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.xml" ContentType="application/vnd.openxmlformats-officedocument.drawingml.chartshapes+xml"/>
  <Override PartName="/xl/charts/chart52.xml" ContentType="application/vnd.openxmlformats-officedocument.drawingml.chart+xml"/>
  <Override PartName="/xl/drawings/drawing3.xml" ContentType="application/vnd.openxmlformats-officedocument.drawingml.chartshapes+xml"/>
  <Override PartName="/xl/charts/chart53.xml" ContentType="application/vnd.openxmlformats-officedocument.drawingml.chart+xml"/>
  <Override PartName="/xl/drawings/drawing4.xml" ContentType="application/vnd.openxmlformats-officedocument.drawingml.chartshapes+xml"/>
  <Override PartName="/xl/charts/chart54.xml" ContentType="application/vnd.openxmlformats-officedocument.drawingml.chart+xml"/>
  <Override PartName="/xl/drawings/drawing5.xml" ContentType="application/vnd.openxmlformats-officedocument.drawingml.chartshapes+xml"/>
  <Override PartName="/xl/charts/chart55.xml" ContentType="application/vnd.openxmlformats-officedocument.drawingml.chart+xml"/>
  <Override PartName="/xl/drawings/drawing6.xml" ContentType="application/vnd.openxmlformats-officedocument.drawingml.chartshapes+xml"/>
  <Override PartName="/xl/charts/chart56.xml" ContentType="application/vnd.openxmlformats-officedocument.drawingml.chart+xml"/>
  <Override PartName="/xl/drawings/drawing7.xml" ContentType="application/vnd.openxmlformats-officedocument.drawingml.chartshapes+xml"/>
  <Override PartName="/xl/charts/chart57.xml" ContentType="application/vnd.openxmlformats-officedocument.drawingml.chart+xml"/>
  <Override PartName="/xl/drawings/drawing8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9.xml" ContentType="application/vnd.openxmlformats-officedocument.drawingml.chartshapes+xml"/>
  <Override PartName="/xl/charts/chart60.xml" ContentType="application/vnd.openxmlformats-officedocument.drawingml.chart+xml"/>
  <Override PartName="/xl/drawings/drawing10.xml" ContentType="application/vnd.openxmlformats-officedocument.drawingml.chartshapes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1.xml" ContentType="application/vnd.openxmlformats-officedocument.drawingml.chartshapes+xml"/>
  <Override PartName="/xl/charts/chart63.xml" ContentType="application/vnd.openxmlformats-officedocument.drawingml.chart+xml"/>
  <Override PartName="/xl/drawings/drawing12.xml" ContentType="application/vnd.openxmlformats-officedocument.drawingml.chartshapes+xml"/>
  <Override PartName="/xl/charts/chart64.xml" ContentType="application/vnd.openxmlformats-officedocument.drawingml.chart+xml"/>
  <Override PartName="/xl/drawings/drawing13.xml" ContentType="application/vnd.openxmlformats-officedocument.drawingml.chartshapes+xml"/>
  <Override PartName="/xl/charts/chart65.xml" ContentType="application/vnd.openxmlformats-officedocument.drawingml.chart+xml"/>
  <Override PartName="/xl/drawings/drawing14.xml" ContentType="application/vnd.openxmlformats-officedocument.drawingml.chartshapes+xml"/>
  <Override PartName="/xl/charts/chart66.xml" ContentType="application/vnd.openxmlformats-officedocument.drawingml.chart+xml"/>
  <Override PartName="/xl/drawings/drawing15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6.xml" ContentType="application/vnd.openxmlformats-officedocument.drawingml.chartshapes+xml"/>
  <Override PartName="/xl/charts/chart69.xml" ContentType="application/vnd.openxmlformats-officedocument.drawingml.chart+xml"/>
  <Override PartName="/xl/drawings/drawing17.xml" ContentType="application/vnd.openxmlformats-officedocument.drawingml.chartshapes+xml"/>
  <Override PartName="/xl/charts/chart70.xml" ContentType="application/vnd.openxmlformats-officedocument.drawingml.chart+xml"/>
  <Override PartName="/xl/drawings/drawing18.xml" ContentType="application/vnd.openxmlformats-officedocument.drawingml.chartshapes+xml"/>
  <Override PartName="/xl/charts/chart71.xml" ContentType="application/vnd.openxmlformats-officedocument.drawingml.chart+xml"/>
  <Override PartName="/xl/drawings/drawing19.xml" ContentType="application/vnd.openxmlformats-officedocument.drawingml.chartshapes+xml"/>
  <Override PartName="/xl/charts/chart72.xml" ContentType="application/vnd.openxmlformats-officedocument.drawingml.chart+xml"/>
  <Override PartName="/xl/drawings/drawing20.xml" ContentType="application/vnd.openxmlformats-officedocument.drawingml.chartshapes+xml"/>
  <Override PartName="/xl/charts/chart73.xml" ContentType="application/vnd.openxmlformats-officedocument.drawingml.chart+xml"/>
  <Override PartName="/xl/drawings/drawing21.xml" ContentType="application/vnd.openxmlformats-officedocument.drawingml.chartshapes+xml"/>
  <Override PartName="/xl/charts/chart74.xml" ContentType="application/vnd.openxmlformats-officedocument.drawingml.chart+xml"/>
  <Override PartName="/xl/drawings/drawing2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23.xml" ContentType="application/vnd.openxmlformats-officedocument.drawingml.chartshape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4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5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6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27.xml" ContentType="application/vnd.openxmlformats-officedocument.drawingml.chartshapes+xml"/>
  <Override PartName="/xl/charts/chart127.xml" ContentType="application/vnd.openxmlformats-officedocument.drawingml.chart+xml"/>
  <Override PartName="/xl/drawings/drawing28.xml" ContentType="application/vnd.openxmlformats-officedocument.drawingml.chartshapes+xml"/>
  <Override PartName="/xl/charts/chart128.xml" ContentType="application/vnd.openxmlformats-officedocument.drawingml.chart+xml"/>
  <Override PartName="/xl/drawings/drawing29.xml" ContentType="application/vnd.openxmlformats-officedocument.drawingml.chartshapes+xml"/>
  <Override PartName="/xl/charts/chart129.xml" ContentType="application/vnd.openxmlformats-officedocument.drawingml.chart+xml"/>
  <Override PartName="/xl/drawings/drawing30.xml" ContentType="application/vnd.openxmlformats-officedocument.drawingml.chartshapes+xml"/>
  <Override PartName="/xl/charts/chart130.xml" ContentType="application/vnd.openxmlformats-officedocument.drawingml.chart+xml"/>
  <Override PartName="/xl/drawings/drawing31.xml" ContentType="application/vnd.openxmlformats-officedocument.drawingml.chartshapes+xml"/>
  <Override PartName="/xl/charts/chart131.xml" ContentType="application/vnd.openxmlformats-officedocument.drawingml.chart+xml"/>
  <Override PartName="/xl/drawings/drawing32.xml" ContentType="application/vnd.openxmlformats-officedocument.drawingml.chartshapes+xml"/>
  <Override PartName="/xl/charts/chart132.xml" ContentType="application/vnd.openxmlformats-officedocument.drawingml.chart+xml"/>
  <Override PartName="/xl/drawings/drawing33.xml" ContentType="application/vnd.openxmlformats-officedocument.drawingml.chartshapes+xml"/>
  <Override PartName="/xl/charts/chart133.xml" ContentType="application/vnd.openxmlformats-officedocument.drawingml.chart+xml"/>
  <Override PartName="/xl/drawings/drawing34.xml" ContentType="application/vnd.openxmlformats-officedocument.drawingml.chartshapes+xml"/>
  <Override PartName="/xl/charts/chart134.xml" ContentType="application/vnd.openxmlformats-officedocument.drawingml.chart+xml"/>
  <Override PartName="/xl/drawings/drawing35.xml" ContentType="application/vnd.openxmlformats-officedocument.drawingml.chartshapes+xml"/>
  <Override PartName="/xl/charts/chart135.xml" ContentType="application/vnd.openxmlformats-officedocument.drawingml.chart+xml"/>
  <Override PartName="/xl/drawings/drawing36.xml" ContentType="application/vnd.openxmlformats-officedocument.drawingml.chartshapes+xml"/>
  <Override PartName="/xl/charts/chart136.xml" ContentType="application/vnd.openxmlformats-officedocument.drawingml.chart+xml"/>
  <Override PartName="/xl/drawings/drawing37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38.xml" ContentType="application/vnd.openxmlformats-officedocument.drawingml.chartshapes+xml"/>
  <Override PartName="/xl/charts/chart154.xml" ContentType="application/vnd.openxmlformats-officedocument.drawingml.chart+xml"/>
  <Override PartName="/xl/drawings/drawing39.xml" ContentType="application/vnd.openxmlformats-officedocument.drawingml.chartshapes+xml"/>
  <Override PartName="/xl/charts/chart155.xml" ContentType="application/vnd.openxmlformats-officedocument.drawingml.chart+xml"/>
  <Override PartName="/xl/drawings/drawing40.xml" ContentType="application/vnd.openxmlformats-officedocument.drawingml.chartshapes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8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9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9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9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9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9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9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9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0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0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0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1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1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1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1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1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1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1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1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2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22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22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22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22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22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22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22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22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22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23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23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23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23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23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23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23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23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23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23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24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24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24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24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24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24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24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24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24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24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25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25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25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25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25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25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25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25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25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25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26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26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26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26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26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26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26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26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26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26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27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27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27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27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27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27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27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27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27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27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28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28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28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28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28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28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28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28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28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28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29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29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29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29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29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29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29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29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29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29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30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30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30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30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30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30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30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30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30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30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31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31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31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31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31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31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31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31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31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31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32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32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32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32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32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32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32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32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32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32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33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33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33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33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33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33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33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33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41.xml" ContentType="application/vnd.openxmlformats-officedocument.drawing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42.xml" ContentType="application/vnd.openxmlformats-officedocument.drawing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43.xml" ContentType="application/vnd.openxmlformats-officedocument.drawing+xml"/>
  <Override PartName="/xl/charts/chart358.xml" ContentType="application/vnd.openxmlformats-officedocument.drawingml.chart+xml"/>
  <Override PartName="/xl/drawings/drawing44.xml" ContentType="application/vnd.openxmlformats-officedocument.drawingml.chartshapes+xml"/>
  <Override PartName="/xl/charts/chart359.xml" ContentType="application/vnd.openxmlformats-officedocument.drawingml.chart+xml"/>
  <Override PartName="/xl/drawings/drawing45.xml" ContentType="application/vnd.openxmlformats-officedocument.drawingml.chartshapes+xml"/>
  <Override PartName="/xl/charts/chart360.xml" ContentType="application/vnd.openxmlformats-officedocument.drawingml.chart+xml"/>
  <Override PartName="/xl/drawings/drawing46.xml" ContentType="application/vnd.openxmlformats-officedocument.drawingml.chartshapes+xml"/>
  <Override PartName="/xl/charts/chart361.xml" ContentType="application/vnd.openxmlformats-officedocument.drawingml.chart+xml"/>
  <Override PartName="/xl/drawings/drawing47.xml" ContentType="application/vnd.openxmlformats-officedocument.drawingml.chartshapes+xml"/>
  <Override PartName="/xl/charts/chart362.xml" ContentType="application/vnd.openxmlformats-officedocument.drawingml.chart+xml"/>
  <Override PartName="/xl/drawings/drawing48.xml" ContentType="application/vnd.openxmlformats-officedocument.drawingml.chartshapes+xml"/>
  <Override PartName="/xl/charts/chart363.xml" ContentType="application/vnd.openxmlformats-officedocument.drawingml.chart+xml"/>
  <Override PartName="/xl/drawings/drawing49.xml" ContentType="application/vnd.openxmlformats-officedocument.drawingml.chartshapes+xml"/>
  <Override PartName="/xl/charts/chart364.xml" ContentType="application/vnd.openxmlformats-officedocument.drawingml.chart+xml"/>
  <Override PartName="/xl/drawings/drawing50.xml" ContentType="application/vnd.openxmlformats-officedocument.drawingml.chartshapes+xml"/>
  <Override PartName="/xl/charts/chart365.xml" ContentType="application/vnd.openxmlformats-officedocument.drawingml.chart+xml"/>
  <Override PartName="/xl/drawings/drawing51.xml" ContentType="application/vnd.openxmlformats-officedocument.drawingml.chartshapes+xml"/>
  <Override PartName="/xl/charts/chart366.xml" ContentType="application/vnd.openxmlformats-officedocument.drawingml.chart+xml"/>
  <Override PartName="/xl/drawings/drawing52.xml" ContentType="application/vnd.openxmlformats-officedocument.drawingml.chartshapes+xml"/>
  <Override PartName="/xl/charts/chart367.xml" ContentType="application/vnd.openxmlformats-officedocument.drawingml.chart+xml"/>
  <Override PartName="/xl/drawings/drawing53.xml" ContentType="application/vnd.openxmlformats-officedocument.drawingml.chartshapes+xml"/>
  <Override PartName="/xl/charts/chart368.xml" ContentType="application/vnd.openxmlformats-officedocument.drawingml.chart+xml"/>
  <Override PartName="/xl/drawings/drawing54.xml" ContentType="application/vnd.openxmlformats-officedocument.drawingml.chartshapes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55.xml" ContentType="application/vnd.openxmlformats-officedocument.drawingml.chartshapes+xml"/>
  <Override PartName="/xl/charts/chart371.xml" ContentType="application/vnd.openxmlformats-officedocument.drawingml.chart+xml"/>
  <Override PartName="/xl/drawings/drawing56.xml" ContentType="application/vnd.openxmlformats-officedocument.drawingml.chartshapes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drawings/drawing57.xml" ContentType="application/vnd.openxmlformats-officedocument.drawingml.chartshapes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5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59.xml" ContentType="application/vnd.openxmlformats-officedocument.drawingml.chartshapes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drawings/drawing62.xml" ContentType="application/vnd.openxmlformats-officedocument.drawing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drawings/drawing63.xml" ContentType="application/vnd.openxmlformats-officedocument.drawing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drawings/drawing64.xml" ContentType="application/vnd.openxmlformats-officedocument.drawing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drawings/drawing65.xml" ContentType="application/vnd.openxmlformats-officedocument.drawing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drawings/drawing66.xml" ContentType="application/vnd.openxmlformats-officedocument.drawing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67.xml" ContentType="application/vnd.openxmlformats-officedocument.drawing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drawings/drawing68.xml" ContentType="application/vnd.openxmlformats-officedocument.drawing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drawings/drawing69.xml" ContentType="application/vnd.openxmlformats-officedocument.drawing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drawings/drawing70.xml" ContentType="application/vnd.openxmlformats-officedocument.drawing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drawings/drawing71.xml" ContentType="application/vnd.openxmlformats-officedocument.drawing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drawings/drawing72.xml" ContentType="application/vnd.openxmlformats-officedocument.drawing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2\BOLETINES\13.- BOLETIN ANUAL\"/>
    </mc:Choice>
  </mc:AlternateContent>
  <bookViews>
    <workbookView xWindow="0" yWindow="0" windowWidth="28800" windowHeight="12435" tabRatio="923"/>
  </bookViews>
  <sheets>
    <sheet name="ANUAL" sheetId="7" r:id="rId1"/>
    <sheet name="M.V. CyL" sheetId="8" state="hidden" r:id="rId2"/>
    <sheet name="M.V. PROV" sheetId="9" state="hidden" r:id="rId3"/>
    <sheet name="M.V. Y P. MESES" sheetId="10" state="hidden" r:id="rId4"/>
    <sheet name="M.V. TIPO ALOJ." sheetId="11" state="hidden" r:id="rId5"/>
    <sheet name="M.V. PROC" sheetId="12" state="hidden" r:id="rId6"/>
    <sheet name="EV. Nº ESTABL. Y PLAZAS" sheetId="13" state="hidden" r:id="rId7"/>
    <sheet name="EV. ESTABL. Y PZAS. X PROV" sheetId="14" state="hidden" r:id="rId8"/>
    <sheet name="EV. ESTABL. Y PZAS. X T.A." sheetId="15" state="hidden" r:id="rId9"/>
    <sheet name="REST." sheetId="16" state="hidden" r:id="rId10"/>
    <sheet name="GASTO" sheetId="17" state="hidden" r:id="rId11"/>
    <sheet name="GASTO X PROV" sheetId="18" state="hidden" r:id="rId12"/>
    <sheet name="GASTO X MESES" sheetId="19" state="hidden" r:id="rId13"/>
    <sheet name="GASTO X T.A." sheetId="20" state="hidden" r:id="rId14"/>
    <sheet name="EMPLEO" sheetId="21" state="hidden" r:id="rId15"/>
    <sheet name="EMPLEO X PROV." sheetId="22" state="hidden" r:id="rId16"/>
    <sheet name="DEMANDA ANUAL" sheetId="23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Print_Area" localSheetId="0">ANUAL!$A$1:$N$3588</definedName>
    <definedName name="_xlnm.Print_Area" localSheetId="12">'GASTO X MESES'!$A$1:$E$105</definedName>
    <definedName name="_xlnm.Print_Area" localSheetId="2">'M.V. PROV'!$A$1:$N$492</definedName>
    <definedName name="_xlnm.Print_Area" localSheetId="3">'M.V. Y P. MESES'!$A$1:$P$219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94" i="20" l="1"/>
  <c r="B194" i="20"/>
  <c r="B120" i="12" l="1"/>
  <c r="C83" i="15" l="1"/>
  <c r="C82" i="15"/>
  <c r="C81" i="15"/>
  <c r="C80" i="15"/>
  <c r="C62" i="15"/>
  <c r="C61" i="15"/>
  <c r="C60" i="15"/>
  <c r="C59" i="15"/>
  <c r="C58" i="15"/>
  <c r="C65" i="15"/>
  <c r="C61" i="16"/>
  <c r="C19" i="16"/>
  <c r="J23" i="22" l="1"/>
  <c r="H23" i="22"/>
  <c r="F23" i="22"/>
  <c r="D23" i="22"/>
  <c r="B23" i="22"/>
  <c r="J14" i="22"/>
  <c r="H14" i="22"/>
  <c r="F14" i="22"/>
  <c r="D14" i="22"/>
  <c r="B14" i="22"/>
  <c r="B12" i="21"/>
  <c r="B318" i="15"/>
  <c r="B283" i="15"/>
  <c r="B179" i="15"/>
  <c r="B87" i="15"/>
  <c r="B83" i="15"/>
  <c r="B84" i="15" s="1"/>
  <c r="B82" i="15"/>
  <c r="B81" i="15"/>
  <c r="B80" i="15"/>
  <c r="B65" i="15"/>
  <c r="B61" i="15"/>
  <c r="B60" i="15"/>
  <c r="B59" i="15"/>
  <c r="B62" i="15" s="1"/>
  <c r="B58" i="15"/>
  <c r="B60" i="14"/>
  <c r="B19" i="14"/>
  <c r="C24" i="9"/>
  <c r="K141" i="18" l="1"/>
  <c r="I23" i="22"/>
  <c r="K23" i="22"/>
  <c r="C12" i="21"/>
  <c r="B148" i="18" l="1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C32" i="22"/>
  <c r="C31" i="22"/>
  <c r="B32" i="22"/>
  <c r="B31" i="22"/>
  <c r="B39" i="22"/>
  <c r="B38" i="22"/>
  <c r="B37" i="22"/>
  <c r="B36" i="22"/>
  <c r="B35" i="22"/>
  <c r="B34" i="22"/>
  <c r="B33" i="22"/>
  <c r="D194" i="20"/>
  <c r="E194" i="20"/>
  <c r="F194" i="20"/>
  <c r="G194" i="20"/>
  <c r="H194" i="20"/>
  <c r="I194" i="20"/>
  <c r="J194" i="20"/>
  <c r="K194" i="20"/>
  <c r="L194" i="20"/>
  <c r="M194" i="20"/>
  <c r="C471" i="20"/>
  <c r="D471" i="20"/>
  <c r="E471" i="20"/>
  <c r="C472" i="20"/>
  <c r="D472" i="20"/>
  <c r="E472" i="20"/>
  <c r="C473" i="20"/>
  <c r="D473" i="20"/>
  <c r="E473" i="20"/>
  <c r="C474" i="20"/>
  <c r="D474" i="20"/>
  <c r="E474" i="20"/>
  <c r="C475" i="20"/>
  <c r="D475" i="20"/>
  <c r="E475" i="20"/>
  <c r="C476" i="20"/>
  <c r="D476" i="20"/>
  <c r="E476" i="20"/>
  <c r="C477" i="20"/>
  <c r="D477" i="20"/>
  <c r="E477" i="20"/>
  <c r="B472" i="20"/>
  <c r="B473" i="20"/>
  <c r="B474" i="20"/>
  <c r="B475" i="20"/>
  <c r="B476" i="20"/>
  <c r="B477" i="20"/>
  <c r="B471" i="20"/>
  <c r="C18" i="20"/>
  <c r="D18" i="20"/>
  <c r="E18" i="20"/>
  <c r="B18" i="20"/>
  <c r="C56" i="18"/>
  <c r="D56" i="18"/>
  <c r="E56" i="18"/>
  <c r="F56" i="18"/>
  <c r="G56" i="18"/>
  <c r="H56" i="18"/>
  <c r="I56" i="18"/>
  <c r="J56" i="18"/>
  <c r="B56" i="18"/>
  <c r="B393" i="23"/>
  <c r="B348" i="23"/>
  <c r="B299" i="23"/>
  <c r="B274" i="23"/>
  <c r="B248" i="23"/>
  <c r="B218" i="23"/>
  <c r="B188" i="23"/>
  <c r="B148" i="23"/>
  <c r="B113" i="23"/>
  <c r="B79" i="23"/>
  <c r="B47" i="23"/>
  <c r="N194" i="20" l="1"/>
  <c r="A203" i="12"/>
  <c r="F478" i="20" l="1"/>
  <c r="E478" i="20"/>
  <c r="C478" i="20"/>
  <c r="D478" i="20"/>
  <c r="G478" i="20"/>
  <c r="B478" i="20"/>
  <c r="N567" i="20"/>
  <c r="N566" i="20"/>
  <c r="N565" i="20"/>
  <c r="N564" i="20"/>
  <c r="N563" i="20"/>
  <c r="N562" i="20"/>
  <c r="N561" i="20"/>
  <c r="N530" i="20"/>
  <c r="N531" i="20"/>
  <c r="N532" i="20"/>
  <c r="N533" i="20"/>
  <c r="N534" i="20"/>
  <c r="N535" i="20"/>
  <c r="C139" i="19"/>
  <c r="D139" i="19"/>
  <c r="E139" i="19"/>
  <c r="F139" i="19"/>
  <c r="G139" i="19"/>
  <c r="H139" i="19"/>
  <c r="I139" i="19"/>
  <c r="J139" i="19"/>
  <c r="K139" i="19"/>
  <c r="L139" i="19"/>
  <c r="M139" i="19"/>
  <c r="B139" i="19"/>
  <c r="K142" i="18"/>
  <c r="K144" i="18"/>
  <c r="K143" i="18"/>
  <c r="K146" i="18"/>
  <c r="K145" i="18"/>
  <c r="K147" i="18"/>
  <c r="C148" i="18"/>
  <c r="D148" i="18"/>
  <c r="E148" i="18"/>
  <c r="F148" i="18"/>
  <c r="G148" i="18"/>
  <c r="H148" i="18"/>
  <c r="I148" i="18"/>
  <c r="J148" i="18"/>
  <c r="B110" i="18"/>
  <c r="B46" i="17"/>
  <c r="C46" i="17" s="1"/>
  <c r="H478" i="20" l="1"/>
  <c r="K148" i="18"/>
  <c r="N139" i="19"/>
  <c r="E140" i="19" s="1"/>
  <c r="E479" i="20"/>
  <c r="N536" i="20"/>
  <c r="N568" i="20"/>
  <c r="D569" i="20" s="1"/>
  <c r="C39" i="17"/>
  <c r="C42" i="17"/>
  <c r="C44" i="17"/>
  <c r="C40" i="17"/>
  <c r="C45" i="17"/>
  <c r="C43" i="17"/>
  <c r="C41" i="17"/>
  <c r="D10" i="21"/>
  <c r="B537" i="20" l="1"/>
  <c r="E537" i="20"/>
  <c r="C140" i="19"/>
  <c r="G140" i="19"/>
  <c r="K140" i="19"/>
  <c r="D140" i="19"/>
  <c r="L140" i="19"/>
  <c r="H140" i="19"/>
  <c r="M140" i="19"/>
  <c r="J140" i="19"/>
  <c r="I140" i="19"/>
  <c r="F140" i="19"/>
  <c r="B140" i="19"/>
  <c r="E149" i="18"/>
  <c r="I149" i="18"/>
  <c r="F149" i="18"/>
  <c r="J149" i="18"/>
  <c r="G149" i="18"/>
  <c r="B149" i="18"/>
  <c r="D149" i="18"/>
  <c r="C149" i="18"/>
  <c r="H149" i="18"/>
  <c r="F479" i="20"/>
  <c r="B479" i="20"/>
  <c r="G479" i="20"/>
  <c r="D479" i="20"/>
  <c r="C479" i="20"/>
  <c r="M537" i="20"/>
  <c r="I537" i="20"/>
  <c r="H537" i="20"/>
  <c r="K537" i="20"/>
  <c r="G537" i="20"/>
  <c r="C537" i="20"/>
  <c r="D537" i="20"/>
  <c r="L537" i="20"/>
  <c r="F537" i="20"/>
  <c r="J537" i="20"/>
  <c r="K569" i="20"/>
  <c r="G569" i="20"/>
  <c r="C569" i="20"/>
  <c r="J569" i="20"/>
  <c r="F569" i="20"/>
  <c r="B569" i="20"/>
  <c r="M569" i="20"/>
  <c r="I569" i="20"/>
  <c r="E569" i="20"/>
  <c r="L569" i="20"/>
  <c r="H569" i="20"/>
  <c r="N140" i="19" l="1"/>
  <c r="H479" i="20"/>
  <c r="B422" i="20"/>
  <c r="B377" i="20"/>
  <c r="B378" i="20"/>
  <c r="B379" i="20"/>
  <c r="B380" i="20"/>
  <c r="B381" i="20"/>
  <c r="B382" i="20"/>
  <c r="B383" i="20"/>
  <c r="B376" i="20"/>
  <c r="B277" i="20"/>
  <c r="B278" i="20"/>
  <c r="B279" i="20"/>
  <c r="B280" i="20"/>
  <c r="B281" i="20"/>
  <c r="B282" i="20"/>
  <c r="B283" i="20"/>
  <c r="B276" i="20"/>
  <c r="B176" i="20"/>
  <c r="B177" i="20"/>
  <c r="B178" i="20"/>
  <c r="B179" i="20"/>
  <c r="B180" i="20"/>
  <c r="B181" i="20"/>
  <c r="B182" i="20"/>
  <c r="B175" i="20"/>
  <c r="B81" i="20"/>
  <c r="B76" i="20"/>
  <c r="B77" i="20"/>
  <c r="B78" i="20"/>
  <c r="B79" i="20"/>
  <c r="B80" i="20"/>
  <c r="B75" i="20"/>
  <c r="B74" i="20"/>
  <c r="F18" i="20"/>
  <c r="E19" i="20" s="1"/>
  <c r="D465" i="20"/>
  <c r="C465" i="20"/>
  <c r="B465" i="20"/>
  <c r="D464" i="20"/>
  <c r="C464" i="20"/>
  <c r="B464" i="20"/>
  <c r="D463" i="20"/>
  <c r="C463" i="20"/>
  <c r="B463" i="20"/>
  <c r="D462" i="20"/>
  <c r="C462" i="20"/>
  <c r="B462" i="20"/>
  <c r="D461" i="20"/>
  <c r="C461" i="20"/>
  <c r="B461" i="20"/>
  <c r="D460" i="20"/>
  <c r="C460" i="20"/>
  <c r="B460" i="20"/>
  <c r="D459" i="20"/>
  <c r="C459" i="20"/>
  <c r="B459" i="20"/>
  <c r="D458" i="20"/>
  <c r="C458" i="20"/>
  <c r="B458" i="20"/>
  <c r="D453" i="20"/>
  <c r="C453" i="20"/>
  <c r="B453" i="20"/>
  <c r="D452" i="20"/>
  <c r="C452" i="20"/>
  <c r="B452" i="20"/>
  <c r="D451" i="20"/>
  <c r="C451" i="20"/>
  <c r="B451" i="20"/>
  <c r="D450" i="20"/>
  <c r="C450" i="20"/>
  <c r="B450" i="20"/>
  <c r="D449" i="20"/>
  <c r="C449" i="20"/>
  <c r="B449" i="20"/>
  <c r="D448" i="20"/>
  <c r="C448" i="20"/>
  <c r="B448" i="20"/>
  <c r="D447" i="20"/>
  <c r="C447" i="20"/>
  <c r="B447" i="20"/>
  <c r="D446" i="20"/>
  <c r="C446" i="20"/>
  <c r="B446" i="20"/>
  <c r="D441" i="20"/>
  <c r="C441" i="20"/>
  <c r="B441" i="20"/>
  <c r="D440" i="20"/>
  <c r="C440" i="20"/>
  <c r="B440" i="20"/>
  <c r="D439" i="20"/>
  <c r="C439" i="20"/>
  <c r="B439" i="20"/>
  <c r="D438" i="20"/>
  <c r="C438" i="20"/>
  <c r="B438" i="20"/>
  <c r="D437" i="20"/>
  <c r="C437" i="20"/>
  <c r="B437" i="20"/>
  <c r="D436" i="20"/>
  <c r="C436" i="20"/>
  <c r="B436" i="20"/>
  <c r="D435" i="20"/>
  <c r="C435" i="20"/>
  <c r="B435" i="20"/>
  <c r="D434" i="20"/>
  <c r="C434" i="20"/>
  <c r="B434" i="20"/>
  <c r="D429" i="20"/>
  <c r="C429" i="20"/>
  <c r="B429" i="20"/>
  <c r="D428" i="20"/>
  <c r="C428" i="20"/>
  <c r="B428" i="20"/>
  <c r="D427" i="20"/>
  <c r="C427" i="20"/>
  <c r="B427" i="20"/>
  <c r="D426" i="20"/>
  <c r="C426" i="20"/>
  <c r="B426" i="20"/>
  <c r="D425" i="20"/>
  <c r="C425" i="20"/>
  <c r="B425" i="20"/>
  <c r="D424" i="20"/>
  <c r="C424" i="20"/>
  <c r="B424" i="20"/>
  <c r="D423" i="20"/>
  <c r="C423" i="20"/>
  <c r="B423" i="20"/>
  <c r="D422" i="20"/>
  <c r="C422" i="20"/>
  <c r="N395" i="20"/>
  <c r="M396" i="20" s="1"/>
  <c r="K50" i="18"/>
  <c r="K51" i="18"/>
  <c r="K52" i="18"/>
  <c r="K53" i="18"/>
  <c r="K54" i="18"/>
  <c r="K55" i="18"/>
  <c r="K56" i="18"/>
  <c r="B58" i="18" s="1"/>
  <c r="K49" i="18"/>
  <c r="B15" i="17"/>
  <c r="D8" i="17" s="1"/>
  <c r="K149" i="18" l="1"/>
  <c r="J58" i="18"/>
  <c r="B396" i="20"/>
  <c r="K396" i="20"/>
  <c r="I396" i="20"/>
  <c r="G396" i="20"/>
  <c r="E396" i="20"/>
  <c r="C396" i="20"/>
  <c r="L396" i="20"/>
  <c r="J396" i="20"/>
  <c r="H396" i="20"/>
  <c r="F396" i="20"/>
  <c r="D396" i="20"/>
  <c r="D19" i="20"/>
  <c r="C278" i="9" l="1"/>
  <c r="C279" i="9"/>
  <c r="C280" i="9"/>
  <c r="C281" i="9"/>
  <c r="C282" i="9"/>
  <c r="C283" i="9"/>
  <c r="C284" i="9"/>
  <c r="C285" i="9"/>
  <c r="C286" i="9"/>
  <c r="C287" i="9"/>
  <c r="C224" i="9"/>
  <c r="C225" i="9"/>
  <c r="C226" i="9"/>
  <c r="C227" i="9"/>
  <c r="C228" i="9"/>
  <c r="C229" i="9"/>
  <c r="C230" i="9"/>
  <c r="C231" i="9"/>
  <c r="C232" i="9"/>
  <c r="C233" i="9"/>
  <c r="C60" i="14" l="1"/>
  <c r="C19" i="14"/>
  <c r="B188" i="12"/>
  <c r="A188" i="12"/>
  <c r="A120" i="12"/>
  <c r="C83" i="12"/>
  <c r="D83" i="12"/>
  <c r="E83" i="12"/>
  <c r="F83" i="12"/>
  <c r="G83" i="12"/>
  <c r="H83" i="12"/>
  <c r="I83" i="12"/>
  <c r="J83" i="12"/>
  <c r="K83" i="12"/>
  <c r="C84" i="12"/>
  <c r="D84" i="12"/>
  <c r="E84" i="12"/>
  <c r="F84" i="12"/>
  <c r="G84" i="12"/>
  <c r="H84" i="12"/>
  <c r="I84" i="12"/>
  <c r="J84" i="12"/>
  <c r="K84" i="12"/>
  <c r="C85" i="12"/>
  <c r="D85" i="12"/>
  <c r="E85" i="12"/>
  <c r="F85" i="12"/>
  <c r="G85" i="12"/>
  <c r="H85" i="12"/>
  <c r="I85" i="12"/>
  <c r="J85" i="12"/>
  <c r="K85" i="12"/>
  <c r="C86" i="12"/>
  <c r="D86" i="12"/>
  <c r="E86" i="12"/>
  <c r="F86" i="12"/>
  <c r="G86" i="12"/>
  <c r="H86" i="12"/>
  <c r="I86" i="12"/>
  <c r="J86" i="12"/>
  <c r="K86" i="12"/>
  <c r="C87" i="12"/>
  <c r="D87" i="12"/>
  <c r="E87" i="12"/>
  <c r="F87" i="12"/>
  <c r="G87" i="12"/>
  <c r="H87" i="12"/>
  <c r="I87" i="12"/>
  <c r="J87" i="12"/>
  <c r="K87" i="12"/>
  <c r="C88" i="12"/>
  <c r="D88" i="12"/>
  <c r="E88" i="12"/>
  <c r="F88" i="12"/>
  <c r="G88" i="12"/>
  <c r="H88" i="12"/>
  <c r="I88" i="12"/>
  <c r="J88" i="12"/>
  <c r="K88" i="12"/>
  <c r="C89" i="12"/>
  <c r="D89" i="12"/>
  <c r="E89" i="12"/>
  <c r="F89" i="12"/>
  <c r="G89" i="12"/>
  <c r="H89" i="12"/>
  <c r="I89" i="12"/>
  <c r="J89" i="12"/>
  <c r="K89" i="12"/>
  <c r="C90" i="12"/>
  <c r="D90" i="12"/>
  <c r="E90" i="12"/>
  <c r="F90" i="12"/>
  <c r="G90" i="12"/>
  <c r="H90" i="12"/>
  <c r="I90" i="12"/>
  <c r="J90" i="12"/>
  <c r="K90" i="12"/>
  <c r="C91" i="12"/>
  <c r="D91" i="12"/>
  <c r="E91" i="12"/>
  <c r="F91" i="12"/>
  <c r="G91" i="12"/>
  <c r="H91" i="12"/>
  <c r="I91" i="12"/>
  <c r="J91" i="12"/>
  <c r="K91" i="12"/>
  <c r="C92" i="12"/>
  <c r="D92" i="12"/>
  <c r="E92" i="12"/>
  <c r="F92" i="12"/>
  <c r="G92" i="12"/>
  <c r="H92" i="12"/>
  <c r="I92" i="12"/>
  <c r="J92" i="12"/>
  <c r="K92" i="12"/>
  <c r="J46" i="12"/>
  <c r="J47" i="12"/>
  <c r="J48" i="12"/>
  <c r="J40" i="12"/>
  <c r="J41" i="12"/>
  <c r="J42" i="12"/>
  <c r="J43" i="12"/>
  <c r="J44" i="12"/>
  <c r="J45" i="12"/>
  <c r="I46" i="12"/>
  <c r="I47" i="12"/>
  <c r="I48" i="12"/>
  <c r="I40" i="12"/>
  <c r="I41" i="12"/>
  <c r="I42" i="12"/>
  <c r="I43" i="12"/>
  <c r="I44" i="12"/>
  <c r="I45" i="12"/>
  <c r="H46" i="12"/>
  <c r="H47" i="12"/>
  <c r="H48" i="12"/>
  <c r="H40" i="12"/>
  <c r="H41" i="12"/>
  <c r="H42" i="12"/>
  <c r="H43" i="12"/>
  <c r="H44" i="12"/>
  <c r="H45" i="12"/>
  <c r="G46" i="12"/>
  <c r="G47" i="12"/>
  <c r="G48" i="12"/>
  <c r="G40" i="12"/>
  <c r="G41" i="12"/>
  <c r="G42" i="12"/>
  <c r="G43" i="12"/>
  <c r="G44" i="12"/>
  <c r="G45" i="12"/>
  <c r="F46" i="12"/>
  <c r="F47" i="12"/>
  <c r="F48" i="12"/>
  <c r="F40" i="12"/>
  <c r="F41" i="12"/>
  <c r="F42" i="12"/>
  <c r="F43" i="12"/>
  <c r="F44" i="12"/>
  <c r="F45" i="12"/>
  <c r="D46" i="12"/>
  <c r="D47" i="12"/>
  <c r="D48" i="12"/>
  <c r="D40" i="12"/>
  <c r="D41" i="12"/>
  <c r="D42" i="12"/>
  <c r="D43" i="12"/>
  <c r="D44" i="12"/>
  <c r="D45" i="12"/>
  <c r="C58" i="12" l="1"/>
  <c r="D58" i="12"/>
  <c r="E14" i="11"/>
  <c r="C41" i="12" s="1"/>
  <c r="E15" i="11"/>
  <c r="C42" i="12" s="1"/>
  <c r="E16" i="11"/>
  <c r="E17" i="11"/>
  <c r="E18" i="11"/>
  <c r="E13" i="11"/>
  <c r="C40" i="12" s="1"/>
  <c r="C443" i="9"/>
  <c r="C444" i="9"/>
  <c r="C445" i="9"/>
  <c r="C446" i="9"/>
  <c r="C447" i="9"/>
  <c r="C448" i="9"/>
  <c r="C449" i="9"/>
  <c r="C450" i="9"/>
  <c r="C451" i="9"/>
  <c r="C452" i="9"/>
  <c r="C386" i="9"/>
  <c r="C387" i="9"/>
  <c r="C388" i="9"/>
  <c r="C389" i="9"/>
  <c r="C390" i="9"/>
  <c r="C391" i="9"/>
  <c r="C392" i="9"/>
  <c r="C393" i="9"/>
  <c r="C394" i="9"/>
  <c r="C395" i="9"/>
  <c r="C332" i="9"/>
  <c r="C333" i="9"/>
  <c r="C334" i="9"/>
  <c r="C335" i="9"/>
  <c r="C336" i="9"/>
  <c r="C337" i="9"/>
  <c r="C338" i="9"/>
  <c r="C339" i="9"/>
  <c r="C340" i="9"/>
  <c r="C341" i="9"/>
  <c r="C170" i="9"/>
  <c r="C171" i="9"/>
  <c r="C172" i="9"/>
  <c r="C173" i="9"/>
  <c r="C174" i="9"/>
  <c r="C175" i="9"/>
  <c r="C176" i="9"/>
  <c r="C177" i="9"/>
  <c r="C178" i="9"/>
  <c r="C179" i="9"/>
  <c r="C116" i="9"/>
  <c r="C117" i="9"/>
  <c r="C118" i="9"/>
  <c r="C119" i="9"/>
  <c r="C120" i="9"/>
  <c r="C121" i="9"/>
  <c r="C122" i="9"/>
  <c r="C123" i="9"/>
  <c r="C124" i="9"/>
  <c r="C125" i="9"/>
  <c r="C62" i="9"/>
  <c r="C63" i="9"/>
  <c r="C64" i="9"/>
  <c r="C65" i="9"/>
  <c r="C66" i="9"/>
  <c r="C67" i="9"/>
  <c r="C68" i="9"/>
  <c r="C69" i="9"/>
  <c r="C70" i="9"/>
  <c r="C71" i="9"/>
  <c r="C8" i="9"/>
  <c r="C9" i="9"/>
  <c r="C10" i="9"/>
  <c r="C11" i="9"/>
  <c r="C12" i="9"/>
  <c r="C13" i="9"/>
  <c r="C14" i="9"/>
  <c r="C15" i="9"/>
  <c r="C16" i="9"/>
  <c r="C17" i="9"/>
  <c r="B347" i="23"/>
  <c r="C43" i="12" l="1"/>
  <c r="E20" i="11"/>
  <c r="C46" i="12" s="1"/>
  <c r="C45" i="12"/>
  <c r="E22" i="11"/>
  <c r="C48" i="12" s="1"/>
  <c r="C44" i="12"/>
  <c r="E21" i="11"/>
  <c r="C47" i="12" s="1"/>
  <c r="C14" i="8" l="1"/>
  <c r="L89" i="12" l="1"/>
  <c r="D545" i="15" l="1"/>
  <c r="D544" i="15"/>
  <c r="D543" i="15"/>
  <c r="D542" i="15"/>
  <c r="D541" i="15"/>
  <c r="D540" i="15"/>
  <c r="D539" i="15"/>
  <c r="D538" i="15"/>
  <c r="D537" i="15"/>
  <c r="D536" i="15"/>
  <c r="D510" i="15"/>
  <c r="D509" i="15"/>
  <c r="D508" i="15"/>
  <c r="D507" i="15"/>
  <c r="D506" i="15"/>
  <c r="D505" i="15"/>
  <c r="D504" i="15"/>
  <c r="D503" i="15"/>
  <c r="D502" i="15"/>
  <c r="D501" i="15"/>
  <c r="D471" i="15"/>
  <c r="D470" i="15"/>
  <c r="D469" i="15"/>
  <c r="D468" i="15"/>
  <c r="D467" i="15"/>
  <c r="D466" i="15"/>
  <c r="D465" i="15"/>
  <c r="D464" i="15"/>
  <c r="D463" i="15"/>
  <c r="D462" i="15"/>
  <c r="D436" i="15"/>
  <c r="D435" i="15"/>
  <c r="D434" i="15"/>
  <c r="D433" i="15"/>
  <c r="D432" i="15"/>
  <c r="D431" i="15"/>
  <c r="D430" i="15"/>
  <c r="D429" i="15"/>
  <c r="D428" i="15"/>
  <c r="D427" i="15"/>
  <c r="C82" i="22" l="1"/>
  <c r="B82" i="22"/>
  <c r="C81" i="22"/>
  <c r="B81" i="22"/>
  <c r="C80" i="22"/>
  <c r="B80" i="22"/>
  <c r="C79" i="22"/>
  <c r="B79" i="22"/>
  <c r="C78" i="22"/>
  <c r="B78" i="22"/>
  <c r="C77" i="22"/>
  <c r="B77" i="22"/>
  <c r="C76" i="22"/>
  <c r="B76" i="22"/>
  <c r="C75" i="22"/>
  <c r="B75" i="22"/>
  <c r="C74" i="22"/>
  <c r="B74" i="22"/>
  <c r="C39" i="22"/>
  <c r="C38" i="22"/>
  <c r="C37" i="22"/>
  <c r="C36" i="22"/>
  <c r="C35" i="22"/>
  <c r="C34" i="22"/>
  <c r="C33" i="22"/>
  <c r="G23" i="22"/>
  <c r="G24" i="22" s="1"/>
  <c r="E23" i="22"/>
  <c r="C23" i="22"/>
  <c r="C24" i="22" s="1"/>
  <c r="K14" i="22"/>
  <c r="I14" i="22"/>
  <c r="G14" i="22"/>
  <c r="E14" i="22"/>
  <c r="C14" i="22"/>
  <c r="G18" i="21"/>
  <c r="B18" i="21"/>
  <c r="G17" i="21"/>
  <c r="B17" i="21"/>
  <c r="D11" i="21"/>
  <c r="D365" i="20"/>
  <c r="C365" i="20"/>
  <c r="B365" i="20"/>
  <c r="D364" i="20"/>
  <c r="C364" i="20"/>
  <c r="B364" i="20"/>
  <c r="D363" i="20"/>
  <c r="C363" i="20"/>
  <c r="B363" i="20"/>
  <c r="D362" i="20"/>
  <c r="C362" i="20"/>
  <c r="B362" i="20"/>
  <c r="D361" i="20"/>
  <c r="C361" i="20"/>
  <c r="B361" i="20"/>
  <c r="D360" i="20"/>
  <c r="C360" i="20"/>
  <c r="B360" i="20"/>
  <c r="D359" i="20"/>
  <c r="C359" i="20"/>
  <c r="B359" i="20"/>
  <c r="D358" i="20"/>
  <c r="C358" i="20"/>
  <c r="B358" i="20"/>
  <c r="D353" i="20"/>
  <c r="C353" i="20"/>
  <c r="B353" i="20"/>
  <c r="D352" i="20"/>
  <c r="C352" i="20"/>
  <c r="B352" i="20"/>
  <c r="D351" i="20"/>
  <c r="C351" i="20"/>
  <c r="B351" i="20"/>
  <c r="D350" i="20"/>
  <c r="C350" i="20"/>
  <c r="B350" i="20"/>
  <c r="D349" i="20"/>
  <c r="C349" i="20"/>
  <c r="B349" i="20"/>
  <c r="D348" i="20"/>
  <c r="C348" i="20"/>
  <c r="B348" i="20"/>
  <c r="D347" i="20"/>
  <c r="C347" i="20"/>
  <c r="B347" i="20"/>
  <c r="D346" i="20"/>
  <c r="C346" i="20"/>
  <c r="B346" i="20"/>
  <c r="D341" i="20"/>
  <c r="C341" i="20"/>
  <c r="B341" i="20"/>
  <c r="D340" i="20"/>
  <c r="C340" i="20"/>
  <c r="B340" i="20"/>
  <c r="D339" i="20"/>
  <c r="C339" i="20"/>
  <c r="B339" i="20"/>
  <c r="D338" i="20"/>
  <c r="C338" i="20"/>
  <c r="B338" i="20"/>
  <c r="D337" i="20"/>
  <c r="C337" i="20"/>
  <c r="B337" i="20"/>
  <c r="D336" i="20"/>
  <c r="C336" i="20"/>
  <c r="B336" i="20"/>
  <c r="D335" i="20"/>
  <c r="C335" i="20"/>
  <c r="B335" i="20"/>
  <c r="D334" i="20"/>
  <c r="C334" i="20"/>
  <c r="B334" i="20"/>
  <c r="D329" i="20"/>
  <c r="C329" i="20"/>
  <c r="B329" i="20"/>
  <c r="D328" i="20"/>
  <c r="C328" i="20"/>
  <c r="B328" i="20"/>
  <c r="D327" i="20"/>
  <c r="C327" i="20"/>
  <c r="B327" i="20"/>
  <c r="D326" i="20"/>
  <c r="C326" i="20"/>
  <c r="B326" i="20"/>
  <c r="D325" i="20"/>
  <c r="C325" i="20"/>
  <c r="B325" i="20"/>
  <c r="D324" i="20"/>
  <c r="C324" i="20"/>
  <c r="B324" i="20"/>
  <c r="D323" i="20"/>
  <c r="C323" i="20"/>
  <c r="B323" i="20"/>
  <c r="D322" i="20"/>
  <c r="C322" i="20"/>
  <c r="B322" i="20"/>
  <c r="N295" i="20"/>
  <c r="D264" i="20"/>
  <c r="C264" i="20"/>
  <c r="B264" i="20"/>
  <c r="D263" i="20"/>
  <c r="C263" i="20"/>
  <c r="B263" i="20"/>
  <c r="D262" i="20"/>
  <c r="C262" i="20"/>
  <c r="B262" i="20"/>
  <c r="D261" i="20"/>
  <c r="C261" i="20"/>
  <c r="B261" i="20"/>
  <c r="D260" i="20"/>
  <c r="C260" i="20"/>
  <c r="B260" i="20"/>
  <c r="D259" i="20"/>
  <c r="C259" i="20"/>
  <c r="B259" i="20"/>
  <c r="D258" i="20"/>
  <c r="C258" i="20"/>
  <c r="B258" i="20"/>
  <c r="D257" i="20"/>
  <c r="C257" i="20"/>
  <c r="B257" i="20"/>
  <c r="D252" i="20"/>
  <c r="C252" i="20"/>
  <c r="B252" i="20"/>
  <c r="D251" i="20"/>
  <c r="C251" i="20"/>
  <c r="B251" i="20"/>
  <c r="D250" i="20"/>
  <c r="C250" i="20"/>
  <c r="B250" i="20"/>
  <c r="D249" i="20"/>
  <c r="C249" i="20"/>
  <c r="B249" i="20"/>
  <c r="D248" i="20"/>
  <c r="C248" i="20"/>
  <c r="B248" i="20"/>
  <c r="D247" i="20"/>
  <c r="C247" i="20"/>
  <c r="B247" i="20"/>
  <c r="D246" i="20"/>
  <c r="C246" i="20"/>
  <c r="B246" i="20"/>
  <c r="D245" i="20"/>
  <c r="C245" i="20"/>
  <c r="B245" i="20"/>
  <c r="D240" i="20"/>
  <c r="C240" i="20"/>
  <c r="B240" i="20"/>
  <c r="D239" i="20"/>
  <c r="C239" i="20"/>
  <c r="B239" i="20"/>
  <c r="D238" i="20"/>
  <c r="C238" i="20"/>
  <c r="B238" i="20"/>
  <c r="D237" i="20"/>
  <c r="C237" i="20"/>
  <c r="B237" i="20"/>
  <c r="D236" i="20"/>
  <c r="C236" i="20"/>
  <c r="B236" i="20"/>
  <c r="D235" i="20"/>
  <c r="C235" i="20"/>
  <c r="B235" i="20"/>
  <c r="D234" i="20"/>
  <c r="C234" i="20"/>
  <c r="B234" i="20"/>
  <c r="D233" i="20"/>
  <c r="C233" i="20"/>
  <c r="B233" i="20"/>
  <c r="D228" i="20"/>
  <c r="C228" i="20"/>
  <c r="B228" i="20"/>
  <c r="D227" i="20"/>
  <c r="C227" i="20"/>
  <c r="B227" i="20"/>
  <c r="D226" i="20"/>
  <c r="C226" i="20"/>
  <c r="B226" i="20"/>
  <c r="D225" i="20"/>
  <c r="C225" i="20"/>
  <c r="B225" i="20"/>
  <c r="D224" i="20"/>
  <c r="C224" i="20"/>
  <c r="B224" i="20"/>
  <c r="D223" i="20"/>
  <c r="C223" i="20"/>
  <c r="B223" i="20"/>
  <c r="D222" i="20"/>
  <c r="C222" i="20"/>
  <c r="B222" i="20"/>
  <c r="D221" i="20"/>
  <c r="C221" i="20"/>
  <c r="B221" i="20"/>
  <c r="K195" i="20"/>
  <c r="D163" i="20"/>
  <c r="C163" i="20"/>
  <c r="B163" i="20"/>
  <c r="D162" i="20"/>
  <c r="C162" i="20"/>
  <c r="B162" i="20"/>
  <c r="D161" i="20"/>
  <c r="C161" i="20"/>
  <c r="B161" i="20"/>
  <c r="D160" i="20"/>
  <c r="C160" i="20"/>
  <c r="B160" i="20"/>
  <c r="D159" i="20"/>
  <c r="C159" i="20"/>
  <c r="B159" i="20"/>
  <c r="D158" i="20"/>
  <c r="C158" i="20"/>
  <c r="B158" i="20"/>
  <c r="D157" i="20"/>
  <c r="C157" i="20"/>
  <c r="B157" i="20"/>
  <c r="D156" i="20"/>
  <c r="C156" i="20"/>
  <c r="B156" i="20"/>
  <c r="D151" i="20"/>
  <c r="C151" i="20"/>
  <c r="B151" i="20"/>
  <c r="D150" i="20"/>
  <c r="C150" i="20"/>
  <c r="B150" i="20"/>
  <c r="D149" i="20"/>
  <c r="C149" i="20"/>
  <c r="B149" i="20"/>
  <c r="D148" i="20"/>
  <c r="C148" i="20"/>
  <c r="B148" i="20"/>
  <c r="D147" i="20"/>
  <c r="C147" i="20"/>
  <c r="B147" i="20"/>
  <c r="D146" i="20"/>
  <c r="C146" i="20"/>
  <c r="B146" i="20"/>
  <c r="D145" i="20"/>
  <c r="C145" i="20"/>
  <c r="B145" i="20"/>
  <c r="D144" i="20"/>
  <c r="C144" i="20"/>
  <c r="B144" i="20"/>
  <c r="D139" i="20"/>
  <c r="C139" i="20"/>
  <c r="B139" i="20"/>
  <c r="D138" i="20"/>
  <c r="C138" i="20"/>
  <c r="B138" i="20"/>
  <c r="D137" i="20"/>
  <c r="C137" i="20"/>
  <c r="B137" i="20"/>
  <c r="D136" i="20"/>
  <c r="C136" i="20"/>
  <c r="B136" i="20"/>
  <c r="D135" i="20"/>
  <c r="C135" i="20"/>
  <c r="B135" i="20"/>
  <c r="D134" i="20"/>
  <c r="C134" i="20"/>
  <c r="B134" i="20"/>
  <c r="D133" i="20"/>
  <c r="C133" i="20"/>
  <c r="B133" i="20"/>
  <c r="D132" i="20"/>
  <c r="C132" i="20"/>
  <c r="B132" i="20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N93" i="20"/>
  <c r="M94" i="20" s="1"/>
  <c r="B19" i="20"/>
  <c r="M85" i="19"/>
  <c r="L85" i="19"/>
  <c r="K85" i="19"/>
  <c r="J85" i="19"/>
  <c r="I85" i="19"/>
  <c r="H85" i="19"/>
  <c r="G85" i="19"/>
  <c r="F85" i="19"/>
  <c r="E85" i="19"/>
  <c r="D85" i="19"/>
  <c r="C85" i="19"/>
  <c r="B85" i="19"/>
  <c r="M84" i="19"/>
  <c r="L84" i="19"/>
  <c r="K84" i="19"/>
  <c r="J84" i="19"/>
  <c r="I84" i="19"/>
  <c r="H84" i="19"/>
  <c r="G84" i="19"/>
  <c r="F84" i="19"/>
  <c r="E84" i="19"/>
  <c r="D84" i="19"/>
  <c r="C84" i="19"/>
  <c r="B84" i="19"/>
  <c r="M83" i="19"/>
  <c r="L83" i="19"/>
  <c r="K83" i="19"/>
  <c r="J83" i="19"/>
  <c r="I83" i="19"/>
  <c r="H83" i="19"/>
  <c r="G83" i="19"/>
  <c r="F83" i="19"/>
  <c r="E83" i="19"/>
  <c r="D83" i="19"/>
  <c r="C83" i="19"/>
  <c r="B83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M81" i="19"/>
  <c r="L81" i="19"/>
  <c r="K81" i="19"/>
  <c r="J81" i="19"/>
  <c r="I81" i="19"/>
  <c r="H81" i="19"/>
  <c r="G81" i="19"/>
  <c r="F81" i="19"/>
  <c r="E81" i="19"/>
  <c r="D81" i="19"/>
  <c r="C81" i="19"/>
  <c r="B81" i="19"/>
  <c r="M80" i="19"/>
  <c r="L80" i="19"/>
  <c r="K80" i="19"/>
  <c r="J80" i="19"/>
  <c r="I80" i="19"/>
  <c r="H80" i="19"/>
  <c r="G80" i="19"/>
  <c r="F80" i="19"/>
  <c r="E80" i="19"/>
  <c r="D80" i="19"/>
  <c r="C80" i="19"/>
  <c r="B80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M78" i="19"/>
  <c r="L78" i="19"/>
  <c r="K78" i="19"/>
  <c r="J78" i="19"/>
  <c r="I78" i="19"/>
  <c r="H78" i="19"/>
  <c r="G78" i="19"/>
  <c r="F78" i="19"/>
  <c r="E78" i="19"/>
  <c r="D78" i="19"/>
  <c r="C78" i="19"/>
  <c r="B78" i="19"/>
  <c r="I58" i="18"/>
  <c r="H58" i="18"/>
  <c r="G58" i="18"/>
  <c r="F58" i="18"/>
  <c r="E58" i="18"/>
  <c r="D58" i="18"/>
  <c r="C58" i="18"/>
  <c r="B18" i="18"/>
  <c r="D14" i="17"/>
  <c r="D13" i="17"/>
  <c r="D12" i="17"/>
  <c r="D11" i="17"/>
  <c r="D10" i="17"/>
  <c r="D9" i="17"/>
  <c r="D61" i="16"/>
  <c r="E60" i="16"/>
  <c r="D60" i="16"/>
  <c r="E59" i="16"/>
  <c r="D59" i="16"/>
  <c r="E58" i="16"/>
  <c r="D58" i="16"/>
  <c r="E57" i="16"/>
  <c r="D57" i="16"/>
  <c r="E56" i="16"/>
  <c r="D56" i="16"/>
  <c r="E55" i="16"/>
  <c r="D55" i="16"/>
  <c r="E54" i="16"/>
  <c r="D54" i="16"/>
  <c r="E53" i="16"/>
  <c r="D53" i="16"/>
  <c r="E52" i="16"/>
  <c r="D52" i="16"/>
  <c r="D19" i="16"/>
  <c r="D18" i="16"/>
  <c r="D17" i="16"/>
  <c r="D16" i="16"/>
  <c r="D15" i="16"/>
  <c r="D14" i="16"/>
  <c r="D13" i="16"/>
  <c r="D12" i="16"/>
  <c r="D11" i="16"/>
  <c r="D10" i="16"/>
  <c r="D396" i="15"/>
  <c r="D395" i="15"/>
  <c r="D394" i="15"/>
  <c r="D393" i="15"/>
  <c r="D392" i="15"/>
  <c r="D391" i="15"/>
  <c r="D390" i="15"/>
  <c r="D389" i="15"/>
  <c r="D388" i="15"/>
  <c r="D387" i="15"/>
  <c r="D361" i="15"/>
  <c r="D360" i="15"/>
  <c r="D359" i="15"/>
  <c r="D358" i="15"/>
  <c r="D357" i="15"/>
  <c r="D356" i="15"/>
  <c r="D355" i="15"/>
  <c r="D354" i="15"/>
  <c r="D353" i="15"/>
  <c r="D352" i="15"/>
  <c r="E318" i="15"/>
  <c r="D318" i="15"/>
  <c r="C318" i="15"/>
  <c r="F317" i="15"/>
  <c r="F316" i="15"/>
  <c r="F315" i="15"/>
  <c r="F314" i="15"/>
  <c r="F313" i="15"/>
  <c r="F312" i="15"/>
  <c r="F311" i="15"/>
  <c r="F310" i="15"/>
  <c r="F309" i="15"/>
  <c r="E283" i="15"/>
  <c r="D283" i="15"/>
  <c r="C283" i="15"/>
  <c r="F282" i="15"/>
  <c r="F281" i="15"/>
  <c r="F280" i="15"/>
  <c r="F279" i="15"/>
  <c r="F278" i="15"/>
  <c r="F277" i="15"/>
  <c r="F276" i="15"/>
  <c r="F275" i="15"/>
  <c r="F274" i="15"/>
  <c r="D247" i="15"/>
  <c r="D246" i="15"/>
  <c r="D245" i="15"/>
  <c r="D244" i="15"/>
  <c r="D243" i="15"/>
  <c r="D242" i="15"/>
  <c r="D241" i="15"/>
  <c r="D240" i="15"/>
  <c r="D239" i="15"/>
  <c r="D238" i="15"/>
  <c r="D212" i="15"/>
  <c r="D211" i="15"/>
  <c r="D210" i="15"/>
  <c r="D209" i="15"/>
  <c r="D208" i="15"/>
  <c r="D207" i="15"/>
  <c r="D206" i="15"/>
  <c r="D205" i="15"/>
  <c r="D204" i="15"/>
  <c r="D203" i="15"/>
  <c r="C179" i="15"/>
  <c r="E177" i="15" s="1"/>
  <c r="D177" i="15"/>
  <c r="D176" i="15"/>
  <c r="D157" i="15"/>
  <c r="E156" i="15"/>
  <c r="D156" i="15"/>
  <c r="E155" i="15"/>
  <c r="D155" i="15"/>
  <c r="E154" i="15"/>
  <c r="D154" i="15"/>
  <c r="D135" i="15"/>
  <c r="E134" i="15"/>
  <c r="D134" i="15"/>
  <c r="E133" i="15"/>
  <c r="D133" i="15"/>
  <c r="E132" i="15"/>
  <c r="D132" i="15"/>
  <c r="E131" i="15"/>
  <c r="D131" i="15"/>
  <c r="E130" i="15"/>
  <c r="D130" i="15"/>
  <c r="E129" i="15"/>
  <c r="D129" i="15"/>
  <c r="E128" i="15"/>
  <c r="D128" i="15"/>
  <c r="E127" i="15"/>
  <c r="D127" i="15"/>
  <c r="E126" i="15"/>
  <c r="D126" i="15"/>
  <c r="D113" i="15"/>
  <c r="E112" i="15"/>
  <c r="D112" i="15"/>
  <c r="E111" i="15"/>
  <c r="D111" i="15"/>
  <c r="E110" i="15"/>
  <c r="D110" i="15"/>
  <c r="E109" i="15"/>
  <c r="D109" i="15"/>
  <c r="E108" i="15"/>
  <c r="D108" i="15"/>
  <c r="E107" i="15"/>
  <c r="D107" i="15"/>
  <c r="E106" i="15"/>
  <c r="D106" i="15"/>
  <c r="E105" i="15"/>
  <c r="D105" i="15"/>
  <c r="E104" i="15"/>
  <c r="D104" i="15"/>
  <c r="D88" i="15"/>
  <c r="C87" i="15"/>
  <c r="D87" i="15" s="1"/>
  <c r="D86" i="15"/>
  <c r="D85" i="15"/>
  <c r="D79" i="15"/>
  <c r="D66" i="15"/>
  <c r="D65" i="15"/>
  <c r="D64" i="15"/>
  <c r="D63" i="15"/>
  <c r="D61" i="15"/>
  <c r="D58" i="15"/>
  <c r="D57" i="15"/>
  <c r="E45" i="15"/>
  <c r="D45" i="15"/>
  <c r="E44" i="15"/>
  <c r="D44" i="15"/>
  <c r="E43" i="15"/>
  <c r="D43" i="15"/>
  <c r="E42" i="15"/>
  <c r="D42" i="15"/>
  <c r="E41" i="15"/>
  <c r="D41" i="15"/>
  <c r="E40" i="15"/>
  <c r="D40" i="15"/>
  <c r="E39" i="15"/>
  <c r="D39" i="15"/>
  <c r="E38" i="15"/>
  <c r="D38" i="15"/>
  <c r="E37" i="15"/>
  <c r="D37" i="15"/>
  <c r="E36" i="15"/>
  <c r="D36" i="15"/>
  <c r="D23" i="15"/>
  <c r="E22" i="15"/>
  <c r="D22" i="15"/>
  <c r="E21" i="15"/>
  <c r="D21" i="15"/>
  <c r="E20" i="15"/>
  <c r="D20" i="15"/>
  <c r="E19" i="15"/>
  <c r="D19" i="15"/>
  <c r="E18" i="15"/>
  <c r="D18" i="15"/>
  <c r="E17" i="15"/>
  <c r="D17" i="15"/>
  <c r="E16" i="15"/>
  <c r="D16" i="15"/>
  <c r="E15" i="15"/>
  <c r="D15" i="15"/>
  <c r="E14" i="15"/>
  <c r="D14" i="15"/>
  <c r="D60" i="14"/>
  <c r="D59" i="14"/>
  <c r="D58" i="14"/>
  <c r="D57" i="14"/>
  <c r="D56" i="14"/>
  <c r="D55" i="14"/>
  <c r="D54" i="14"/>
  <c r="D53" i="14"/>
  <c r="D52" i="14"/>
  <c r="D51" i="14"/>
  <c r="D19" i="14"/>
  <c r="D18" i="14"/>
  <c r="D17" i="14"/>
  <c r="D16" i="14"/>
  <c r="D15" i="14"/>
  <c r="D14" i="14"/>
  <c r="D13" i="14"/>
  <c r="D12" i="14"/>
  <c r="D11" i="14"/>
  <c r="D10" i="14"/>
  <c r="K94" i="12"/>
  <c r="J94" i="12"/>
  <c r="I94" i="12"/>
  <c r="H94" i="12"/>
  <c r="G94" i="12"/>
  <c r="F94" i="12"/>
  <c r="E94" i="12"/>
  <c r="D94" i="12"/>
  <c r="C94" i="12"/>
  <c r="K93" i="12"/>
  <c r="J93" i="12"/>
  <c r="I93" i="12"/>
  <c r="H93" i="12"/>
  <c r="G93" i="12"/>
  <c r="F93" i="12"/>
  <c r="E93" i="12"/>
  <c r="D93" i="12"/>
  <c r="C93" i="12"/>
  <c r="L88" i="12"/>
  <c r="L87" i="12"/>
  <c r="L86" i="12"/>
  <c r="L85" i="12"/>
  <c r="L84" i="12"/>
  <c r="L83" i="12"/>
  <c r="D57" i="12"/>
  <c r="C57" i="12"/>
  <c r="D56" i="12"/>
  <c r="C56" i="12"/>
  <c r="D55" i="12"/>
  <c r="C55" i="12"/>
  <c r="D54" i="12"/>
  <c r="C54" i="12"/>
  <c r="E45" i="12"/>
  <c r="E44" i="12"/>
  <c r="E43" i="12"/>
  <c r="E42" i="12"/>
  <c r="E41" i="12"/>
  <c r="E40" i="12"/>
  <c r="K40" i="12" s="1"/>
  <c r="O572" i="11"/>
  <c r="N578" i="11" s="1"/>
  <c r="O569" i="11"/>
  <c r="M577" i="11" s="1"/>
  <c r="O487" i="11"/>
  <c r="O484" i="11"/>
  <c r="J492" i="11" s="1"/>
  <c r="O402" i="11"/>
  <c r="O399" i="11"/>
  <c r="M407" i="11" s="1"/>
  <c r="O317" i="11"/>
  <c r="O314" i="11"/>
  <c r="M322" i="11" s="1"/>
  <c r="L270" i="11"/>
  <c r="K276" i="11" s="1"/>
  <c r="L267" i="11"/>
  <c r="K275" i="11" s="1"/>
  <c r="O230" i="11"/>
  <c r="H236" i="11" s="1"/>
  <c r="O227" i="11"/>
  <c r="M235" i="11" s="1"/>
  <c r="O139" i="11"/>
  <c r="L145" i="11" s="1"/>
  <c r="O136" i="11"/>
  <c r="M144" i="11" s="1"/>
  <c r="O50" i="11"/>
  <c r="H56" i="11" s="1"/>
  <c r="O47" i="11"/>
  <c r="M55" i="11" s="1"/>
  <c r="D216" i="10"/>
  <c r="D215" i="10"/>
  <c r="D214" i="10"/>
  <c r="D213" i="10"/>
  <c r="D212" i="10"/>
  <c r="D211" i="10"/>
  <c r="D210" i="10"/>
  <c r="D209" i="10"/>
  <c r="D208" i="10"/>
  <c r="D207" i="10"/>
  <c r="D198" i="10"/>
  <c r="D197" i="10"/>
  <c r="D196" i="10"/>
  <c r="D195" i="10"/>
  <c r="D194" i="10"/>
  <c r="D193" i="10"/>
  <c r="D192" i="10"/>
  <c r="D191" i="10"/>
  <c r="D190" i="10"/>
  <c r="D189" i="10"/>
  <c r="D180" i="10"/>
  <c r="D179" i="10"/>
  <c r="D178" i="10"/>
  <c r="D177" i="10"/>
  <c r="D176" i="10"/>
  <c r="D175" i="10"/>
  <c r="D174" i="10"/>
  <c r="D173" i="10"/>
  <c r="D172" i="10"/>
  <c r="D171" i="10"/>
  <c r="D162" i="10"/>
  <c r="D161" i="10"/>
  <c r="D160" i="10"/>
  <c r="D159" i="10"/>
  <c r="D158" i="10"/>
  <c r="D157" i="10"/>
  <c r="D156" i="10"/>
  <c r="D155" i="10"/>
  <c r="D154" i="10"/>
  <c r="D153" i="10"/>
  <c r="D144" i="10"/>
  <c r="D143" i="10"/>
  <c r="D142" i="10"/>
  <c r="D141" i="10"/>
  <c r="D140" i="10"/>
  <c r="D139" i="10"/>
  <c r="D138" i="10"/>
  <c r="D137" i="10"/>
  <c r="D136" i="10"/>
  <c r="D135" i="10"/>
  <c r="D126" i="10"/>
  <c r="D125" i="10"/>
  <c r="D124" i="10"/>
  <c r="D123" i="10"/>
  <c r="D122" i="10"/>
  <c r="D121" i="10"/>
  <c r="D120" i="10"/>
  <c r="D119" i="10"/>
  <c r="D118" i="10"/>
  <c r="D117" i="10"/>
  <c r="D108" i="10"/>
  <c r="D107" i="10"/>
  <c r="D106" i="10"/>
  <c r="D105" i="10"/>
  <c r="D104" i="10"/>
  <c r="D103" i="10"/>
  <c r="D102" i="10"/>
  <c r="D101" i="10"/>
  <c r="D100" i="10"/>
  <c r="D99" i="10"/>
  <c r="D90" i="10"/>
  <c r="D89" i="10"/>
  <c r="D88" i="10"/>
  <c r="D87" i="10"/>
  <c r="D86" i="10"/>
  <c r="D85" i="10"/>
  <c r="D84" i="10"/>
  <c r="D83" i="10"/>
  <c r="D82" i="10"/>
  <c r="D81" i="10"/>
  <c r="D72" i="10"/>
  <c r="D71" i="10"/>
  <c r="D70" i="10"/>
  <c r="D69" i="10"/>
  <c r="D68" i="10"/>
  <c r="D67" i="10"/>
  <c r="D66" i="10"/>
  <c r="D65" i="10"/>
  <c r="D64" i="10"/>
  <c r="D63" i="10"/>
  <c r="D54" i="10"/>
  <c r="D53" i="10"/>
  <c r="D52" i="10"/>
  <c r="D51" i="10"/>
  <c r="D50" i="10"/>
  <c r="D49" i="10"/>
  <c r="D48" i="10"/>
  <c r="D47" i="10"/>
  <c r="D46" i="10"/>
  <c r="D45" i="10"/>
  <c r="D36" i="10"/>
  <c r="D35" i="10"/>
  <c r="D34" i="10"/>
  <c r="D33" i="10"/>
  <c r="D32" i="10"/>
  <c r="D31" i="10"/>
  <c r="D30" i="10"/>
  <c r="D29" i="10"/>
  <c r="D28" i="10"/>
  <c r="D27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D9" i="10"/>
  <c r="C9" i="10"/>
  <c r="C462" i="9"/>
  <c r="C461" i="9"/>
  <c r="C460" i="9"/>
  <c r="C459" i="9"/>
  <c r="C458" i="9"/>
  <c r="C457" i="9"/>
  <c r="C408" i="9"/>
  <c r="C407" i="9"/>
  <c r="C406" i="9"/>
  <c r="C405" i="9"/>
  <c r="C404" i="9"/>
  <c r="C403" i="9"/>
  <c r="C351" i="9"/>
  <c r="C350" i="9"/>
  <c r="C349" i="9"/>
  <c r="C348" i="9"/>
  <c r="C347" i="9"/>
  <c r="C346" i="9"/>
  <c r="C297" i="9"/>
  <c r="C296" i="9"/>
  <c r="C295" i="9"/>
  <c r="C294" i="9"/>
  <c r="C293" i="9"/>
  <c r="C292" i="9"/>
  <c r="C243" i="9"/>
  <c r="C242" i="9"/>
  <c r="C241" i="9"/>
  <c r="C240" i="9"/>
  <c r="C239" i="9"/>
  <c r="C238" i="9"/>
  <c r="C189" i="9"/>
  <c r="C188" i="9"/>
  <c r="C187" i="9"/>
  <c r="C186" i="9"/>
  <c r="C185" i="9"/>
  <c r="C184" i="9"/>
  <c r="C135" i="9"/>
  <c r="C134" i="9"/>
  <c r="C133" i="9"/>
  <c r="C132" i="9"/>
  <c r="C131" i="9"/>
  <c r="C130" i="9"/>
  <c r="C81" i="9"/>
  <c r="C80" i="9"/>
  <c r="C79" i="9"/>
  <c r="C78" i="9"/>
  <c r="C77" i="9"/>
  <c r="C76" i="9"/>
  <c r="C29" i="9"/>
  <c r="C28" i="9"/>
  <c r="C27" i="9"/>
  <c r="C26" i="9"/>
  <c r="C25" i="9"/>
  <c r="I463" i="9"/>
  <c r="L27" i="8"/>
  <c r="L26" i="8"/>
  <c r="L25" i="8"/>
  <c r="L24" i="8"/>
  <c r="C10" i="8" s="1"/>
  <c r="L23" i="8"/>
  <c r="C9" i="8" s="1"/>
  <c r="L22" i="8"/>
  <c r="C8" i="8" s="1"/>
  <c r="K19" i="8" s="1"/>
  <c r="D15" i="17" l="1"/>
  <c r="E61" i="16"/>
  <c r="E113" i="15"/>
  <c r="H19" i="8"/>
  <c r="N85" i="19"/>
  <c r="F86" i="19" s="1"/>
  <c r="E178" i="15"/>
  <c r="E157" i="15"/>
  <c r="E135" i="15"/>
  <c r="E23" i="15"/>
  <c r="C53" i="12"/>
  <c r="L90" i="12"/>
  <c r="D19" i="8"/>
  <c r="L92" i="12"/>
  <c r="D12" i="21"/>
  <c r="C19" i="20"/>
  <c r="F19" i="20" s="1"/>
  <c r="K58" i="18"/>
  <c r="F275" i="11"/>
  <c r="J275" i="11"/>
  <c r="D53" i="12"/>
  <c r="F19" i="8"/>
  <c r="J19" i="8"/>
  <c r="I15" i="22"/>
  <c r="K24" i="22"/>
  <c r="K15" i="22"/>
  <c r="G15" i="22"/>
  <c r="E15" i="22"/>
  <c r="C15" i="22"/>
  <c r="F283" i="15"/>
  <c r="E176" i="15"/>
  <c r="E179" i="15" s="1"/>
  <c r="D179" i="15"/>
  <c r="I577" i="11"/>
  <c r="L236" i="11"/>
  <c r="D236" i="11"/>
  <c r="F144" i="11"/>
  <c r="N144" i="11"/>
  <c r="J144" i="11"/>
  <c r="L56" i="11"/>
  <c r="D56" i="11"/>
  <c r="G195" i="20"/>
  <c r="L30" i="8"/>
  <c r="C16" i="8" s="1"/>
  <c r="C12" i="8"/>
  <c r="D55" i="11"/>
  <c r="H55" i="11"/>
  <c r="L55" i="11"/>
  <c r="H145" i="11"/>
  <c r="D235" i="11"/>
  <c r="H235" i="11"/>
  <c r="L235" i="11"/>
  <c r="G276" i="11"/>
  <c r="D322" i="11"/>
  <c r="H322" i="11"/>
  <c r="L322" i="11"/>
  <c r="D407" i="11"/>
  <c r="H407" i="11"/>
  <c r="L407" i="11"/>
  <c r="D492" i="11"/>
  <c r="H492" i="11"/>
  <c r="M492" i="11"/>
  <c r="C578" i="11"/>
  <c r="G578" i="11"/>
  <c r="K578" i="11"/>
  <c r="C19" i="8"/>
  <c r="E19" i="8"/>
  <c r="G19" i="8"/>
  <c r="I19" i="8"/>
  <c r="L29" i="8"/>
  <c r="C15" i="8" s="1"/>
  <c r="C11" i="8"/>
  <c r="L31" i="8"/>
  <c r="C17" i="8" s="1"/>
  <c r="C13" i="8"/>
  <c r="F55" i="11"/>
  <c r="J55" i="11"/>
  <c r="N55" i="11"/>
  <c r="D144" i="11"/>
  <c r="H144" i="11"/>
  <c r="L144" i="11"/>
  <c r="D145" i="11"/>
  <c r="F235" i="11"/>
  <c r="J235" i="11"/>
  <c r="N235" i="11"/>
  <c r="D275" i="11"/>
  <c r="H275" i="11"/>
  <c r="C276" i="11"/>
  <c r="F322" i="11"/>
  <c r="J322" i="11"/>
  <c r="N322" i="11"/>
  <c r="F407" i="11"/>
  <c r="J407" i="11"/>
  <c r="N407" i="11"/>
  <c r="F492" i="11"/>
  <c r="E577" i="11"/>
  <c r="E578" i="11"/>
  <c r="I578" i="11"/>
  <c r="M578" i="11"/>
  <c r="D81" i="15"/>
  <c r="D83" i="15"/>
  <c r="C195" i="20"/>
  <c r="L91" i="12"/>
  <c r="K44" i="12"/>
  <c r="B12" i="12" s="1"/>
  <c r="K41" i="12"/>
  <c r="B11" i="12" s="1"/>
  <c r="D82" i="15"/>
  <c r="F318" i="15"/>
  <c r="D30" i="9"/>
  <c r="F30" i="9"/>
  <c r="H30" i="9"/>
  <c r="D82" i="9"/>
  <c r="F82" i="9"/>
  <c r="H82" i="9"/>
  <c r="D136" i="9"/>
  <c r="F136" i="9"/>
  <c r="H136" i="9"/>
  <c r="D190" i="9"/>
  <c r="F190" i="9"/>
  <c r="H190" i="9"/>
  <c r="D244" i="9"/>
  <c r="F244" i="9"/>
  <c r="H244" i="9"/>
  <c r="D298" i="9"/>
  <c r="F298" i="9"/>
  <c r="H298" i="9"/>
  <c r="D352" i="9"/>
  <c r="F352" i="9"/>
  <c r="H352" i="9"/>
  <c r="D409" i="9"/>
  <c r="F409" i="9"/>
  <c r="H409" i="9"/>
  <c r="D463" i="9"/>
  <c r="F463" i="9"/>
  <c r="H463" i="9"/>
  <c r="C207" i="10"/>
  <c r="C189" i="10"/>
  <c r="C171" i="10"/>
  <c r="C153" i="10"/>
  <c r="C208" i="10"/>
  <c r="C190" i="10"/>
  <c r="C172" i="10"/>
  <c r="C154" i="10"/>
  <c r="C209" i="10"/>
  <c r="C191" i="10"/>
  <c r="C173" i="10"/>
  <c r="C155" i="10"/>
  <c r="C137" i="10"/>
  <c r="C210" i="10"/>
  <c r="C192" i="10"/>
  <c r="C174" i="10"/>
  <c r="C156" i="10"/>
  <c r="C138" i="10"/>
  <c r="C211" i="10"/>
  <c r="C193" i="10"/>
  <c r="C175" i="10"/>
  <c r="C157" i="10"/>
  <c r="C139" i="10"/>
  <c r="C212" i="10"/>
  <c r="C194" i="10"/>
  <c r="C176" i="10"/>
  <c r="C158" i="10"/>
  <c r="C140" i="10"/>
  <c r="C213" i="10"/>
  <c r="C195" i="10"/>
  <c r="C177" i="10"/>
  <c r="C159" i="10"/>
  <c r="C141" i="10"/>
  <c r="C214" i="10"/>
  <c r="C196" i="10"/>
  <c r="C178" i="10"/>
  <c r="C160" i="10"/>
  <c r="C142" i="10"/>
  <c r="C215" i="10"/>
  <c r="C197" i="10"/>
  <c r="C179" i="10"/>
  <c r="C161" i="10"/>
  <c r="C143" i="10"/>
  <c r="C216" i="10"/>
  <c r="C198" i="10"/>
  <c r="C180" i="10"/>
  <c r="C162" i="10"/>
  <c r="C144" i="10"/>
  <c r="C27" i="10"/>
  <c r="C28" i="10"/>
  <c r="C29" i="10"/>
  <c r="C30" i="10"/>
  <c r="C31" i="10"/>
  <c r="C32" i="10"/>
  <c r="C33" i="10"/>
  <c r="C34" i="10"/>
  <c r="C35" i="10"/>
  <c r="C36" i="10"/>
  <c r="C45" i="10"/>
  <c r="C46" i="10"/>
  <c r="C47" i="10"/>
  <c r="C48" i="10"/>
  <c r="C49" i="10"/>
  <c r="C50" i="10"/>
  <c r="C51" i="10"/>
  <c r="C52" i="10"/>
  <c r="C53" i="10"/>
  <c r="C54" i="10"/>
  <c r="C63" i="10"/>
  <c r="C64" i="10"/>
  <c r="C65" i="10"/>
  <c r="C66" i="10"/>
  <c r="C67" i="10"/>
  <c r="C68" i="10"/>
  <c r="C69" i="10"/>
  <c r="C70" i="10"/>
  <c r="C71" i="10"/>
  <c r="C72" i="10"/>
  <c r="C81" i="10"/>
  <c r="C82" i="10"/>
  <c r="C83" i="10"/>
  <c r="C84" i="10"/>
  <c r="C85" i="10"/>
  <c r="C86" i="10"/>
  <c r="C87" i="10"/>
  <c r="C88" i="10"/>
  <c r="C89" i="10"/>
  <c r="C90" i="10"/>
  <c r="C99" i="10"/>
  <c r="C100" i="10"/>
  <c r="C101" i="10"/>
  <c r="C102" i="10"/>
  <c r="C103" i="10"/>
  <c r="C104" i="10"/>
  <c r="C105" i="10"/>
  <c r="C106" i="10"/>
  <c r="C107" i="10"/>
  <c r="C108" i="10"/>
  <c r="C117" i="10"/>
  <c r="C118" i="10"/>
  <c r="C119" i="10"/>
  <c r="C120" i="10"/>
  <c r="C121" i="10"/>
  <c r="C122" i="10"/>
  <c r="C123" i="10"/>
  <c r="C124" i="10"/>
  <c r="C125" i="10"/>
  <c r="C126" i="10"/>
  <c r="C135" i="10"/>
  <c r="C136" i="10"/>
  <c r="M323" i="11"/>
  <c r="K323" i="11"/>
  <c r="I323" i="11"/>
  <c r="G323" i="11"/>
  <c r="E323" i="11"/>
  <c r="C323" i="11"/>
  <c r="F323" i="11"/>
  <c r="J323" i="11"/>
  <c r="N323" i="11"/>
  <c r="M408" i="11"/>
  <c r="K408" i="11"/>
  <c r="I408" i="11"/>
  <c r="G408" i="11"/>
  <c r="E408" i="11"/>
  <c r="C408" i="11"/>
  <c r="F408" i="11"/>
  <c r="J408" i="11"/>
  <c r="N408" i="11"/>
  <c r="N493" i="11"/>
  <c r="L493" i="11"/>
  <c r="J493" i="11"/>
  <c r="H493" i="11"/>
  <c r="F493" i="11"/>
  <c r="D493" i="11"/>
  <c r="K493" i="11"/>
  <c r="G493" i="11"/>
  <c r="C493" i="11"/>
  <c r="E493" i="11"/>
  <c r="M493" i="11"/>
  <c r="K43" i="12"/>
  <c r="K46" i="12" s="1"/>
  <c r="D13" i="12" s="1"/>
  <c r="E46" i="12"/>
  <c r="K45" i="12"/>
  <c r="C12" i="12" s="1"/>
  <c r="E48" i="12"/>
  <c r="D80" i="15"/>
  <c r="L94" i="20"/>
  <c r="J94" i="20"/>
  <c r="H94" i="20"/>
  <c r="F94" i="20"/>
  <c r="D94" i="20"/>
  <c r="B94" i="20"/>
  <c r="K94" i="20"/>
  <c r="G94" i="20"/>
  <c r="C94" i="20"/>
  <c r="I94" i="20"/>
  <c r="L296" i="20"/>
  <c r="J296" i="20"/>
  <c r="H296" i="20"/>
  <c r="F296" i="20"/>
  <c r="D296" i="20"/>
  <c r="B296" i="20"/>
  <c r="K296" i="20"/>
  <c r="G296" i="20"/>
  <c r="C296" i="20"/>
  <c r="I296" i="20"/>
  <c r="E30" i="9"/>
  <c r="G30" i="9"/>
  <c r="I30" i="9"/>
  <c r="E82" i="9"/>
  <c r="G82" i="9"/>
  <c r="I82" i="9"/>
  <c r="E136" i="9"/>
  <c r="G136" i="9"/>
  <c r="I136" i="9"/>
  <c r="E190" i="9"/>
  <c r="G190" i="9"/>
  <c r="I190" i="9"/>
  <c r="E244" i="9"/>
  <c r="G244" i="9"/>
  <c r="I244" i="9"/>
  <c r="E298" i="9"/>
  <c r="G298" i="9"/>
  <c r="I298" i="9"/>
  <c r="E352" i="9"/>
  <c r="G352" i="9"/>
  <c r="I352" i="9"/>
  <c r="E409" i="9"/>
  <c r="G409" i="9"/>
  <c r="I409" i="9"/>
  <c r="E463" i="9"/>
  <c r="G463" i="9"/>
  <c r="M56" i="11"/>
  <c r="K56" i="11"/>
  <c r="I56" i="11"/>
  <c r="G56" i="11"/>
  <c r="E56" i="11"/>
  <c r="C56" i="11"/>
  <c r="F56" i="11"/>
  <c r="J56" i="11"/>
  <c r="N56" i="11"/>
  <c r="M145" i="11"/>
  <c r="K145" i="11"/>
  <c r="I145" i="11"/>
  <c r="G145" i="11"/>
  <c r="E145" i="11"/>
  <c r="C145" i="11"/>
  <c r="F145" i="11"/>
  <c r="J145" i="11"/>
  <c r="N145" i="11"/>
  <c r="M236" i="11"/>
  <c r="K236" i="11"/>
  <c r="I236" i="11"/>
  <c r="G236" i="11"/>
  <c r="E236" i="11"/>
  <c r="C236" i="11"/>
  <c r="F236" i="11"/>
  <c r="J236" i="11"/>
  <c r="N236" i="11"/>
  <c r="J276" i="11"/>
  <c r="H276" i="11"/>
  <c r="F276" i="11"/>
  <c r="D276" i="11"/>
  <c r="E276" i="11"/>
  <c r="I276" i="11"/>
  <c r="D323" i="11"/>
  <c r="H323" i="11"/>
  <c r="L323" i="11"/>
  <c r="D408" i="11"/>
  <c r="H408" i="11"/>
  <c r="L408" i="11"/>
  <c r="I493" i="11"/>
  <c r="E47" i="12"/>
  <c r="D60" i="15"/>
  <c r="E94" i="20"/>
  <c r="E296" i="20"/>
  <c r="M296" i="20"/>
  <c r="C55" i="11"/>
  <c r="E55" i="11"/>
  <c r="G55" i="11"/>
  <c r="I55" i="11"/>
  <c r="K55" i="11"/>
  <c r="C144" i="11"/>
  <c r="E144" i="11"/>
  <c r="G144" i="11"/>
  <c r="I144" i="11"/>
  <c r="K144" i="11"/>
  <c r="C235" i="11"/>
  <c r="E235" i="11"/>
  <c r="G235" i="11"/>
  <c r="I235" i="11"/>
  <c r="K235" i="11"/>
  <c r="C275" i="11"/>
  <c r="E275" i="11"/>
  <c r="G275" i="11"/>
  <c r="I275" i="11"/>
  <c r="C322" i="11"/>
  <c r="E322" i="11"/>
  <c r="G322" i="11"/>
  <c r="I322" i="11"/>
  <c r="K322" i="11"/>
  <c r="C407" i="11"/>
  <c r="E407" i="11"/>
  <c r="G407" i="11"/>
  <c r="I407" i="11"/>
  <c r="K407" i="11"/>
  <c r="N492" i="11"/>
  <c r="L492" i="11"/>
  <c r="C492" i="11"/>
  <c r="E492" i="11"/>
  <c r="G492" i="11"/>
  <c r="I492" i="11"/>
  <c r="K492" i="11"/>
  <c r="N577" i="11"/>
  <c r="L577" i="11"/>
  <c r="J577" i="11"/>
  <c r="H577" i="11"/>
  <c r="F577" i="11"/>
  <c r="D577" i="11"/>
  <c r="C577" i="11"/>
  <c r="G577" i="11"/>
  <c r="K577" i="11"/>
  <c r="K42" i="12"/>
  <c r="C11" i="12" s="1"/>
  <c r="D62" i="15"/>
  <c r="D59" i="15"/>
  <c r="C84" i="15"/>
  <c r="D84" i="15" s="1"/>
  <c r="L195" i="20"/>
  <c r="J195" i="20"/>
  <c r="H195" i="20"/>
  <c r="F195" i="20"/>
  <c r="D195" i="20"/>
  <c r="B195" i="20"/>
  <c r="E195" i="20"/>
  <c r="I195" i="20"/>
  <c r="M195" i="20"/>
  <c r="E24" i="22"/>
  <c r="I24" i="22"/>
  <c r="D578" i="11"/>
  <c r="F578" i="11"/>
  <c r="H578" i="11"/>
  <c r="J578" i="11"/>
  <c r="L578" i="11"/>
  <c r="C319" i="15" l="1"/>
  <c r="B319" i="15"/>
  <c r="D284" i="15"/>
  <c r="B284" i="15"/>
  <c r="C284" i="15"/>
  <c r="L19" i="8"/>
  <c r="E319" i="15"/>
  <c r="N396" i="20"/>
  <c r="E86" i="19"/>
  <c r="M86" i="19"/>
  <c r="D86" i="19"/>
  <c r="I86" i="19"/>
  <c r="J86" i="19"/>
  <c r="L86" i="19"/>
  <c r="K86" i="19"/>
  <c r="G86" i="19"/>
  <c r="C86" i="19"/>
  <c r="B86" i="19"/>
  <c r="H86" i="19"/>
  <c r="D319" i="15"/>
  <c r="E284" i="15"/>
  <c r="D11" i="12"/>
  <c r="D18" i="12" s="1"/>
  <c r="D12" i="12"/>
  <c r="I18" i="12" s="1"/>
  <c r="K47" i="12"/>
  <c r="B13" i="12" s="1"/>
  <c r="N195" i="20"/>
  <c r="K48" i="12"/>
  <c r="C13" i="12" s="1"/>
  <c r="N296" i="20"/>
  <c r="N94" i="20"/>
  <c r="F319" i="15" l="1"/>
  <c r="N86" i="19"/>
  <c r="C18" i="12"/>
  <c r="C59" i="12" s="1"/>
  <c r="L93" i="12" s="1"/>
  <c r="H18" i="12"/>
  <c r="F284" i="15"/>
  <c r="D59" i="12"/>
  <c r="L94" i="12" s="1"/>
</calcChain>
</file>

<file path=xl/sharedStrings.xml><?xml version="1.0" encoding="utf-8"?>
<sst xmlns="http://schemas.openxmlformats.org/spreadsheetml/2006/main" count="4177" uniqueCount="650">
  <si>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</si>
  <si>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</si>
  <si>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</si>
  <si>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</si>
  <si>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</si>
  <si>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</si>
  <si>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</si>
  <si>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PALENCIA</t>
  </si>
  <si>
    <t>SALAMANCA</t>
  </si>
  <si>
    <t>SEGOVIA</t>
  </si>
  <si>
    <t>SORIA</t>
  </si>
  <si>
    <t>VALLADOLID</t>
  </si>
  <si>
    <t>ZAMORA</t>
  </si>
  <si>
    <t>TOTAL</t>
  </si>
  <si>
    <t>HOTELES Y HOSTALES</t>
  </si>
  <si>
    <t>PENSIONES</t>
  </si>
  <si>
    <t>HOTELES</t>
  </si>
  <si>
    <t>HOSTALES</t>
  </si>
  <si>
    <t>LEÓN</t>
  </si>
  <si>
    <t>ESTABLECIMIENTOS</t>
  </si>
  <si>
    <t>1ª CATEGORIA</t>
  </si>
  <si>
    <t>2ª CATEGORIA</t>
  </si>
  <si>
    <t>LUJO</t>
  </si>
  <si>
    <t>C.R.A.C.</t>
  </si>
  <si>
    <t>TELÉFONO DE INFORMACIÓN TURÍSTICA DE CASTILLA Y LEÓN 902/ 20 30 30</t>
  </si>
  <si>
    <t>http:// www.turismocastillayleon.com</t>
  </si>
  <si>
    <t>DEFINICIONES EMPLEADAS</t>
  </si>
  <si>
    <t>Boletín de Coyuntura Turística</t>
  </si>
  <si>
    <t>de Castilla y León</t>
  </si>
  <si>
    <t>VIAJEROS ESPAÑOLES</t>
  </si>
  <si>
    <t>VIAJEROS EXTRANJEROS</t>
  </si>
  <si>
    <t>902 20 30 30 - turismocastillayleon.com</t>
  </si>
  <si>
    <t>VARIACIÓN</t>
  </si>
  <si>
    <t>POSADAS</t>
  </si>
  <si>
    <t>PERNOCTACIONES ESPAÑOLES</t>
  </si>
  <si>
    <t>PERNOCTACIONES EXTRANJEROS</t>
  </si>
  <si>
    <t>PERNOCT. ESPAÑOLES</t>
  </si>
  <si>
    <t>PERNOCT. EXTRANJEROS</t>
  </si>
  <si>
    <t>Nº DE PERNOCTAC.</t>
  </si>
  <si>
    <t>INDICE</t>
  </si>
  <si>
    <t>I.- MOVIMIENTO DE VIAJEROS</t>
  </si>
  <si>
    <t xml:space="preserve">PAGINA: 2 </t>
  </si>
  <si>
    <t xml:space="preserve">PAGINA: 3 </t>
  </si>
  <si>
    <t xml:space="preserve">PAGINA: 4 </t>
  </si>
  <si>
    <t xml:space="preserve">PAGINA: 5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</si>
  <si>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</si>
  <si>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</si>
  <si>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</si>
  <si>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</si>
  <si>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</si>
  <si>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</si>
  <si>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</si>
  <si>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</si>
  <si>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</si>
  <si>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</si>
  <si>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</si>
  <si>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</si>
  <si>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II.- OFERTA DE ALOJAMIENTOS Y RESTAURANTES</t>
  </si>
  <si>
    <t>AÑO 2016</t>
  </si>
  <si>
    <t>ESTANCIA MEDIA ESPAÑOLES</t>
  </si>
  <si>
    <t>ESTANCIA MEDIA EXTRANJEROS</t>
  </si>
  <si>
    <t xml:space="preserve">AGOSTO </t>
  </si>
  <si>
    <t>SEPTIEM</t>
  </si>
  <si>
    <t>NOVIEMB</t>
  </si>
  <si>
    <t>TOTAL  PERNOCTACIONES</t>
  </si>
  <si>
    <t>MEDIA ANUAL</t>
  </si>
  <si>
    <t>GRADO DE OCUPACIÓN</t>
  </si>
  <si>
    <t>EVOLUCIÓN MENSUAL</t>
  </si>
  <si>
    <t xml:space="preserve">TOTAL PERNOCTAC. </t>
  </si>
  <si>
    <t>DISTRIBUCIÓN PROVINCIAL</t>
  </si>
  <si>
    <t xml:space="preserve">LEÓN </t>
  </si>
  <si>
    <t>PERNOCT. EXTRANJER.</t>
  </si>
  <si>
    <t>TOTAL PERNOCTAC.</t>
  </si>
  <si>
    <t>Nº DE VIAJEROS</t>
  </si>
  <si>
    <t>GRADO OCUPACIÓN</t>
  </si>
  <si>
    <t>CASTILLA Y LEÓN</t>
  </si>
  <si>
    <t>AÑOS</t>
  </si>
  <si>
    <t>AÑO 1997</t>
  </si>
  <si>
    <t>AÑO 1998</t>
  </si>
  <si>
    <t>AÑO 1999</t>
  </si>
  <si>
    <t>AÑO 2000</t>
  </si>
  <si>
    <t>AÑO 2001</t>
  </si>
  <si>
    <t>AÑO 2002</t>
  </si>
  <si>
    <t>AÑO 2003</t>
  </si>
  <si>
    <t>AÑO 2004</t>
  </si>
  <si>
    <t>AÑO 2005</t>
  </si>
  <si>
    <t>AÑO 2006</t>
  </si>
  <si>
    <t>AÑO 2007</t>
  </si>
  <si>
    <t>AÑO 2008</t>
  </si>
  <si>
    <t>AÑO 2009</t>
  </si>
  <si>
    <t>AÑO 2010</t>
  </si>
  <si>
    <t>AÑO 2011</t>
  </si>
  <si>
    <t>AÑO 2012</t>
  </si>
  <si>
    <t>AÑO 2013</t>
  </si>
  <si>
    <t>AÑO 2014</t>
  </si>
  <si>
    <t>AÑO 2015</t>
  </si>
  <si>
    <t>Nº PLAZAS</t>
  </si>
  <si>
    <t>EVOLUCIÓN DEL NÚMERO DE ESTABLECIMIENTOS</t>
  </si>
  <si>
    <t>PROVINCIA</t>
  </si>
  <si>
    <t>EVOLUCIÓN DEL NÚMERO DE PLAZAS</t>
  </si>
  <si>
    <t>ESTABLECIMIENTOS POR GRUPOS Y CATEGORÍAS</t>
  </si>
  <si>
    <t>HOTELES DE 5*</t>
  </si>
  <si>
    <t>HOTELES DE 4*</t>
  </si>
  <si>
    <t>HOTELES DE 3*</t>
  </si>
  <si>
    <t>HOTELES DE 2*</t>
  </si>
  <si>
    <t>HOTELES DE 1*</t>
  </si>
  <si>
    <t>TOTAL HOTELES</t>
  </si>
  <si>
    <t>HOSTALES DE 2*</t>
  </si>
  <si>
    <t>HOSTALES DE 1*</t>
  </si>
  <si>
    <t>TOTAL HOSTALES</t>
  </si>
  <si>
    <t>TOTAL PENSIONES</t>
  </si>
  <si>
    <t>PLAZAS POR GRUPOS Y CATEGORIAS</t>
  </si>
  <si>
    <t>DISTRIBUCIÓN PROPORCIONAL POR CATEGORIAS</t>
  </si>
  <si>
    <t>CATEGORIA</t>
  </si>
  <si>
    <t>NUMERO DE ESTABLECIMIENTOS Y PLAZAS</t>
  </si>
  <si>
    <t>C.R.A.</t>
  </si>
  <si>
    <t>H.R.</t>
  </si>
  <si>
    <t>NÚMERO DE ESTABLECIMIENTO Y PLAZAS POR MODALIDADES</t>
  </si>
  <si>
    <t>El Decreto 75/2013, de 28 de noviembre de la Junta de Castilla y León, por el que se regulan los establecimientos de alojamiento de turismo rural en la Comunidad de Castilla y León clasifica estos alojamientos en la siguientes modalidades:</t>
  </si>
  <si>
    <t>AÑO 2017</t>
  </si>
  <si>
    <t>GRADO OCUPACION</t>
  </si>
  <si>
    <t>NÚMERO DE ESTABLECIMIENTOS</t>
  </si>
  <si>
    <t>GRADDO OCUPACIÓN</t>
  </si>
  <si>
    <t>ESTANCIA MED. ESPAÑOLES</t>
  </si>
  <si>
    <t>ESTANCIA MED. EXTRANJEROS</t>
  </si>
  <si>
    <t>ALBERGUES</t>
  </si>
  <si>
    <t xml:space="preserve"> * De acuerdo con lo establecido en la D.T. 1ª, las Casa Rurales de Alquiler (C.R.A.), las Casas Rurales de Alojamiento Compartido (C.R.A.C.) y las Posadas existentes a la entrada en vigor del Decreto 75/2013, podrán seguir manteniendo dicha consideración siempre que cumplan determinadas condiciones.</t>
  </si>
  <si>
    <t>AÑO 2018</t>
  </si>
  <si>
    <t>ESPAÑOLES</t>
  </si>
  <si>
    <t>EXTRANJEROS</t>
  </si>
  <si>
    <t>NÚMERO DE VIAJEROS</t>
  </si>
  <si>
    <t>NÚMERO DE PERNOCTACIONES</t>
  </si>
  <si>
    <t>VIAJEROS EXTRANJER.</t>
  </si>
  <si>
    <t>ESTANC. MED.  ESPAÑ.</t>
  </si>
  <si>
    <t>ESTANC. MED.  EXTR.</t>
  </si>
  <si>
    <t>ESTANC. MED.  ESPAÑOL.</t>
  </si>
  <si>
    <t>ESTANC. MED.  EXTRANJ.</t>
  </si>
  <si>
    <t>T. RURAL</t>
  </si>
  <si>
    <t>APAR. TUR.</t>
  </si>
  <si>
    <t>ALOJ. HOTELEROS</t>
  </si>
  <si>
    <t>VIAJEROS  EXTRANJEROS</t>
  </si>
  <si>
    <t>Nº ESTABLECIMIENTOS</t>
  </si>
  <si>
    <t>DISTRIBUC</t>
  </si>
  <si>
    <t xml:space="preserve">PAGINA: 6 </t>
  </si>
  <si>
    <t xml:space="preserve">PAGINA: 7 </t>
  </si>
  <si>
    <t xml:space="preserve">PAGINA: 8 </t>
  </si>
  <si>
    <t xml:space="preserve">PAGINA: 9 </t>
  </si>
  <si>
    <t xml:space="preserve">PAGINA: 10 </t>
  </si>
  <si>
    <t xml:space="preserve">PAGINA: 11 </t>
  </si>
  <si>
    <t xml:space="preserve">PAGINA: 12 </t>
  </si>
  <si>
    <t xml:space="preserve">PAGINA: 1 </t>
  </si>
  <si>
    <t xml:space="preserve">PAGINA: 2 - 6 </t>
  </si>
  <si>
    <t xml:space="preserve">PAGINA: 7 - 12 </t>
  </si>
  <si>
    <t xml:space="preserve">PAGINA: 13 </t>
  </si>
  <si>
    <t xml:space="preserve">PAGINA: 14 </t>
  </si>
  <si>
    <t xml:space="preserve">PAGINA: 15 </t>
  </si>
  <si>
    <t xml:space="preserve">PAGINA: 16 </t>
  </si>
  <si>
    <t xml:space="preserve">PAGINA: 17 </t>
  </si>
  <si>
    <t xml:space="preserve">PAGINA: 13 - 19 </t>
  </si>
  <si>
    <t xml:space="preserve">PAGINA: 18 </t>
  </si>
  <si>
    <t xml:space="preserve">PAGINA: 19 </t>
  </si>
  <si>
    <t>PAGINA: 20 - 21</t>
  </si>
  <si>
    <t xml:space="preserve">PAGINA: 20 </t>
  </si>
  <si>
    <t xml:space="preserve">PAGINA: 21 </t>
  </si>
  <si>
    <t xml:space="preserve">PAGINA: 22 </t>
  </si>
  <si>
    <t xml:space="preserve">PAGINA: 23 </t>
  </si>
  <si>
    <t xml:space="preserve">PAGINA: 24 - 30 </t>
  </si>
  <si>
    <t xml:space="preserve">PAGINA: 24 </t>
  </si>
  <si>
    <t xml:space="preserve">PAGINA: 25 </t>
  </si>
  <si>
    <t xml:space="preserve">PAGINA: 26-27 </t>
  </si>
  <si>
    <t xml:space="preserve">PAGINA 28 </t>
  </si>
  <si>
    <t xml:space="preserve">PAGINA 29 </t>
  </si>
  <si>
    <t xml:space="preserve">PAGINA 30 </t>
  </si>
  <si>
    <t xml:space="preserve">PAGINA: 31 </t>
  </si>
  <si>
    <t xml:space="preserve">PAGINA: 32 </t>
  </si>
  <si>
    <t>DIRECCION WEB: BOLETINES DE COYUNTURA TURISTICA</t>
  </si>
  <si>
    <t>FICHA TÉCNICA: ENCUESTA A LA DEMANDA</t>
  </si>
  <si>
    <t>BOLETIN DE COYUNTURA TURÍSTICA.-</t>
  </si>
  <si>
    <t>A. MOVIMIENTO DE VIAJEROS EN CASTILLA Y LEÓN.-</t>
  </si>
  <si>
    <t>AÑO 2019</t>
  </si>
  <si>
    <t xml:space="preserve">     VIAJEROS ESPAÑOLES</t>
  </si>
  <si>
    <t xml:space="preserve">     VIAJEROS EXTRANJEROS</t>
  </si>
  <si>
    <t xml:space="preserve">     PERNOCTACIONES ESPAÑOLES</t>
  </si>
  <si>
    <t xml:space="preserve">     PERNOCTACIONES EXTRANJEROS</t>
  </si>
  <si>
    <t xml:space="preserve">     ESTANCIA MEDIA ESPAÑOLES</t>
  </si>
  <si>
    <t xml:space="preserve">     ESTANCIA MEDIA EXTRANJEROS</t>
  </si>
  <si>
    <t>NO INCLUIR ESTA TABLA</t>
  </si>
  <si>
    <t>ÁVILA</t>
  </si>
  <si>
    <t>VIAJEROS</t>
  </si>
  <si>
    <t>PERNOCTACIONES</t>
  </si>
  <si>
    <t>B. MOVIMIENTO DE VIAJEROS POR PROVINCIAS</t>
  </si>
  <si>
    <t>CAMPAMENTOS</t>
  </si>
  <si>
    <t>TURISMO RURAL</t>
  </si>
  <si>
    <t>VIVIENDAS</t>
  </si>
  <si>
    <t>APARTAMENTOS</t>
  </si>
  <si>
    <t>DISTRIBUCIÓN</t>
  </si>
  <si>
    <t>Nº PERNOCTACIONES</t>
  </si>
  <si>
    <t>C. MOVIMIENTO DE VIAJEROS Y PERNOCTACIONES POR MESES</t>
  </si>
  <si>
    <t>NO INCLUIR ESTA COLUMNA</t>
  </si>
  <si>
    <t xml:space="preserve">     V. ESPAÑOLES</t>
  </si>
  <si>
    <t xml:space="preserve">     V. EXTRANJEROS</t>
  </si>
  <si>
    <t>TOTAL PERNOCT.</t>
  </si>
  <si>
    <t xml:space="preserve">     P. ESPAÑOLES</t>
  </si>
  <si>
    <t xml:space="preserve">     P. EXTRANJEROS</t>
  </si>
  <si>
    <t>D. MOVIMIENTO DE VIAJEROS POR TIPOLOGIA DE ESTABLECIMIENTOS</t>
  </si>
  <si>
    <t>A) HOTELES Y HOSTALES</t>
  </si>
  <si>
    <t>Evolución mensual</t>
  </si>
  <si>
    <t>DISTRIBUCIÓN VIAJEROS</t>
  </si>
  <si>
    <t>NO INCLUIR ESTAS FILAS</t>
  </si>
  <si>
    <t>DISTRIB. PERNOCTAC.</t>
  </si>
  <si>
    <t>Distribución provincial</t>
  </si>
  <si>
    <t>B) PENSIONES</t>
  </si>
  <si>
    <t>3. ALOJAMIENTOS DE TURISMO RURAL</t>
  </si>
  <si>
    <t>4. ALBERGUES</t>
  </si>
  <si>
    <t>5. VIVENDAS</t>
  </si>
  <si>
    <t>6. APARTAMENTOS</t>
  </si>
  <si>
    <t>E. MOVIMIENTO DE VIAJEROS SEGÚN SU PROCEDENCIA</t>
  </si>
  <si>
    <t>1, VIAJEROS ESPAÑOLES Y EXTRANJEROS EN CASTILLA Y LEÓN</t>
  </si>
  <si>
    <t>DISTRIBUCIÓN PERNOCTACIONES</t>
  </si>
  <si>
    <t>2, DATOS POR TIPO DE ALOJAMIENTO</t>
  </si>
  <si>
    <t>ALOJ. DE TURISMO RURAL</t>
  </si>
  <si>
    <t>TOTAL ALOJAMIENTOS</t>
  </si>
  <si>
    <t>3, DATOS POR PROVINCIAS</t>
  </si>
  <si>
    <t>4, VIAJEROS ESPAÑOLES: ORIGEN</t>
  </si>
  <si>
    <t>% VIAJEROS</t>
  </si>
  <si>
    <t>Madrid (Comunidad de)</t>
  </si>
  <si>
    <t>Castilla y León</t>
  </si>
  <si>
    <t>Andalucía</t>
  </si>
  <si>
    <t>Cataluña</t>
  </si>
  <si>
    <t>País Vasco</t>
  </si>
  <si>
    <t>Galicia</t>
  </si>
  <si>
    <t>Comunidad Valenciana</t>
  </si>
  <si>
    <t>Asturias (Principado de)</t>
  </si>
  <si>
    <t>Castilla - La Mancha</t>
  </si>
  <si>
    <t>Cantabria</t>
  </si>
  <si>
    <t>Extremadura</t>
  </si>
  <si>
    <t>Aragón</t>
  </si>
  <si>
    <t>Navarra (Comunidad Foral de)</t>
  </si>
  <si>
    <t>Murcia (Región de)</t>
  </si>
  <si>
    <t>Rioja (La)</t>
  </si>
  <si>
    <t>Canarias</t>
  </si>
  <si>
    <t>Baleares (Islas)</t>
  </si>
  <si>
    <t>Ceuta</t>
  </si>
  <si>
    <t>Melilla</t>
  </si>
  <si>
    <t>ALOJ. TURISMO RURAL</t>
  </si>
  <si>
    <t>5, VIAJEROS EXTRANJEROS: ORIGEN</t>
  </si>
  <si>
    <t>Francia</t>
  </si>
  <si>
    <t>Reino Unido</t>
  </si>
  <si>
    <t>Portugal</t>
  </si>
  <si>
    <t>Alemania</t>
  </si>
  <si>
    <t>Resto de Europa</t>
  </si>
  <si>
    <t>Resto del mundo</t>
  </si>
  <si>
    <t>Benelux (Bélgica, Holanda y Luxemburgo)</t>
  </si>
  <si>
    <t>EEUU</t>
  </si>
  <si>
    <t>Italia</t>
  </si>
  <si>
    <t>Resto de América</t>
  </si>
  <si>
    <t>China</t>
  </si>
  <si>
    <t>Brasil</t>
  </si>
  <si>
    <t>Canadá</t>
  </si>
  <si>
    <t>Méjico</t>
  </si>
  <si>
    <t>Japón</t>
  </si>
  <si>
    <t>A. OFERTA DE ALOJAMIENTOS. NÚMERO DE ESTABLECIMIENTOS Y PLAZAS. EVOLUCIÓN</t>
  </si>
  <si>
    <t>Evolución del número de establecimientos</t>
  </si>
  <si>
    <t>PLAZAS</t>
  </si>
  <si>
    <t>B. OFERTA DE ALOJAMIENTOS. ESTABLECIMIENTOS Y PLAZAS POR PROVINCIAS. EVOLUCIÓN</t>
  </si>
  <si>
    <t>Provincia</t>
  </si>
  <si>
    <t>Variación</t>
  </si>
  <si>
    <t>Evolución del número de plazas</t>
  </si>
  <si>
    <t>C. OFERTA DE ALOJAMIENTOS. ESTABLECIMIENTOS Y PLAZAS POR TIPO DE ALOJ. EVOLUCIÓN</t>
  </si>
  <si>
    <t>Distribución</t>
  </si>
  <si>
    <t>Establecimientos por grupos y categorías</t>
  </si>
  <si>
    <t>Plazas por grupos y categorías</t>
  </si>
  <si>
    <t>DISTRIBUCIÓN PROPORCIONAL POR CATEGORÍAS</t>
  </si>
  <si>
    <t>Categoría</t>
  </si>
  <si>
    <t>1ª CATEGORÍA</t>
  </si>
  <si>
    <t>2ª CATEGORÍA</t>
  </si>
  <si>
    <t>NÚMERO DE ESTABLECIMIENTOS Y PLAZAS</t>
  </si>
  <si>
    <t>C.R</t>
  </si>
  <si>
    <t>H.R</t>
  </si>
  <si>
    <t>Total</t>
  </si>
  <si>
    <t>NO INCLUIR ESTA FILA</t>
  </si>
  <si>
    <t>4. ABERGUES TURÍSTICOS</t>
  </si>
  <si>
    <t>D. RESTAURANTES</t>
  </si>
  <si>
    <t>A. CIFRAS GENERALES DE ALOJAMIENTOS REGLADOS</t>
  </si>
  <si>
    <t>GASTO TOTAL</t>
  </si>
  <si>
    <t>GASTO MEDIO POR PERNOCTACIÓN</t>
  </si>
  <si>
    <t>NO INCLUIR ESTAS COLUMNAS</t>
  </si>
  <si>
    <t>GASTO EN ALOJAMIENTO</t>
  </si>
  <si>
    <t>ALOJAMIENTO</t>
  </si>
  <si>
    <t>GASTO EN RESTAURANTES</t>
  </si>
  <si>
    <t>RESTAURANTES</t>
  </si>
  <si>
    <t>GASTO EN ALIMENTACIÓN FUERA DE RESTAURANTES</t>
  </si>
  <si>
    <t>ALIMENTACIÓN FUERA DE RESTAURANTES</t>
  </si>
  <si>
    <t>GASTO EN DESPLAZAMIENTOS / TRANSPORTE</t>
  </si>
  <si>
    <t>DESPLAZAMIENTOS/TRANSPORTE</t>
  </si>
  <si>
    <t>GASTO EN CULTURA Y OCIO</t>
  </si>
  <si>
    <t>CULTURA Y OCIO</t>
  </si>
  <si>
    <t>GASTO EN COMPRAS</t>
  </si>
  <si>
    <t>OTROS GASTOS</t>
  </si>
  <si>
    <t>B. GASTO TURÍSTICO REALIZADO POR LOS VIAJEROS EN CADA UNA DE LAS PROVINCIAS</t>
  </si>
  <si>
    <t>DISTRIBUCIÓN GASTOS</t>
  </si>
  <si>
    <t>C. GASTO TURÍSTICO POR MESES</t>
  </si>
  <si>
    <t>Conceptos de gasto</t>
  </si>
  <si>
    <t>DISTRIBUCIÓN GASTO</t>
  </si>
  <si>
    <t>D. GASTO REALIZADO POR LOS VIAJEROS SEGÚN EL TIPO DE ESTABLECIMIENTO DONDE SE ALOJAN</t>
  </si>
  <si>
    <t>2. ALOJAMIENTOS HOTELEROS</t>
  </si>
  <si>
    <t>Conceptos de gasto (en euros)</t>
  </si>
  <si>
    <t>NO  INCLUIR ESTA TABLA</t>
  </si>
  <si>
    <t>4. ALOJAMIENTOS DE TURISMO RURAL</t>
  </si>
  <si>
    <t>A. CIFRAS GENERALES</t>
  </si>
  <si>
    <t>Empleo turístico en Castilla y León</t>
  </si>
  <si>
    <t>Variación porcentual</t>
  </si>
  <si>
    <t>HOSTELERÍA</t>
  </si>
  <si>
    <t>AGENCIAS DE VIAJES</t>
  </si>
  <si>
    <t>TOTAL AFILIADOS</t>
  </si>
  <si>
    <t>B. EMPLEO TURÍSTICO POR PROVINCIAS</t>
  </si>
  <si>
    <t>El empleo turístico en hostelería y agencias de viajes</t>
  </si>
  <si>
    <t>Ávila</t>
  </si>
  <si>
    <t>Burgos</t>
  </si>
  <si>
    <t>León</t>
  </si>
  <si>
    <t>Palencia</t>
  </si>
  <si>
    <t>Salamanca</t>
  </si>
  <si>
    <t>VARIACIÓN PORCENTUAL</t>
  </si>
  <si>
    <t>Segovia</t>
  </si>
  <si>
    <t>Soria</t>
  </si>
  <si>
    <t>Valladolid</t>
  </si>
  <si>
    <t>Zamora</t>
  </si>
  <si>
    <t>NO CONSTA</t>
  </si>
  <si>
    <t xml:space="preserve">PERFIL Y COMPORTAMIENTO DE LA DEMANDA TURÍSTICA EN CASTILLA Y LEÓN </t>
  </si>
  <si>
    <t>A. PERFIL SOCIO-ECONÓMICO DEL VISITANTE DE CASTILLA Y LEÓN</t>
  </si>
  <si>
    <t>Entre 16 y 24 años</t>
  </si>
  <si>
    <t>Entre 25 y 34 años</t>
  </si>
  <si>
    <t>Entre 35 y 44 años</t>
  </si>
  <si>
    <t>Entre 45 y 54 años</t>
  </si>
  <si>
    <t>Más de 55 años</t>
  </si>
  <si>
    <t>Base</t>
  </si>
  <si>
    <t>Hombre</t>
  </si>
  <si>
    <t>Mujer</t>
  </si>
  <si>
    <t>Sin estudios / estudios primarios incompletos</t>
  </si>
  <si>
    <t>Estudios universitarios</t>
  </si>
  <si>
    <t>Trabajador/a por cuenta ajena</t>
  </si>
  <si>
    <t>Trabajador/a por cuenta propia</t>
  </si>
  <si>
    <t>Jubilado/a</t>
  </si>
  <si>
    <t>Estudiante</t>
  </si>
  <si>
    <t>Desempleado/a</t>
  </si>
  <si>
    <t>Amo/a de casa</t>
  </si>
  <si>
    <t>Menos de 12.000 euros</t>
  </si>
  <si>
    <t>Entre 12.000  y 30.000 euros</t>
  </si>
  <si>
    <t>Entre 30.000 y 54.000 euros</t>
  </si>
  <si>
    <t>Más de 54.000 euros</t>
  </si>
  <si>
    <t>Ns/Nc</t>
  </si>
  <si>
    <t>B. DESCRIPCIÓN DE LA VISITA A CASTILLA Y LEÓN</t>
  </si>
  <si>
    <t>1. ORGANIZACIÓN DEL VIAJE A CASTILLA Y LEÓN</t>
  </si>
  <si>
    <t>Otro</t>
  </si>
  <si>
    <t>Moto</t>
  </si>
  <si>
    <t>Avión</t>
  </si>
  <si>
    <t>Coche con caravana / autocaravana</t>
  </si>
  <si>
    <t>Coche de alquiler</t>
  </si>
  <si>
    <t>Tren</t>
  </si>
  <si>
    <t>Autobús</t>
  </si>
  <si>
    <t>Coche propio</t>
  </si>
  <si>
    <t xml:space="preserve">En pareja </t>
  </si>
  <si>
    <t>Con familiares y / o amigos</t>
  </si>
  <si>
    <t xml:space="preserve">Solo </t>
  </si>
  <si>
    <t>A través de una agencia de viajes Online</t>
  </si>
  <si>
    <t>A través de una agencia de viajes Física</t>
  </si>
  <si>
    <t>Organización propia: a través de Internet</t>
  </si>
  <si>
    <t xml:space="preserve">Organización propia: otros medios  </t>
  </si>
  <si>
    <t xml:space="preserve">Repite visita </t>
  </si>
  <si>
    <t xml:space="preserve">Es la primera vez </t>
  </si>
  <si>
    <t>2. DESCRIPCIÓN DE LA VISITA A CASTILLA Y LEÓN</t>
  </si>
  <si>
    <t>Otras actividades</t>
  </si>
  <si>
    <t xml:space="preserve">Aprender o practicar el idioma </t>
  </si>
  <si>
    <t>Estudios, cursos, etc</t>
  </si>
  <si>
    <t>Disfrutar de balnearios</t>
  </si>
  <si>
    <t>Camino de Santiago</t>
  </si>
  <si>
    <t>Actividades deportivas</t>
  </si>
  <si>
    <t xml:space="preserve">Acudir a sus Fiestas </t>
  </si>
  <si>
    <t>Visitar a familiares o amigos</t>
  </si>
  <si>
    <t>Realizar compras</t>
  </si>
  <si>
    <t>Descansar</t>
  </si>
  <si>
    <t>Visitar la ciudad o localidad</t>
  </si>
  <si>
    <t>Visitar su paisaje y naturaleza</t>
  </si>
  <si>
    <t>Disfrutar de su gastronomía</t>
  </si>
  <si>
    <t>Conocer su arte/historia</t>
  </si>
  <si>
    <t>Visitar sus monumentos</t>
  </si>
  <si>
    <t>Otros motivos</t>
  </si>
  <si>
    <t>Realizar un curso de español</t>
  </si>
  <si>
    <t>Estudios</t>
  </si>
  <si>
    <t>Negocios (Trabajo, motivos profesionales)</t>
  </si>
  <si>
    <t>Visita a familiares o amigos</t>
  </si>
  <si>
    <t>Salida de fin de semana</t>
  </si>
  <si>
    <t>Vacaciones: pasa las vacaciones/ocio/recreo, pero no hace un recorrido turístico</t>
  </si>
  <si>
    <t>Turismo: Realiza un recorrido turístico</t>
  </si>
  <si>
    <t>C. VALORACIÓN DE LA VISITA A CASTILLA Y LEÓN</t>
  </si>
  <si>
    <t>Puntuación de diversos aspectos de Castilla y León</t>
  </si>
  <si>
    <t>Estado de las carreteras</t>
  </si>
  <si>
    <t>Oferta comercial</t>
  </si>
  <si>
    <t>Oferta de ocio complementario</t>
  </si>
  <si>
    <t>Señalización turística</t>
  </si>
  <si>
    <t>Oferta cultural</t>
  </si>
  <si>
    <t>Cuidado del entorno urbano</t>
  </si>
  <si>
    <t>Cuidado medio ambiente y naturaleza</t>
  </si>
  <si>
    <t>Conservación de los monumentos</t>
  </si>
  <si>
    <t>Seguridad ciudadana</t>
  </si>
  <si>
    <t>Atención/amabilidad de la gente</t>
  </si>
  <si>
    <t xml:space="preserve">                                                         DIRECCIONES WEB: BOLETINES DE COYUNTURA TURISTICA</t>
  </si>
  <si>
    <t>www.jcyl.es (Ruta: Turismo &gt; Estudios Turísticos)</t>
  </si>
  <si>
    <t>DEFINICIONES EMPLEADAS:</t>
  </si>
  <si>
    <t>Se emplean las definiciones aportadas por la Organización Mundial del Turismo en sus Recomendaciones sobre Estadísticas del Turismo.</t>
  </si>
  <si>
    <t>Viajero:</t>
  </si>
  <si>
    <t>Persona que realiza una o más pernoctaciones seguidas en el mismo alojamiento.</t>
  </si>
  <si>
    <t>Pernoctación:</t>
  </si>
  <si>
    <t>Ocupación por una persona de una o más plazas dentro de una jornada hotelera en un mismo establecimento.</t>
  </si>
  <si>
    <t>Grado de Ocupación:</t>
  </si>
  <si>
    <t>Relación, en porcentaje, entre el total medio diario de plazas ocupadas en el mes y el total de plazas disponibles.</t>
  </si>
  <si>
    <t>Estancia media:</t>
  </si>
  <si>
    <t>Relación, entre el total de pernoctaciones realizadas y los viajeros entrados.</t>
  </si>
  <si>
    <t>Visitante:</t>
  </si>
  <si>
    <t xml:space="preserve">Persona que se desplaza a un lugar distinto al de su entorno habitual, por una duración inferior a doce meses, y cuya finalidad principal del viaje no es la de ejercer una actividad que se remunere en el lugar visitado. </t>
  </si>
  <si>
    <t>Turistas (visitantes que pernoctan):</t>
  </si>
  <si>
    <t>Visitante que permanece una noche por lo menos en un medio de alojamiento colectivo o privado en el lugar visitado.</t>
  </si>
  <si>
    <t>Excursionistas (visitantes del día):</t>
  </si>
  <si>
    <t>Visitante que no pernocta.</t>
  </si>
  <si>
    <t>FICHA TÉCNICA: ENCUESTA A LA OFERTA</t>
  </si>
  <si>
    <r>
      <t>Ámbito de la Investigación</t>
    </r>
    <r>
      <rPr>
        <b/>
        <sz val="10"/>
        <rFont val="Arial"/>
        <family val="2"/>
      </rPr>
      <t>:</t>
    </r>
  </si>
  <si>
    <t>Comunidad Autónoma de Castilla y León.</t>
  </si>
  <si>
    <r>
      <t>Universo</t>
    </r>
    <r>
      <rPr>
        <b/>
        <sz val="10"/>
        <rFont val="Arial"/>
        <family val="2"/>
      </rPr>
      <t>:</t>
    </r>
  </si>
  <si>
    <r>
      <t>Unidad informante</t>
    </r>
    <r>
      <rPr>
        <b/>
        <sz val="10"/>
        <rFont val="Arial"/>
        <family val="2"/>
      </rPr>
      <t>:</t>
    </r>
  </si>
  <si>
    <t>Director o Gerente del Alojamiento Turístico.</t>
  </si>
  <si>
    <r>
      <t>Técnica de Investigación</t>
    </r>
    <r>
      <rPr>
        <b/>
        <sz val="10"/>
        <rFont val="Arial"/>
        <family val="2"/>
      </rPr>
      <t>:</t>
    </r>
  </si>
  <si>
    <t xml:space="preserve">Encuestas postal con apoyo de Internet, Fax y Teléfono. </t>
  </si>
  <si>
    <r>
      <t>Periodo de Estudio</t>
    </r>
    <r>
      <rPr>
        <b/>
        <sz val="10"/>
        <rFont val="Arial"/>
        <family val="2"/>
      </rPr>
      <t>:</t>
    </r>
  </si>
  <si>
    <t>Mensual.</t>
  </si>
  <si>
    <r>
      <t>Diseño muestral</t>
    </r>
    <r>
      <rPr>
        <b/>
        <sz val="10"/>
        <rFont val="Arial"/>
        <family val="2"/>
      </rPr>
      <t>:</t>
    </r>
  </si>
  <si>
    <t>Muestreo aleatorio estratificado en función de la provincia y el tipo de alojamiento.</t>
  </si>
  <si>
    <r>
      <t>Tamaño y Error muestral</t>
    </r>
    <r>
      <rPr>
        <b/>
        <sz val="10"/>
        <rFont val="Arial"/>
        <family val="2"/>
      </rPr>
      <t>:</t>
    </r>
  </si>
  <si>
    <t>Tipo de Encuesta:</t>
  </si>
  <si>
    <t>Encuesta personal a los visitante de Castilla y León.</t>
  </si>
  <si>
    <r>
      <t>Ámbito poblacional (Universo)</t>
    </r>
    <r>
      <rPr>
        <b/>
        <sz val="10"/>
        <rFont val="Arial"/>
        <family val="2"/>
      </rPr>
      <t>:</t>
    </r>
  </si>
  <si>
    <t>Visitantes de Castilla y León mayores de 16 años.</t>
  </si>
  <si>
    <t>Ámbito geográfico:</t>
  </si>
  <si>
    <t>Castilla y León.</t>
  </si>
  <si>
    <t>Periodos de encuestación:</t>
  </si>
  <si>
    <t>Muestreo aleatorio estratificado en función de la provincia y el mes de estudio.</t>
  </si>
  <si>
    <r>
      <t>FUENTE</t>
    </r>
    <r>
      <rPr>
        <b/>
        <sz val="10"/>
        <rFont val="Arial"/>
        <family val="2"/>
      </rPr>
      <t xml:space="preserve">: </t>
    </r>
  </si>
  <si>
    <t>Consejería de Cultura y Turismo</t>
  </si>
  <si>
    <t>Dirección General de Turismo</t>
  </si>
  <si>
    <t>Instituto Nacional de la Seguridad Social, elaborado por la Dirección General de Estadística</t>
  </si>
  <si>
    <r>
      <t>ELABORADO POR</t>
    </r>
    <r>
      <rPr>
        <b/>
        <sz val="10"/>
        <rFont val="Arial"/>
        <family val="2"/>
      </rPr>
      <t xml:space="preserve">: </t>
    </r>
  </si>
  <si>
    <t>MADISON Market Research</t>
  </si>
  <si>
    <t>6. APARTAMENTOS TURÍSTICOS</t>
  </si>
  <si>
    <t>5. VIVIENDAS TURÍSTICAS</t>
  </si>
  <si>
    <r>
      <t>A.-</t>
    </r>
    <r>
      <rPr>
        <sz val="12"/>
        <rFont val="Arial"/>
        <family val="2"/>
      </rPr>
      <t xml:space="preserve"> HOTELES Y HOSTALES</t>
    </r>
  </si>
  <si>
    <r>
      <t>B.-</t>
    </r>
    <r>
      <rPr>
        <sz val="12"/>
        <rFont val="Arial"/>
        <family val="2"/>
      </rPr>
      <t xml:space="preserve"> PENSIONES</t>
    </r>
  </si>
  <si>
    <r>
      <t xml:space="preserve">3.- </t>
    </r>
    <r>
      <rPr>
        <b/>
        <sz val="12"/>
        <rFont val="Arial"/>
        <family val="2"/>
      </rPr>
      <t>ALOJAMIENTOS DE TURISMO RURAL</t>
    </r>
  </si>
  <si>
    <r>
      <t xml:space="preserve">4.- </t>
    </r>
    <r>
      <rPr>
        <b/>
        <sz val="12"/>
        <rFont val="Arial"/>
        <family val="2"/>
      </rPr>
      <t>ALBERGUES TURÍSTICOS</t>
    </r>
  </si>
  <si>
    <r>
      <rPr>
        <b/>
        <sz val="12"/>
        <color rgb="FF0000FF"/>
        <rFont val="Arial"/>
        <family val="2"/>
      </rPr>
      <t>5.-</t>
    </r>
    <r>
      <rPr>
        <b/>
        <sz val="12"/>
        <rFont val="Arial"/>
        <family val="2"/>
      </rPr>
      <t xml:space="preserve"> VIVIENDAS DE USO TURÍSTICO</t>
    </r>
  </si>
  <si>
    <r>
      <rPr>
        <b/>
        <sz val="12"/>
        <color rgb="FF0000FF"/>
        <rFont val="Arial"/>
        <family val="2"/>
      </rPr>
      <t>6.-</t>
    </r>
    <r>
      <rPr>
        <b/>
        <sz val="12"/>
        <rFont val="Arial"/>
        <family val="2"/>
      </rPr>
      <t xml:space="preserve"> APARTAMENTOS TURÍSTICOS </t>
    </r>
  </si>
  <si>
    <r>
      <t>1.-</t>
    </r>
    <r>
      <rPr>
        <sz val="12"/>
        <rFont val="Arial"/>
        <family val="2"/>
      </rPr>
      <t xml:space="preserve"> VIAJEROS ESPAÑOLES Y EXTRANJEROS EN CASTILLA Y LEÓN</t>
    </r>
  </si>
  <si>
    <r>
      <t>2.-</t>
    </r>
    <r>
      <rPr>
        <sz val="12"/>
        <rFont val="Arial"/>
        <family val="2"/>
      </rPr>
      <t xml:space="preserve"> DATOS POR TIPO DE ALOJAMIENTO</t>
    </r>
  </si>
  <si>
    <r>
      <t xml:space="preserve">3.- </t>
    </r>
    <r>
      <rPr>
        <sz val="12"/>
        <rFont val="Arial"/>
        <family val="2"/>
      </rPr>
      <t>DATOS POR PROVINCIA</t>
    </r>
  </si>
  <si>
    <r>
      <t>4.-</t>
    </r>
    <r>
      <rPr>
        <sz val="12"/>
        <rFont val="Arial"/>
        <family val="2"/>
      </rPr>
      <t xml:space="preserve"> VIAJEROS ESPAÑOLES: ORIGEN</t>
    </r>
  </si>
  <si>
    <r>
      <t>5.-</t>
    </r>
    <r>
      <rPr>
        <sz val="12"/>
        <rFont val="Arial"/>
        <family val="2"/>
      </rPr>
      <t xml:space="preserve"> VIAJEROS EXTRANJEROS: ORIGEN</t>
    </r>
  </si>
  <si>
    <r>
      <t>2.-</t>
    </r>
    <r>
      <rPr>
        <sz val="12"/>
        <rFont val="Arial"/>
        <family val="2"/>
      </rPr>
      <t xml:space="preserve"> CAMPING DE TURISMO</t>
    </r>
  </si>
  <si>
    <r>
      <t xml:space="preserve">3.- </t>
    </r>
    <r>
      <rPr>
        <sz val="12"/>
        <rFont val="Arial"/>
        <family val="2"/>
      </rPr>
      <t xml:space="preserve">ALOJAMIENTOS DE TURISMO RURAL </t>
    </r>
  </si>
  <si>
    <r>
      <t>4.-</t>
    </r>
    <r>
      <rPr>
        <sz val="12"/>
        <rFont val="Arial"/>
        <family val="2"/>
      </rPr>
      <t xml:space="preserve"> ALBERGUES TURÍSTICOS</t>
    </r>
  </si>
  <si>
    <r>
      <t>5.-</t>
    </r>
    <r>
      <rPr>
        <sz val="12"/>
        <rFont val="Arial"/>
        <family val="2"/>
      </rPr>
      <t xml:space="preserve"> VIVIENDAS DE USO TURÍSTICO</t>
    </r>
  </si>
  <si>
    <r>
      <t>6.-</t>
    </r>
    <r>
      <rPr>
        <sz val="12"/>
        <rFont val="Arial"/>
        <family val="2"/>
      </rPr>
      <t xml:space="preserve"> APARTAMENTOS  TURÍSTICOS</t>
    </r>
  </si>
  <si>
    <r>
      <t xml:space="preserve">1.- </t>
    </r>
    <r>
      <rPr>
        <sz val="12"/>
        <rFont val="Arial"/>
        <family val="2"/>
      </rPr>
      <t>ORGANIZACIÓN DEL VIAJE A CASTILLA Y LEÓN</t>
    </r>
  </si>
  <si>
    <r>
      <t>2.-</t>
    </r>
    <r>
      <rPr>
        <sz val="12"/>
        <rFont val="Arial"/>
        <family val="2"/>
      </rPr>
      <t xml:space="preserve"> DESCRIPCIÓN DE LA VISITA A CASTILLA Y LEÓN</t>
    </r>
  </si>
  <si>
    <r>
      <t>NÚMERO DE PLAZAS</t>
    </r>
    <r>
      <rPr>
        <b/>
        <sz val="14"/>
        <color indexed="12"/>
        <rFont val="Arial"/>
        <family val="2"/>
      </rPr>
      <t xml:space="preserve"> </t>
    </r>
  </si>
  <si>
    <r>
      <t>A.-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EN CASTILLA Y LEÓN</t>
    </r>
  </si>
  <si>
    <r>
      <t>B.-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POR PROVINCIAS</t>
    </r>
  </si>
  <si>
    <r>
      <t>C.-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Y PERNOCTACIONES POR MESES</t>
    </r>
  </si>
  <si>
    <t>C.- VALORACIÓN DE LA VISITA A CASTILLA Y LEÓN</t>
  </si>
  <si>
    <t>A.- PERFIL SOCIOECONÓMICO DEL VISITANTE DE CASTILLA Y LEÓN</t>
  </si>
  <si>
    <t>B.- DESCRIPCIÓN DE LA VISITA A CASTILLA Y LEÓN</t>
  </si>
  <si>
    <r>
      <t>E.-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SEGÚN PROCEDENCIA</t>
    </r>
  </si>
  <si>
    <r>
      <t>D.-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POR TIPOLOGÍA DE ESTABLECIMIENTOS</t>
    </r>
  </si>
  <si>
    <t>A.- NÚMERO DE ESTABLECIMIENTOS Y PLAZAS. EVOLUCIÓN</t>
  </si>
  <si>
    <t>B.- ESTABLECIMIENTOS Y PLAZAS POR PROVINCIAS. EVOLUCIÓN</t>
  </si>
  <si>
    <t>C.- ESTABLECIMIENTOS Y PLAZAS POR TIPO DE ALOJAMIENTOS. EVOLUCIÓN</t>
  </si>
  <si>
    <t>D.- RESTAURANTES</t>
  </si>
  <si>
    <r>
      <rPr>
        <b/>
        <sz val="12"/>
        <color rgb="FF003956"/>
        <rFont val="Arial"/>
        <family val="2"/>
      </rPr>
      <t>1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 xml:space="preserve">ALOJAMIENTOS HOTELEROS </t>
    </r>
  </si>
  <si>
    <t>A.- MOVIMIENTO DE VIAJEROS EN CASTILLA Y LEÓN</t>
  </si>
  <si>
    <r>
      <t>B.-</t>
    </r>
    <r>
      <rPr>
        <b/>
        <sz val="24"/>
        <color theme="0"/>
        <rFont val="Arial"/>
        <family val="2"/>
      </rPr>
      <t xml:space="preserve"> MOVIMIENTO DE VIAJEROS POR PROVINCIAS</t>
    </r>
  </si>
  <si>
    <t>C.- MOVIMIENTO DE VIAJEROS Y PERNOCTACIONES POR MESES</t>
  </si>
  <si>
    <t>D.- MOVIMIENTO DE VIAJEROS POR TIPOLOGIA DE ESTABLECIMIENTOS</t>
  </si>
  <si>
    <t>1.- ALOJAMIENTOS HOTELEROS</t>
  </si>
  <si>
    <t>2.- CAMPING</t>
  </si>
  <si>
    <t>3.- ALOJAMIENTOS DE TURISMO RURAL</t>
  </si>
  <si>
    <t>4.- ALBERGUES TURÍSTICOS</t>
  </si>
  <si>
    <t>5.- VIVIENDAS DE USO TURÍSTICO</t>
  </si>
  <si>
    <t>6.- APARTAMENTOS TURÍSTICOS</t>
  </si>
  <si>
    <t>E.- MOVIMIENTO DE VIAJEROS SEGÚN SU PROCEDENCIA</t>
  </si>
  <si>
    <t>1.- VIAJEROS ESPAÑOLES Y EXTRANJEROS EN CASTILLA Y LEÓN</t>
  </si>
  <si>
    <t>3.- DATOS POR PROVINCIAS</t>
  </si>
  <si>
    <t>2.- DATOS POR TIPO DE ALOJAMIENTO</t>
  </si>
  <si>
    <t>4.- VIAJEROS ESPAÑOLES: ORIGEN</t>
  </si>
  <si>
    <t>5.- VIAJEROS EXTRANJEROS: ORIGEN</t>
  </si>
  <si>
    <r>
      <t>A.-</t>
    </r>
    <r>
      <rPr>
        <b/>
        <sz val="24"/>
        <color theme="0"/>
        <rFont val="Arial"/>
        <family val="2"/>
      </rPr>
      <t xml:space="preserve"> NÚMERO DE  ESTABLECIMIENTOS Y PLAZAS . EVOLUCIÓN</t>
    </r>
  </si>
  <si>
    <t>B.-  ESTABLECIMIENTOS Y PLAZAS POR PROVINCIAS. EVOLUCIÓN</t>
  </si>
  <si>
    <t>C.-  ESTABLECIMIENTOS Y PLAZAS POR TIPO DE ALOJAMIENTOS.  EVOLUCIÓN</t>
  </si>
  <si>
    <t>1.- HOTELES, HOSTALES Y PENSIONES</t>
  </si>
  <si>
    <t>2.- CAMPING DE TURISMO</t>
  </si>
  <si>
    <t>A.- PERFIL SOCIO-ECONÓMICO DEL VISITANTE DE CASTILLA Y LEÓN</t>
  </si>
  <si>
    <t>B.- DESCRIPCIÓN  DE LA VISITA A CASTILLA Y LEÓN</t>
  </si>
  <si>
    <t>1.- ORGANIZACIÓN DEL VIAJE A CASTILLA Y LEÓN</t>
  </si>
  <si>
    <t>2.- DESCRIPCIÓN DE LA VISITA A CASTILLA Y LEÓN</t>
  </si>
  <si>
    <t>VIAJERO</t>
  </si>
  <si>
    <t>Persona que realiza una o más pernoctaciones seguidas en el mismo alojamiento</t>
  </si>
  <si>
    <t>PERNOCTACIÓN</t>
  </si>
  <si>
    <t>Ocupación por una persona de una plaza dentro de una jornada hotelera y en un mismo establecimiento.</t>
  </si>
  <si>
    <t>Relación entre el total de pernoctaciones realizadas y los viajeros entrados.</t>
  </si>
  <si>
    <t xml:space="preserve">FICHA TÉCNICA GENERAL </t>
  </si>
  <si>
    <t>ÁMBITO DE LA INVESTIGACIÓN</t>
  </si>
  <si>
    <t>Comunidad  de Castilla y León</t>
  </si>
  <si>
    <t>UNIVERSO</t>
  </si>
  <si>
    <t>Alojamientos Turísticos Reglados (Alojamientos Hoteleros, Alojamientos de Turismo Rural, Campamentos, Albergues, Viviendas de uso turístico y Apartamentos).</t>
  </si>
  <si>
    <t>UNIDAD INFORMANTE</t>
  </si>
  <si>
    <t>TÉCNICA DE INVESTIGACIÓN</t>
  </si>
  <si>
    <t>Encuestas postal con apoyo de internet, fax y teléfono</t>
  </si>
  <si>
    <t>PERIODO DE ESTUDIO</t>
  </si>
  <si>
    <t>Mensual</t>
  </si>
  <si>
    <t>DISEÑO MUESTRAL</t>
  </si>
  <si>
    <t>Muestreo aleatorio estratificado en función de la provincia y el tipo de alojamiento</t>
  </si>
  <si>
    <t>TAMAÑO Y ERROR MUESTRAL</t>
  </si>
  <si>
    <t xml:space="preserve"> Encuesta personal a los visitantes de Castilla y León</t>
  </si>
  <si>
    <t>Visitantes de Castilla y León mayores de 16 años</t>
  </si>
  <si>
    <t>FUENTE: CONSEJERIA DE CULTURA Y TURISMO, DIRECCIÓN GENERAL DE TURISMO</t>
  </si>
  <si>
    <t xml:space="preserve">TIPO DE ENCUESTA  </t>
  </si>
  <si>
    <t>ÁMBITO GEOGRÁFICO</t>
  </si>
  <si>
    <t>ÁMBITO POBLACIONAL (UNIVERSO)</t>
  </si>
  <si>
    <t>PERIODOS DE ENCUESTACIÓN</t>
  </si>
  <si>
    <t>Muestreo aleatorio estratificado en función de la provincia y el mes de estudio</t>
  </si>
  <si>
    <r>
      <t>■</t>
    </r>
    <r>
      <rPr>
        <b/>
        <sz val="24"/>
        <color rgb="FF7DB51A"/>
        <rFont val="Arial"/>
        <family val="2"/>
      </rPr>
      <t xml:space="preserve"> </t>
    </r>
    <r>
      <rPr>
        <b/>
        <sz val="12"/>
        <color rgb="FF7DB51A"/>
        <rFont val="Arial"/>
        <family val="2"/>
      </rPr>
      <t>MEDIA ANUAL</t>
    </r>
  </si>
  <si>
    <r>
      <t xml:space="preserve">■ </t>
    </r>
    <r>
      <rPr>
        <b/>
        <sz val="12"/>
        <color theme="4"/>
        <rFont val="Arial"/>
        <family val="2"/>
      </rPr>
      <t>ENERO</t>
    </r>
  </si>
  <si>
    <r>
      <t xml:space="preserve">■ </t>
    </r>
    <r>
      <rPr>
        <b/>
        <sz val="12"/>
        <color theme="4"/>
        <rFont val="Arial"/>
        <family val="2"/>
      </rPr>
      <t>DICIEMBRE</t>
    </r>
  </si>
  <si>
    <r>
      <t xml:space="preserve">■ </t>
    </r>
    <r>
      <rPr>
        <b/>
        <sz val="12"/>
        <color theme="4"/>
        <rFont val="Arial"/>
        <family val="2"/>
      </rPr>
      <t>NOVIEMBRE</t>
    </r>
  </si>
  <si>
    <r>
      <t xml:space="preserve">■ </t>
    </r>
    <r>
      <rPr>
        <b/>
        <sz val="12"/>
        <color theme="4"/>
        <rFont val="Arial"/>
        <family val="2"/>
      </rPr>
      <t>OCTUBRE</t>
    </r>
  </si>
  <si>
    <r>
      <t xml:space="preserve">■ </t>
    </r>
    <r>
      <rPr>
        <b/>
        <sz val="12"/>
        <color theme="4"/>
        <rFont val="Arial"/>
        <family val="2"/>
      </rPr>
      <t>SEPTIEMBRE</t>
    </r>
  </si>
  <si>
    <r>
      <t xml:space="preserve">■ </t>
    </r>
    <r>
      <rPr>
        <b/>
        <sz val="12"/>
        <color theme="4"/>
        <rFont val="Arial"/>
        <family val="2"/>
      </rPr>
      <t>AGOSTO</t>
    </r>
  </si>
  <si>
    <r>
      <t xml:space="preserve">■ </t>
    </r>
    <r>
      <rPr>
        <b/>
        <sz val="12"/>
        <color theme="4"/>
        <rFont val="Arial"/>
        <family val="2"/>
      </rPr>
      <t>JULIO</t>
    </r>
  </si>
  <si>
    <r>
      <t xml:space="preserve">■ </t>
    </r>
    <r>
      <rPr>
        <b/>
        <sz val="12"/>
        <color theme="4"/>
        <rFont val="Arial"/>
        <family val="2"/>
      </rPr>
      <t>JUNIO</t>
    </r>
  </si>
  <si>
    <r>
      <t xml:space="preserve">■ </t>
    </r>
    <r>
      <rPr>
        <b/>
        <sz val="12"/>
        <color theme="4"/>
        <rFont val="Arial"/>
        <family val="2"/>
      </rPr>
      <t>MAYO</t>
    </r>
  </si>
  <si>
    <r>
      <t xml:space="preserve">■ </t>
    </r>
    <r>
      <rPr>
        <b/>
        <sz val="12"/>
        <color theme="4"/>
        <rFont val="Arial"/>
        <family val="2"/>
      </rPr>
      <t>ABRIL</t>
    </r>
  </si>
  <si>
    <r>
      <t xml:space="preserve">■ </t>
    </r>
    <r>
      <rPr>
        <b/>
        <sz val="12"/>
        <color theme="4"/>
        <rFont val="Arial"/>
        <family val="2"/>
      </rPr>
      <t>MARZO</t>
    </r>
  </si>
  <si>
    <r>
      <t xml:space="preserve">■ </t>
    </r>
    <r>
      <rPr>
        <b/>
        <sz val="12"/>
        <color theme="4"/>
        <rFont val="Arial"/>
        <family val="2"/>
      </rPr>
      <t>FEBRERO</t>
    </r>
  </si>
  <si>
    <t>TOTAL ALOJAMIE.</t>
  </si>
  <si>
    <t>VIVIEND. TURIST.</t>
  </si>
  <si>
    <t>* En julio 2018 se modifica el universo del estudio al incorporar al análisis las viviendas de uso turístico y los apartamentos turísticos</t>
  </si>
  <si>
    <r>
      <t xml:space="preserve"> - Hotel Rural (H.R.):</t>
    </r>
    <r>
      <rPr>
        <sz val="12"/>
        <color rgb="FF003956"/>
        <rFont val="Arial"/>
        <family val="2"/>
      </rPr>
      <t xml:space="preserve"> Establecimiento de turismo rural cuyas dependencias constituyan un todo homogéneo con entradas y, en su caso, escaleras y ascensores de uso exclusivo, que reunan los requisitos establecidos en el Decreto.</t>
    </r>
  </si>
  <si>
    <r>
      <t xml:space="preserve"> - Posada (PO): </t>
    </r>
    <r>
      <rPr>
        <sz val="12"/>
        <color rgb="FF003956"/>
        <rFont val="Arial"/>
        <family val="2"/>
      </rPr>
      <t>Establecimiento de alojamiento de turismo rural ubicado en un edificio de valor arquitectónico, tradicional, histórico, cultural o etnográfico y , que reunan los requisitos establecidos en el Decreto.</t>
    </r>
  </si>
  <si>
    <r>
      <t xml:space="preserve"> - Casa Rural (C.R.):</t>
    </r>
    <r>
      <rPr>
        <sz val="12"/>
        <color rgb="FF003956"/>
        <rFont val="Arial"/>
        <family val="2"/>
      </rPr>
      <t xml:space="preserve"> Establecimento de alojamiento de turismo rural que esté situado en una vivienda que ocupe la totalidad de un edificio o una  parte del mismo con salida propia a un elemento común o a una vía pública, constando a lo sumo de planta baja, primero y bajo cubierta, que reuna los requisitos establecidos en el Decreto</t>
    </r>
  </si>
  <si>
    <t>Alojamientos Turísticos Reglados (Alojamientos Hoteleros, Alojamientos de Turismo Rural, Campamentos, albergues, viviendas y apartamentos turísticos).</t>
  </si>
  <si>
    <t>Estudios primarios</t>
  </si>
  <si>
    <t>Bachillerato / Módulo (FP)</t>
  </si>
  <si>
    <t>Alojamientos reglados</t>
  </si>
  <si>
    <t>Alojamientos no reglados</t>
  </si>
  <si>
    <t>Turismo enológico (visitar bodegas, degustación de</t>
  </si>
  <si>
    <t>Turismo Activo (realizar actividades recreativas o</t>
  </si>
  <si>
    <t>2. CAMPINGS DE TURISMO</t>
  </si>
  <si>
    <t>1. ALOJAMIENTOS HOTELEROS</t>
  </si>
  <si>
    <t>CAMPINGS</t>
  </si>
  <si>
    <t xml:space="preserve">2. CAMPINGS DE TURISMO </t>
  </si>
  <si>
    <t>1. HOTELES, HOSTALES Y PENSIONES</t>
  </si>
  <si>
    <t>3. CAMPINGS DE TURISMO</t>
  </si>
  <si>
    <t>CAMPING</t>
  </si>
  <si>
    <t>932 encuestas, fijado un nivel de error máximo para datos globales del 2,00%, en condiciones normales de muestreo (p=q=0,5, sigma=1,64).</t>
  </si>
  <si>
    <t>5. ALBERGUES, VIVIENDAS Y APARTAMENTOS TURÍSTICOS</t>
  </si>
  <si>
    <t>ALBERGUES, VIVIENDAS Y APARTAMENTOS TURÍSTICOS</t>
  </si>
  <si>
    <t>III.- GASTO TURÍSTICO</t>
  </si>
  <si>
    <t>D.- GASTO REALIZADO POR LOS VIAJEROS SEGÚN EL TIPO DE ESTABLECIMIENTO DONDE SE ALOJAN</t>
  </si>
  <si>
    <t>V.- PERFIL Y COMPORTAMIENTO DE LA DEMANDA TURÍSTICA EN CASTILLA Y LEÓN</t>
  </si>
  <si>
    <t>1. DISTRIBUCIÓN DEL GASTO POR TIPO DE ALOJAMIENTO</t>
  </si>
  <si>
    <r>
      <t>4.-</t>
    </r>
    <r>
      <rPr>
        <sz val="12"/>
        <rFont val="Arial"/>
        <family val="2"/>
      </rPr>
      <t xml:space="preserve"> ALOJAMIENTOS DE TURISMO RURAL </t>
    </r>
  </si>
  <si>
    <r>
      <t>2.-</t>
    </r>
    <r>
      <rPr>
        <sz val="12"/>
        <rFont val="Arial"/>
        <family val="2"/>
      </rPr>
      <t xml:space="preserve"> ALOJAMIENTOS HOTELEROS</t>
    </r>
  </si>
  <si>
    <r>
      <t xml:space="preserve">3.- </t>
    </r>
    <r>
      <rPr>
        <sz val="12"/>
        <rFont val="Arial"/>
        <family val="2"/>
      </rPr>
      <t>CAMPINGS DE TURISMO</t>
    </r>
  </si>
  <si>
    <r>
      <t>5.-</t>
    </r>
    <r>
      <rPr>
        <sz val="12"/>
        <rFont val="Arial"/>
        <family val="2"/>
      </rPr>
      <t xml:space="preserve"> ALBERGUES , VIVIENDAS Y APARTAMENTOS TURÍSTICOS</t>
    </r>
  </si>
  <si>
    <t>IV.- EMPLEO TURÍSTICO</t>
  </si>
  <si>
    <t>A.- CIFRAS GENERALES</t>
  </si>
  <si>
    <t>B.-  EMPLEO TURÍSTICO POR PROVINCIAS</t>
  </si>
  <si>
    <r>
      <rPr>
        <b/>
        <sz val="12"/>
        <color rgb="FF0000FF"/>
        <rFont val="Arial"/>
        <family val="2"/>
      </rPr>
      <t>1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DISTRIBUCIÓN DEL GASTO POR TIPO DE ALOJAMIENTO</t>
    </r>
  </si>
  <si>
    <r>
      <rPr>
        <b/>
        <sz val="12"/>
        <color rgb="FF0000FF"/>
        <rFont val="Arial"/>
        <family val="2"/>
      </rPr>
      <t>1.</t>
    </r>
    <r>
      <rPr>
        <b/>
        <sz val="12"/>
        <color indexed="12"/>
        <rFont val="Arial"/>
        <family val="2"/>
      </rPr>
      <t>-</t>
    </r>
    <r>
      <rPr>
        <sz val="12"/>
        <rFont val="Arial"/>
        <family val="2"/>
      </rPr>
      <t xml:space="preserve"> HOTELES, HOSTALES Y PENSIONES</t>
    </r>
  </si>
  <si>
    <t>1.- DISTRIBUCIÓN DEL GASTO POR TIPO DE ALOJAMIENTO</t>
  </si>
  <si>
    <t>2.- ALOJAMIENTOS HOTELEROS</t>
  </si>
  <si>
    <t>3.- CAMPINGS DE TURISMO</t>
  </si>
  <si>
    <t xml:space="preserve">4.- ALOJAMIENTOS DE TURISMO RURAL </t>
  </si>
  <si>
    <t>5.- ALBERGUES , VIVIENDAS Y APARTAMENTOS TURÍSTICOS</t>
  </si>
  <si>
    <t>PAGINA: 35</t>
  </si>
  <si>
    <t>PAGINA: 37</t>
  </si>
  <si>
    <t>PAGINA: 38</t>
  </si>
  <si>
    <t>PAGINA: 39</t>
  </si>
  <si>
    <t xml:space="preserve"> CIFRAS GENERALES DEL GASTO TURÍSTICO TOTAL</t>
  </si>
  <si>
    <t xml:space="preserve"> GASTO TURÍSTICO TOTAL EN CADA UNA DE LAS PROVINCIAS</t>
  </si>
  <si>
    <t xml:space="preserve">GASTO TURÍSTICO TOTAL POR MESES </t>
  </si>
  <si>
    <t>7. EXCURSIONISTAS</t>
  </si>
  <si>
    <t>8. TURISTAS ALOJADOS EN ESTABLECIMIENTOS PRIVADOS</t>
  </si>
  <si>
    <t>EXCURSIONISTAS</t>
  </si>
  <si>
    <t>ALOJAMIENTO PRIVADO</t>
  </si>
  <si>
    <t>DISTRIBUCIÓN DEL GASTO POR TIPO DE ALOJAMIENTO</t>
  </si>
  <si>
    <t>B1.- GASTO TURÍSTICO TOTAL EN CADA UNA DE LAS PROVINCIAS</t>
  </si>
  <si>
    <t>C1.- GASTO TURÍSTICO TOTAL POR MESES</t>
  </si>
  <si>
    <t>E.-GASTO DE EXCURSIONISTAS</t>
  </si>
  <si>
    <t>F.- GASTO DE TURISTAS ALOJADOS EN ESTABLECIMIENTOS PRIVADOS</t>
  </si>
  <si>
    <t>AÑO 2020</t>
  </si>
  <si>
    <t>El periodo de realización de entrevistas corresponde a los meses de enero a diciembre de 2020</t>
  </si>
  <si>
    <t>AÑO 2021</t>
  </si>
  <si>
    <t>DICIEMBRE         DE 2021</t>
  </si>
  <si>
    <t>DICIEMBRE DE 2021</t>
  </si>
  <si>
    <t>AGENCIAS DE VIAJES 2021</t>
  </si>
  <si>
    <t>HOSTELERÍA 2021</t>
  </si>
  <si>
    <t>DICIEMBRE 2021</t>
  </si>
  <si>
    <t>Seguridad durante la visita: higiene, limpieza, ventilación</t>
  </si>
  <si>
    <t>TOTAL ANUAL 2022</t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</si>
  <si>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</si>
  <si>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</si>
  <si>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</si>
  <si>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DICIEMBRE 2022</t>
  </si>
  <si>
    <t>´DICIEMBRE 2022</t>
  </si>
  <si>
    <t>GASTO 2022</t>
  </si>
  <si>
    <t>DICIEMBRE DE 2022</t>
  </si>
  <si>
    <t>C.R.A.C</t>
  </si>
  <si>
    <t>Nº DE PLAZAS (DICIEMBRE 2022)</t>
  </si>
  <si>
    <t>Nº DE ESTABLECIMIENTOS (DICIEMBRE 2022)</t>
  </si>
  <si>
    <t>Gasto 2022</t>
  </si>
  <si>
    <t>DICIEMBRE         DE 2022</t>
  </si>
  <si>
    <t>HOSTELERÍA 2022</t>
  </si>
  <si>
    <t>AGENCIAS DE VIAJES 2022</t>
  </si>
  <si>
    <t>El periodo de realización de entrevistas corresponde a los meses de enero a diciembre de 2022</t>
  </si>
  <si>
    <t>1.953 encuestas, fijado un nivel de error máximo para datos globales del 2,2%, en condiciones normales de muestreo (p=q=0,5, sigma=1,96).</t>
  </si>
  <si>
    <t>1.953 encuestas, fijado un nivel de error máximo para datos globales del 2,2%, en condiciones normales de muestreo (95% nivel de confianza) (p=q0,5, ).</t>
  </si>
  <si>
    <t>Aglomeración durante la visita</t>
  </si>
  <si>
    <t>RESULTADOS  2022</t>
  </si>
  <si>
    <t>A1.- CIFRAS GENERALES DEL GASTO TURÍSTICO</t>
  </si>
  <si>
    <t>A2.- CIFRAS GENERALES DEL GASTO EN ALOJAMIENTOS REGLADOS</t>
  </si>
  <si>
    <t>B1.- GASTO TURÍSTICO TOTAL  EN CADA UNA DE LAS PROVINCIAS</t>
  </si>
  <si>
    <t>B2.- GASTO TURÍSTICO REALIZADO POR LOS VIAJEROS EN CADA UNA DE LAS PROVINCIAS EN ALOJAMIENTOS REGLADOS</t>
  </si>
  <si>
    <t>C2.- GASTO TURÍSTICO POR MESES EN ALOJAMIENTOS REGLADOS</t>
  </si>
  <si>
    <t>PAGINA: 40</t>
  </si>
  <si>
    <t>PAGINA: 41</t>
  </si>
  <si>
    <t>PAGINA: 42</t>
  </si>
  <si>
    <t>PAGINA: 43</t>
  </si>
  <si>
    <t>PAGINA: 44</t>
  </si>
  <si>
    <t xml:space="preserve">A1.- CIFRAS GENERALES DEL GASTO TURÍSTICO </t>
  </si>
  <si>
    <t>A2.- CIFRAS GENERALES DEL GASTO EN  ALOJAMIENTOS REGLADOS</t>
  </si>
  <si>
    <r>
      <rPr>
        <b/>
        <sz val="12"/>
        <color rgb="FF003956"/>
        <rFont val="Arial"/>
        <family val="2"/>
      </rPr>
      <t>2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 xml:space="preserve">CAMPING </t>
    </r>
  </si>
  <si>
    <t>PAGINA: 34</t>
  </si>
  <si>
    <t>PAGINA: 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</si>
</sst>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_-* #,##0.00\ _P_t_s_-;\-* #,##0.00\ _P_t_s_-;_-* &quot;-&quot;??\ _P_t_s_-;_-@_-"/>
    <numFmt numFmtId="166" formatCode="_-* #,##0\ _P_t_s_-;\-* #,##0\ _P_t_s_-;_-* &quot;-&quot;??\ _P_t_s_-;_-@_-"/>
    <numFmt numFmtId="167" formatCode="0.0000"/>
    <numFmt numFmtId="168" formatCode="0.0%"/>
    <numFmt numFmtId="169" formatCode="_-* #,##0_-;\-* #,##0_-;_-* &quot;-&quot;??_-;_-@_-"/>
    <numFmt numFmtId="170" formatCode="#,##0_ ;\-#,##0\ "/>
    <numFmt numFmtId="171" formatCode="#,##0.00_ ;\-#,##0.00\ "/>
    <numFmt numFmtId="172" formatCode="#,##0.0"/>
  </numFmts>
  <fonts count="12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2"/>
      <color indexed="12"/>
      <name val="Arial"/>
      <family val="2"/>
    </font>
    <font>
      <sz val="10"/>
      <color indexed="12"/>
      <name val="Arial"/>
      <family val="2"/>
    </font>
    <font>
      <sz val="22"/>
      <name val="Arial"/>
      <family val="2"/>
    </font>
    <font>
      <sz val="11"/>
      <color indexed="61"/>
      <name val="Arial"/>
      <family val="2"/>
    </font>
    <font>
      <b/>
      <i/>
      <u/>
      <sz val="12"/>
      <name val="Arial"/>
      <family val="2"/>
    </font>
    <font>
      <b/>
      <i/>
      <u/>
      <sz val="10"/>
      <name val="Arial"/>
      <family val="2"/>
    </font>
    <font>
      <b/>
      <sz val="14"/>
      <color indexed="10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u/>
      <sz val="12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7"/>
      <color indexed="8"/>
      <name val="Verdana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b/>
      <sz val="12"/>
      <color indexed="10"/>
      <name val="Arial"/>
      <family val="2"/>
    </font>
    <font>
      <sz val="10"/>
      <color indexed="8"/>
      <name val="Arial"/>
      <family val="2"/>
    </font>
    <font>
      <b/>
      <i/>
      <u/>
      <sz val="14"/>
      <color indexed="10"/>
      <name val="Arial"/>
      <family val="2"/>
    </font>
    <font>
      <b/>
      <i/>
      <u/>
      <sz val="10"/>
      <color indexed="10"/>
      <name val="Arial"/>
      <family val="2"/>
    </font>
    <font>
      <b/>
      <sz val="11"/>
      <color indexed="12"/>
      <name val="Arial"/>
      <family val="2"/>
    </font>
    <font>
      <i/>
      <sz val="8"/>
      <name val="Arial"/>
      <family val="2"/>
    </font>
    <font>
      <i/>
      <sz val="8"/>
      <color indexed="10"/>
      <name val="Arial"/>
      <family val="2"/>
    </font>
    <font>
      <sz val="9"/>
      <color indexed="8"/>
      <name val="Verdana"/>
      <family val="2"/>
    </font>
    <font>
      <b/>
      <sz val="9"/>
      <name val="Verdana"/>
      <family val="2"/>
    </font>
    <font>
      <i/>
      <sz val="7"/>
      <color indexed="8"/>
      <name val="Arial"/>
      <family val="2"/>
    </font>
    <font>
      <sz val="12"/>
      <color indexed="10"/>
      <name val="Arial"/>
      <family val="2"/>
    </font>
    <font>
      <b/>
      <u/>
      <sz val="10"/>
      <color indexed="10"/>
      <name val="Arial"/>
      <family val="2"/>
    </font>
    <font>
      <b/>
      <sz val="50"/>
      <color theme="9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30"/>
      <color theme="0"/>
      <name val="Arial"/>
      <family val="2"/>
    </font>
    <font>
      <b/>
      <sz val="24"/>
      <color theme="0"/>
      <name val="Arial"/>
      <family val="2"/>
    </font>
    <font>
      <b/>
      <sz val="50"/>
      <color theme="0"/>
      <name val="Arial"/>
      <family val="2"/>
    </font>
    <font>
      <b/>
      <sz val="55"/>
      <color theme="0"/>
      <name val="Arial"/>
      <family val="2"/>
    </font>
    <font>
      <b/>
      <sz val="50"/>
      <color rgb="FFFECE00"/>
      <name val="Arial"/>
      <family val="2"/>
    </font>
    <font>
      <sz val="22"/>
      <color indexed="12"/>
      <name val="Arial"/>
      <family val="2"/>
    </font>
    <font>
      <b/>
      <sz val="12"/>
      <color rgb="FF0000FF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24"/>
      <color indexed="10"/>
      <name val="Arial"/>
      <family val="2"/>
    </font>
    <font>
      <b/>
      <sz val="18"/>
      <color indexed="10"/>
      <name val="Arial"/>
      <family val="2"/>
    </font>
    <font>
      <b/>
      <sz val="22"/>
      <color indexed="12"/>
      <name val="Arial"/>
      <family val="2"/>
    </font>
    <font>
      <b/>
      <sz val="16"/>
      <color indexed="12"/>
      <name val="Arial"/>
      <family val="2"/>
    </font>
    <font>
      <b/>
      <sz val="11"/>
      <color rgb="FF993366"/>
      <name val="Arial"/>
      <family val="2"/>
    </font>
    <font>
      <b/>
      <sz val="16"/>
      <color indexed="10"/>
      <name val="Arial"/>
      <family val="2"/>
    </font>
    <font>
      <b/>
      <sz val="26"/>
      <color indexed="61"/>
      <name val="Arial"/>
      <family val="2"/>
    </font>
    <font>
      <b/>
      <sz val="26"/>
      <color indexed="12"/>
      <name val="Arial"/>
      <family val="2"/>
    </font>
    <font>
      <b/>
      <sz val="24"/>
      <color indexed="44"/>
      <name val="Arial"/>
      <family val="2"/>
    </font>
    <font>
      <b/>
      <sz val="22"/>
      <color indexed="10"/>
      <name val="Arial"/>
      <family val="2"/>
    </font>
    <font>
      <b/>
      <sz val="11"/>
      <color indexed="10"/>
      <name val="Arial"/>
      <family val="2"/>
    </font>
    <font>
      <b/>
      <sz val="10"/>
      <color rgb="FFA50021"/>
      <name val="Arial"/>
      <family val="2"/>
    </font>
    <font>
      <b/>
      <sz val="9"/>
      <color indexed="12"/>
      <name val="Arial"/>
      <family val="2"/>
    </font>
    <font>
      <b/>
      <sz val="11"/>
      <color rgb="FF0000FF"/>
      <name val="Arial"/>
      <family val="2"/>
    </font>
    <font>
      <b/>
      <sz val="36"/>
      <color indexed="10"/>
      <name val="Arial"/>
      <family val="2"/>
    </font>
    <font>
      <b/>
      <sz val="11"/>
      <color indexed="61"/>
      <name val="Arial"/>
      <family val="2"/>
    </font>
    <font>
      <b/>
      <sz val="11"/>
      <color indexed="20"/>
      <name val="Arial"/>
      <family val="2"/>
    </font>
    <font>
      <b/>
      <sz val="14"/>
      <color indexed="12"/>
      <name val="Arial"/>
      <family val="2"/>
    </font>
    <font>
      <b/>
      <sz val="12"/>
      <color rgb="FF993366"/>
      <name val="Arial"/>
      <family val="2"/>
    </font>
    <font>
      <b/>
      <sz val="12"/>
      <color indexed="4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3956"/>
      <name val="Arial"/>
      <family val="2"/>
    </font>
    <font>
      <sz val="10"/>
      <color rgb="FF003956"/>
      <name val="Arial"/>
      <family val="2"/>
    </font>
    <font>
      <b/>
      <sz val="20"/>
      <color theme="0"/>
      <name val="Arial"/>
      <family val="2"/>
    </font>
    <font>
      <b/>
      <sz val="26"/>
      <color theme="0"/>
      <name val="Arial"/>
      <family val="2"/>
    </font>
    <font>
      <sz val="26"/>
      <name val="Arial"/>
      <family val="2"/>
    </font>
    <font>
      <b/>
      <sz val="12"/>
      <color rgb="FF003956"/>
      <name val="Arial"/>
      <family val="2"/>
    </font>
    <font>
      <b/>
      <sz val="22"/>
      <color theme="0"/>
      <name val="Arial"/>
      <family val="2"/>
    </font>
    <font>
      <sz val="10"/>
      <color rgb="FF0000FF"/>
      <name val="Arial"/>
      <family val="2"/>
    </font>
    <font>
      <b/>
      <sz val="16"/>
      <color theme="0"/>
      <name val="Arial"/>
      <family val="2"/>
    </font>
    <font>
      <b/>
      <sz val="36"/>
      <color theme="0"/>
      <name val="Arial"/>
      <family val="2"/>
    </font>
    <font>
      <sz val="12"/>
      <color rgb="FF0000FF"/>
      <name val="Arial"/>
      <family val="2"/>
    </font>
    <font>
      <b/>
      <sz val="18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b/>
      <sz val="14"/>
      <color rgb="FF066686"/>
      <name val="Arial"/>
      <family val="2"/>
    </font>
    <font>
      <sz val="14"/>
      <color theme="9" tint="-0.249977111117893"/>
      <name val="Arial"/>
      <family val="2"/>
    </font>
    <font>
      <sz val="14"/>
      <color rgb="FF066686"/>
      <name val="Arial"/>
      <family val="2"/>
    </font>
    <font>
      <b/>
      <sz val="12"/>
      <color theme="0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20"/>
      <color rgb="FF003956"/>
      <name val="Arial"/>
      <family val="2"/>
    </font>
    <font>
      <sz val="11"/>
      <color theme="1" tint="0.34998626667073579"/>
      <name val="Arial"/>
      <family val="2"/>
    </font>
    <font>
      <b/>
      <sz val="11"/>
      <color theme="0"/>
      <name val="Arial"/>
      <family val="2"/>
    </font>
    <font>
      <b/>
      <sz val="11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26"/>
      <color rgb="FF7DB51A"/>
      <name val="Arial"/>
      <family val="2"/>
    </font>
    <font>
      <b/>
      <sz val="24"/>
      <color rgb="FF7DB51A"/>
      <name val="Arial"/>
      <family val="2"/>
    </font>
    <font>
      <b/>
      <sz val="12"/>
      <color rgb="FF7DB51A"/>
      <name val="Arial"/>
      <family val="2"/>
    </font>
    <font>
      <sz val="10"/>
      <color rgb="FF7DB51A"/>
      <name val="Arial"/>
      <family val="2"/>
    </font>
    <font>
      <sz val="11"/>
      <color rgb="FF7DB51A"/>
      <name val="Arial"/>
      <family val="2"/>
    </font>
    <font>
      <b/>
      <sz val="26"/>
      <color theme="4"/>
      <name val="Arial"/>
      <family val="2"/>
    </font>
    <font>
      <b/>
      <sz val="12"/>
      <color theme="4"/>
      <name val="Arial"/>
      <family val="2"/>
    </font>
    <font>
      <sz val="10"/>
      <color theme="4"/>
      <name val="Arial"/>
      <family val="2"/>
    </font>
    <font>
      <sz val="11"/>
      <color theme="4"/>
      <name val="Arial"/>
      <family val="2"/>
    </font>
    <font>
      <b/>
      <sz val="16"/>
      <color theme="4"/>
      <name val="Arial"/>
      <family val="2"/>
    </font>
    <font>
      <b/>
      <sz val="16"/>
      <color rgb="FF7DB51A"/>
      <name val="Arial"/>
      <family val="2"/>
    </font>
    <font>
      <sz val="10"/>
      <color theme="1" tint="0.34998626667073579"/>
      <name val="Arial"/>
      <family val="2"/>
    </font>
    <font>
      <sz val="11"/>
      <color theme="0"/>
      <name val="Arial"/>
      <family val="2"/>
    </font>
    <font>
      <sz val="12"/>
      <color rgb="FF003956"/>
      <name val="Arial"/>
      <family val="2"/>
    </font>
    <font>
      <b/>
      <sz val="9"/>
      <color theme="0"/>
      <name val="Arial"/>
      <family val="2"/>
    </font>
    <font>
      <b/>
      <sz val="9"/>
      <color theme="1" tint="0.34998626667073579"/>
      <name val="Arial"/>
      <family val="2"/>
    </font>
    <font>
      <b/>
      <sz val="8"/>
      <color theme="1" tint="0.34998626667073579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b/>
      <sz val="11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E30B34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66686"/>
      </left>
      <right/>
      <top style="medium">
        <color rgb="FF066686"/>
      </top>
      <bottom/>
      <diagonal/>
    </border>
    <border>
      <left/>
      <right/>
      <top style="medium">
        <color rgb="FF066686"/>
      </top>
      <bottom/>
      <diagonal/>
    </border>
    <border>
      <left/>
      <right style="medium">
        <color rgb="FF066686"/>
      </right>
      <top style="medium">
        <color rgb="FF066686"/>
      </top>
      <bottom/>
      <diagonal/>
    </border>
    <border>
      <left style="medium">
        <color rgb="FF066686"/>
      </left>
      <right/>
      <top/>
      <bottom/>
      <diagonal/>
    </border>
    <border>
      <left/>
      <right style="medium">
        <color rgb="FF066686"/>
      </right>
      <top/>
      <bottom/>
      <diagonal/>
    </border>
    <border>
      <left style="medium">
        <color rgb="FF066686"/>
      </left>
      <right/>
      <top/>
      <bottom style="medium">
        <color rgb="FF066686"/>
      </bottom>
      <diagonal/>
    </border>
    <border>
      <left/>
      <right/>
      <top/>
      <bottom style="medium">
        <color rgb="FF066686"/>
      </bottom>
      <diagonal/>
    </border>
    <border>
      <left/>
      <right style="medium">
        <color rgb="FF066686"/>
      </right>
      <top/>
      <bottom style="medium">
        <color rgb="FF066686"/>
      </bottom>
      <diagonal/>
    </border>
    <border>
      <left/>
      <right/>
      <top/>
      <bottom style="thin">
        <color indexed="64"/>
      </bottom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41" fillId="0" borderId="0" applyFont="0" applyFill="0" applyBorder="0" applyAlignment="0" applyProtection="0"/>
  </cellStyleXfs>
  <cellXfs count="81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2" fontId="8" fillId="0" borderId="0" xfId="0" applyNumberFormat="1" applyFont="1"/>
    <xf numFmtId="0" fontId="3" fillId="0" borderId="0" xfId="0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6" fillId="0" borderId="0" xfId="0" applyNumberFormat="1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2" fillId="0" borderId="0" xfId="0" applyFont="1"/>
    <xf numFmtId="4" fontId="2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0" fontId="13" fillId="0" borderId="0" xfId="0" applyFont="1"/>
    <xf numFmtId="0" fontId="12" fillId="2" borderId="0" xfId="0" applyFont="1" applyFill="1"/>
    <xf numFmtId="0" fontId="12" fillId="3" borderId="0" xfId="0" applyFont="1" applyFill="1"/>
    <xf numFmtId="0" fontId="11" fillId="2" borderId="0" xfId="0" applyFont="1" applyFill="1"/>
    <xf numFmtId="0" fontId="1" fillId="0" borderId="0" xfId="0" applyFont="1"/>
    <xf numFmtId="0" fontId="2" fillId="0" borderId="0" xfId="2" applyFont="1"/>
    <xf numFmtId="3" fontId="15" fillId="6" borderId="1" xfId="2" applyNumberFormat="1" applyFont="1" applyFill="1" applyBorder="1" applyAlignment="1">
      <alignment horizontal="left"/>
    </xf>
    <xf numFmtId="3" fontId="15" fillId="6" borderId="2" xfId="2" applyNumberFormat="1" applyFont="1" applyFill="1" applyBorder="1" applyAlignment="1">
      <alignment horizontal="centerContinuous"/>
    </xf>
    <xf numFmtId="3" fontId="16" fillId="6" borderId="2" xfId="2" applyNumberFormat="1" applyFont="1" applyFill="1" applyBorder="1"/>
    <xf numFmtId="0" fontId="1" fillId="6" borderId="3" xfId="2" applyFill="1" applyBorder="1"/>
    <xf numFmtId="2" fontId="1" fillId="0" borderId="0" xfId="2" applyNumberFormat="1"/>
    <xf numFmtId="0" fontId="1" fillId="0" borderId="0" xfId="2"/>
    <xf numFmtId="3" fontId="16" fillId="6" borderId="4" xfId="2" applyNumberFormat="1" applyFont="1" applyFill="1" applyBorder="1"/>
    <xf numFmtId="3" fontId="1" fillId="6" borderId="5" xfId="2" applyNumberFormat="1" applyFill="1" applyBorder="1"/>
    <xf numFmtId="49" fontId="2" fillId="6" borderId="5" xfId="2" applyNumberFormat="1" applyFont="1" applyFill="1" applyBorder="1" applyAlignment="1">
      <alignment horizontal="centerContinuous"/>
    </xf>
    <xf numFmtId="0" fontId="2" fillId="6" borderId="6" xfId="2" applyFont="1" applyFill="1" applyBorder="1" applyAlignment="1">
      <alignment horizontal="centerContinuous"/>
    </xf>
    <xf numFmtId="3" fontId="16" fillId="0" borderId="0" xfId="2" applyNumberFormat="1" applyFont="1"/>
    <xf numFmtId="3" fontId="1" fillId="0" borderId="0" xfId="2" applyNumberFormat="1"/>
    <xf numFmtId="49" fontId="2" fillId="0" borderId="0" xfId="2" applyNumberFormat="1" applyFont="1" applyAlignment="1">
      <alignment horizontal="centerContinuous"/>
    </xf>
    <xf numFmtId="0" fontId="2" fillId="0" borderId="0" xfId="2" applyFont="1" applyAlignment="1">
      <alignment horizontal="centerContinuous"/>
    </xf>
    <xf numFmtId="3" fontId="15" fillId="6" borderId="7" xfId="2" applyNumberFormat="1" applyFont="1" applyFill="1" applyBorder="1" applyAlignment="1">
      <alignment horizontal="centerContinuous"/>
    </xf>
    <xf numFmtId="3" fontId="15" fillId="6" borderId="8" xfId="2" applyNumberFormat="1" applyFont="1" applyFill="1" applyBorder="1" applyAlignment="1">
      <alignment horizontal="centerContinuous"/>
    </xf>
    <xf numFmtId="3" fontId="15" fillId="6" borderId="9" xfId="2" applyNumberFormat="1" applyFont="1" applyFill="1" applyBorder="1" applyAlignment="1">
      <alignment horizontal="centerContinuous"/>
    </xf>
    <xf numFmtId="0" fontId="2" fillId="0" borderId="10" xfId="2" applyFont="1" applyBorder="1"/>
    <xf numFmtId="0" fontId="2" fillId="0" borderId="11" xfId="2" applyFont="1" applyBorder="1"/>
    <xf numFmtId="3" fontId="2" fillId="0" borderId="12" xfId="2" applyNumberFormat="1" applyFont="1" applyBorder="1"/>
    <xf numFmtId="0" fontId="4" fillId="0" borderId="13" xfId="2" applyFont="1" applyBorder="1"/>
    <xf numFmtId="0" fontId="1" fillId="0" borderId="14" xfId="2" applyBorder="1"/>
    <xf numFmtId="3" fontId="1" fillId="0" borderId="15" xfId="2" applyNumberFormat="1" applyBorder="1"/>
    <xf numFmtId="0" fontId="2" fillId="0" borderId="13" xfId="2" applyFont="1" applyBorder="1"/>
    <xf numFmtId="0" fontId="2" fillId="0" borderId="14" xfId="2" applyFont="1" applyBorder="1"/>
    <xf numFmtId="3" fontId="2" fillId="0" borderId="15" xfId="2" applyNumberFormat="1" applyFont="1" applyBorder="1"/>
    <xf numFmtId="10" fontId="2" fillId="0" borderId="15" xfId="1" applyNumberFormat="1" applyFont="1" applyBorder="1"/>
    <xf numFmtId="2" fontId="2" fillId="0" borderId="13" xfId="2" applyNumberFormat="1" applyFont="1" applyBorder="1"/>
    <xf numFmtId="2" fontId="2" fillId="0" borderId="14" xfId="2" applyNumberFormat="1" applyFont="1" applyBorder="1"/>
    <xf numFmtId="4" fontId="2" fillId="0" borderId="15" xfId="2" applyNumberFormat="1" applyFont="1" applyBorder="1"/>
    <xf numFmtId="3" fontId="2" fillId="0" borderId="0" xfId="2" applyNumberFormat="1" applyFont="1"/>
    <xf numFmtId="2" fontId="4" fillId="0" borderId="13" xfId="2" applyNumberFormat="1" applyFont="1" applyBorder="1"/>
    <xf numFmtId="2" fontId="1" fillId="0" borderId="14" xfId="2" applyNumberFormat="1" applyBorder="1"/>
    <xf numFmtId="4" fontId="1" fillId="0" borderId="15" xfId="2" applyNumberFormat="1" applyBorder="1"/>
    <xf numFmtId="2" fontId="4" fillId="0" borderId="16" xfId="2" applyNumberFormat="1" applyFont="1" applyBorder="1"/>
    <xf numFmtId="2" fontId="1" fillId="0" borderId="17" xfId="2" applyNumberFormat="1" applyBorder="1"/>
    <xf numFmtId="4" fontId="1" fillId="0" borderId="18" xfId="2" applyNumberFormat="1" applyBorder="1"/>
    <xf numFmtId="10" fontId="0" fillId="0" borderId="0" xfId="1" applyNumberFormat="1" applyFont="1"/>
    <xf numFmtId="10" fontId="1" fillId="7" borderId="0" xfId="2" applyNumberFormat="1" applyFill="1"/>
    <xf numFmtId="0" fontId="1" fillId="0" borderId="0" xfId="2" applyAlignment="1">
      <alignment horizontal="center"/>
    </xf>
    <xf numFmtId="0" fontId="18" fillId="7" borderId="18" xfId="2" applyFont="1" applyFill="1" applyBorder="1" applyAlignment="1">
      <alignment horizontal="center"/>
    </xf>
    <xf numFmtId="3" fontId="18" fillId="7" borderId="18" xfId="2" applyNumberFormat="1" applyFont="1" applyFill="1" applyBorder="1" applyAlignment="1">
      <alignment horizontal="center"/>
    </xf>
    <xf numFmtId="2" fontId="18" fillId="7" borderId="18" xfId="2" applyNumberFormat="1" applyFont="1" applyFill="1" applyBorder="1" applyAlignment="1">
      <alignment horizontal="center"/>
    </xf>
    <xf numFmtId="0" fontId="19" fillId="0" borderId="0" xfId="2" applyFont="1"/>
    <xf numFmtId="3" fontId="19" fillId="0" borderId="0" xfId="2" applyNumberFormat="1" applyFont="1"/>
    <xf numFmtId="10" fontId="2" fillId="0" borderId="19" xfId="2" applyNumberFormat="1" applyFont="1" applyBorder="1" applyAlignment="1">
      <alignment horizontal="right"/>
    </xf>
    <xf numFmtId="2" fontId="2" fillId="0" borderId="19" xfId="2" applyNumberFormat="1" applyFont="1" applyBorder="1"/>
    <xf numFmtId="2" fontId="1" fillId="0" borderId="19" xfId="2" applyNumberFormat="1" applyBorder="1"/>
    <xf numFmtId="2" fontId="1" fillId="0" borderId="20" xfId="2" applyNumberFormat="1" applyBorder="1"/>
    <xf numFmtId="10" fontId="0" fillId="8" borderId="0" xfId="1" applyNumberFormat="1" applyFont="1" applyFill="1"/>
    <xf numFmtId="10" fontId="0" fillId="0" borderId="0" xfId="1" applyNumberFormat="1" applyFont="1" applyAlignment="1">
      <alignment horizontal="center"/>
    </xf>
    <xf numFmtId="3" fontId="2" fillId="0" borderId="22" xfId="2" applyNumberFormat="1" applyFont="1" applyBorder="1" applyAlignment="1">
      <alignment horizontal="center"/>
    </xf>
    <xf numFmtId="3" fontId="1" fillId="0" borderId="23" xfId="2" applyNumberFormat="1" applyBorder="1" applyAlignment="1">
      <alignment horizontal="center"/>
    </xf>
    <xf numFmtId="3" fontId="2" fillId="0" borderId="23" xfId="2" applyNumberFormat="1" applyFont="1" applyBorder="1" applyAlignment="1">
      <alignment horizontal="center"/>
    </xf>
    <xf numFmtId="10" fontId="2" fillId="0" borderId="24" xfId="2" applyNumberFormat="1" applyFont="1" applyBorder="1" applyAlignment="1">
      <alignment horizontal="center" vertical="center"/>
    </xf>
    <xf numFmtId="2" fontId="2" fillId="0" borderId="24" xfId="2" applyNumberFormat="1" applyFont="1" applyBorder="1" applyAlignment="1">
      <alignment horizontal="center" vertical="center"/>
    </xf>
    <xf numFmtId="2" fontId="1" fillId="0" borderId="24" xfId="2" applyNumberFormat="1" applyBorder="1" applyAlignment="1">
      <alignment horizontal="center" vertical="center"/>
    </xf>
    <xf numFmtId="4" fontId="1" fillId="0" borderId="25" xfId="2" applyNumberFormat="1" applyBorder="1" applyAlignment="1">
      <alignment horizontal="center"/>
    </xf>
    <xf numFmtId="0" fontId="20" fillId="0" borderId="0" xfId="2" applyFont="1"/>
    <xf numFmtId="0" fontId="2" fillId="0" borderId="5" xfId="2" applyFont="1" applyBorder="1" applyAlignment="1">
      <alignment horizontal="center"/>
    </xf>
    <xf numFmtId="165" fontId="0" fillId="0" borderId="0" xfId="3" applyFont="1"/>
    <xf numFmtId="0" fontId="2" fillId="7" borderId="5" xfId="2" applyFont="1" applyFill="1" applyBorder="1" applyAlignment="1">
      <alignment horizontal="center"/>
    </xf>
    <xf numFmtId="0" fontId="4" fillId="0" borderId="16" xfId="2" applyFont="1" applyBorder="1"/>
    <xf numFmtId="0" fontId="1" fillId="0" borderId="17" xfId="2" applyBorder="1"/>
    <xf numFmtId="3" fontId="1" fillId="0" borderId="20" xfId="2" applyNumberFormat="1" applyBorder="1"/>
    <xf numFmtId="0" fontId="2" fillId="0" borderId="27" xfId="2" applyFont="1" applyBorder="1"/>
    <xf numFmtId="9" fontId="2" fillId="0" borderId="27" xfId="1" applyFont="1" applyBorder="1"/>
    <xf numFmtId="0" fontId="18" fillId="6" borderId="27" xfId="2" applyFont="1" applyFill="1" applyBorder="1" applyAlignment="1">
      <alignment horizontal="center"/>
    </xf>
    <xf numFmtId="3" fontId="18" fillId="6" borderId="27" xfId="2" applyNumberFormat="1" applyFont="1" applyFill="1" applyBorder="1" applyAlignment="1">
      <alignment horizontal="center"/>
    </xf>
    <xf numFmtId="2" fontId="18" fillId="6" borderId="27" xfId="2" applyNumberFormat="1" applyFont="1" applyFill="1" applyBorder="1" applyAlignment="1">
      <alignment horizontal="center"/>
    </xf>
    <xf numFmtId="3" fontId="1" fillId="0" borderId="12" xfId="2" applyNumberFormat="1" applyBorder="1" applyAlignment="1">
      <alignment horizontal="right" vertical="center"/>
    </xf>
    <xf numFmtId="3" fontId="1" fillId="0" borderId="19" xfId="2" applyNumberFormat="1" applyBorder="1" applyAlignment="1">
      <alignment horizontal="right" vertical="center"/>
    </xf>
    <xf numFmtId="10" fontId="1" fillId="0" borderId="19" xfId="2" applyNumberFormat="1" applyBorder="1" applyAlignment="1">
      <alignment horizontal="right" vertical="center"/>
    </xf>
    <xf numFmtId="2" fontId="2" fillId="0" borderId="16" xfId="2" applyNumberFormat="1" applyFont="1" applyBorder="1"/>
    <xf numFmtId="2" fontId="2" fillId="0" borderId="17" xfId="2" applyNumberFormat="1" applyFont="1" applyBorder="1"/>
    <xf numFmtId="2" fontId="1" fillId="0" borderId="20" xfId="2" applyNumberFormat="1" applyBorder="1" applyAlignment="1">
      <alignment horizontal="right" vertical="center"/>
    </xf>
    <xf numFmtId="4" fontId="1" fillId="0" borderId="0" xfId="2" applyNumberFormat="1"/>
    <xf numFmtId="2" fontId="1" fillId="6" borderId="28" xfId="2" applyNumberFormat="1" applyFill="1" applyBorder="1" applyAlignment="1">
      <alignment horizontal="center" vertical="center"/>
    </xf>
    <xf numFmtId="166" fontId="0" fillId="0" borderId="0" xfId="3" applyNumberFormat="1" applyFont="1"/>
    <xf numFmtId="3" fontId="1" fillId="0" borderId="2" xfId="2" applyNumberFormat="1" applyBorder="1" applyAlignment="1">
      <alignment horizontal="right" vertical="center"/>
    </xf>
    <xf numFmtId="0" fontId="21" fillId="0" borderId="0" xfId="2" applyFont="1"/>
    <xf numFmtId="0" fontId="19" fillId="0" borderId="27" xfId="2" applyFont="1" applyBorder="1"/>
    <xf numFmtId="0" fontId="1" fillId="0" borderId="9" xfId="2" applyBorder="1"/>
    <xf numFmtId="3" fontId="18" fillId="0" borderId="27" xfId="2" applyNumberFormat="1" applyFont="1" applyBorder="1" applyAlignment="1">
      <alignment horizontal="center"/>
    </xf>
    <xf numFmtId="3" fontId="18" fillId="8" borderId="27" xfId="2" applyNumberFormat="1" applyFont="1" applyFill="1" applyBorder="1" applyAlignment="1">
      <alignment horizontal="center"/>
    </xf>
    <xf numFmtId="3" fontId="2" fillId="0" borderId="12" xfId="2" applyNumberFormat="1" applyFont="1" applyBorder="1" applyAlignment="1">
      <alignment horizontal="right" vertical="center"/>
    </xf>
    <xf numFmtId="3" fontId="2" fillId="0" borderId="19" xfId="2" applyNumberFormat="1" applyFont="1" applyBorder="1" applyAlignment="1">
      <alignment horizontal="right" vertical="center"/>
    </xf>
    <xf numFmtId="10" fontId="2" fillId="0" borderId="19" xfId="2" applyNumberFormat="1" applyFont="1" applyBorder="1" applyAlignment="1">
      <alignment horizontal="right" vertical="center"/>
    </xf>
    <xf numFmtId="2" fontId="2" fillId="0" borderId="19" xfId="2" applyNumberFormat="1" applyFont="1" applyBorder="1" applyAlignment="1">
      <alignment horizontal="right" vertical="center"/>
    </xf>
    <xf numFmtId="2" fontId="1" fillId="0" borderId="19" xfId="2" applyNumberFormat="1" applyBorder="1" applyAlignment="1">
      <alignment horizontal="right" vertical="center"/>
    </xf>
    <xf numFmtId="0" fontId="22" fillId="0" borderId="0" xfId="2" applyFont="1"/>
    <xf numFmtId="10" fontId="2" fillId="0" borderId="28" xfId="2" applyNumberFormat="1" applyFont="1" applyBorder="1" applyAlignment="1">
      <alignment horizontal="right" vertical="center"/>
    </xf>
    <xf numFmtId="3" fontId="19" fillId="7" borderId="0" xfId="2" applyNumberFormat="1" applyFont="1" applyFill="1"/>
    <xf numFmtId="3" fontId="1" fillId="0" borderId="0" xfId="2" applyNumberFormat="1" applyAlignment="1">
      <alignment horizontal="center" vertical="center"/>
    </xf>
    <xf numFmtId="0" fontId="2" fillId="0" borderId="29" xfId="2" applyFont="1" applyBorder="1"/>
    <xf numFmtId="10" fontId="2" fillId="0" borderId="19" xfId="1" applyNumberFormat="1" applyFont="1" applyBorder="1" applyAlignment="1">
      <alignment horizontal="right"/>
    </xf>
    <xf numFmtId="10" fontId="2" fillId="0" borderId="0" xfId="1" applyNumberFormat="1" applyFont="1"/>
    <xf numFmtId="10" fontId="1" fillId="0" borderId="0" xfId="2" applyNumberFormat="1" applyAlignment="1">
      <alignment horizontal="center" vertical="center"/>
    </xf>
    <xf numFmtId="4" fontId="2" fillId="0" borderId="20" xfId="2" applyNumberFormat="1" applyFont="1" applyBorder="1" applyAlignment="1">
      <alignment horizontal="right"/>
    </xf>
    <xf numFmtId="4" fontId="2" fillId="0" borderId="0" xfId="2" applyNumberFormat="1" applyFont="1"/>
    <xf numFmtId="2" fontId="1" fillId="0" borderId="0" xfId="2" applyNumberFormat="1" applyAlignment="1">
      <alignment horizontal="center" vertical="center"/>
    </xf>
    <xf numFmtId="10" fontId="19" fillId="7" borderId="15" xfId="1" applyNumberFormat="1" applyFont="1" applyFill="1" applyBorder="1"/>
    <xf numFmtId="10" fontId="19" fillId="7" borderId="20" xfId="1" applyNumberFormat="1" applyFont="1" applyFill="1" applyBorder="1"/>
    <xf numFmtId="10" fontId="23" fillId="0" borderId="0" xfId="2" applyNumberFormat="1" applyFont="1"/>
    <xf numFmtId="4" fontId="23" fillId="6" borderId="30" xfId="2" applyNumberFormat="1" applyFont="1" applyFill="1" applyBorder="1"/>
    <xf numFmtId="0" fontId="11" fillId="0" borderId="0" xfId="2" applyFont="1" applyAlignment="1">
      <alignment horizontal="center"/>
    </xf>
    <xf numFmtId="2" fontId="2" fillId="0" borderId="20" xfId="2" applyNumberFormat="1" applyFont="1" applyBorder="1"/>
    <xf numFmtId="2" fontId="2" fillId="0" borderId="0" xfId="2" applyNumberFormat="1" applyFont="1"/>
    <xf numFmtId="3" fontId="18" fillId="0" borderId="0" xfId="2" applyNumberFormat="1" applyFont="1" applyAlignment="1">
      <alignment horizontal="center"/>
    </xf>
    <xf numFmtId="4" fontId="23" fillId="6" borderId="31" xfId="2" applyNumberFormat="1" applyFont="1" applyFill="1" applyBorder="1"/>
    <xf numFmtId="10" fontId="2" fillId="8" borderId="15" xfId="1" applyNumberFormat="1" applyFont="1" applyFill="1" applyBorder="1"/>
    <xf numFmtId="2" fontId="2" fillId="0" borderId="20" xfId="2" applyNumberFormat="1" applyFont="1" applyBorder="1" applyAlignment="1">
      <alignment horizontal="right" vertical="center"/>
    </xf>
    <xf numFmtId="4" fontId="19" fillId="0" borderId="0" xfId="2" applyNumberFormat="1" applyFont="1"/>
    <xf numFmtId="0" fontId="2" fillId="0" borderId="0" xfId="2" applyFont="1" applyAlignment="1">
      <alignment horizontal="center"/>
    </xf>
    <xf numFmtId="3" fontId="2" fillId="7" borderId="0" xfId="2" applyNumberFormat="1" applyFont="1" applyFill="1"/>
    <xf numFmtId="3" fontId="19" fillId="0" borderId="0" xfId="2" applyNumberFormat="1" applyFont="1" applyAlignment="1">
      <alignment horizontal="center"/>
    </xf>
    <xf numFmtId="10" fontId="2" fillId="7" borderId="15" xfId="1" applyNumberFormat="1" applyFont="1" applyFill="1" applyBorder="1"/>
    <xf numFmtId="10" fontId="2" fillId="7" borderId="20" xfId="1" applyNumberFormat="1" applyFont="1" applyFill="1" applyBorder="1"/>
    <xf numFmtId="3" fontId="18" fillId="0" borderId="0" xfId="2" applyNumberFormat="1" applyFont="1"/>
    <xf numFmtId="3" fontId="18" fillId="0" borderId="0" xfId="2" applyNumberFormat="1" applyFont="1" applyAlignment="1">
      <alignment horizontal="center" wrapText="1"/>
    </xf>
    <xf numFmtId="0" fontId="1" fillId="0" borderId="10" xfId="2" applyBorder="1"/>
    <xf numFmtId="3" fontId="1" fillId="0" borderId="12" xfId="2" applyNumberFormat="1" applyBorder="1" applyAlignment="1">
      <alignment horizontal="center" vertical="center"/>
    </xf>
    <xf numFmtId="3" fontId="2" fillId="0" borderId="14" xfId="2" applyNumberFormat="1" applyFont="1" applyBorder="1" applyAlignment="1">
      <alignment horizontal="center" vertical="center"/>
    </xf>
    <xf numFmtId="0" fontId="1" fillId="0" borderId="13" xfId="2" applyBorder="1"/>
    <xf numFmtId="3" fontId="1" fillId="0" borderId="19" xfId="2" applyNumberFormat="1" applyBorder="1" applyAlignment="1">
      <alignment horizontal="center" vertical="center"/>
    </xf>
    <xf numFmtId="2" fontId="1" fillId="0" borderId="16" xfId="2" applyNumberFormat="1" applyBorder="1"/>
    <xf numFmtId="2" fontId="1" fillId="0" borderId="20" xfId="2" applyNumberFormat="1" applyBorder="1" applyAlignment="1">
      <alignment horizontal="center" vertical="center"/>
    </xf>
    <xf numFmtId="0" fontId="1" fillId="7" borderId="0" xfId="2" applyFill="1"/>
    <xf numFmtId="0" fontId="19" fillId="7" borderId="32" xfId="2" applyFont="1" applyFill="1" applyBorder="1"/>
    <xf numFmtId="0" fontId="1" fillId="0" borderId="32" xfId="2" applyBorder="1"/>
    <xf numFmtId="10" fontId="0" fillId="0" borderId="32" xfId="1" applyNumberFormat="1" applyFont="1" applyBorder="1"/>
    <xf numFmtId="0" fontId="19" fillId="0" borderId="32" xfId="2" applyFont="1" applyBorder="1"/>
    <xf numFmtId="0" fontId="1" fillId="0" borderId="33" xfId="2" applyBorder="1"/>
    <xf numFmtId="3" fontId="16" fillId="6" borderId="0" xfId="2" applyNumberFormat="1" applyFont="1" applyFill="1" applyAlignment="1">
      <alignment horizontal="center"/>
    </xf>
    <xf numFmtId="4" fontId="2" fillId="0" borderId="18" xfId="2" applyNumberFormat="1" applyFont="1" applyBorder="1"/>
    <xf numFmtId="0" fontId="2" fillId="7" borderId="6" xfId="2" applyFont="1" applyFill="1" applyBorder="1" applyAlignment="1">
      <alignment horizontal="center"/>
    </xf>
    <xf numFmtId="3" fontId="18" fillId="7" borderId="27" xfId="2" applyNumberFormat="1" applyFont="1" applyFill="1" applyBorder="1" applyAlignment="1">
      <alignment horizontal="center"/>
    </xf>
    <xf numFmtId="0" fontId="19" fillId="0" borderId="12" xfId="2" applyFont="1" applyBorder="1"/>
    <xf numFmtId="9" fontId="1" fillId="0" borderId="15" xfId="1" applyBorder="1"/>
    <xf numFmtId="0" fontId="19" fillId="0" borderId="19" xfId="2" applyFont="1" applyBorder="1"/>
    <xf numFmtId="0" fontId="19" fillId="0" borderId="20" xfId="2" applyFont="1" applyBorder="1"/>
    <xf numFmtId="9" fontId="1" fillId="0" borderId="20" xfId="1" applyBorder="1"/>
    <xf numFmtId="0" fontId="21" fillId="7" borderId="0" xfId="2" applyFont="1" applyFill="1"/>
    <xf numFmtId="3" fontId="21" fillId="7" borderId="0" xfId="2" applyNumberFormat="1" applyFont="1" applyFill="1"/>
    <xf numFmtId="10" fontId="19" fillId="7" borderId="0" xfId="2" applyNumberFormat="1" applyFont="1" applyFill="1"/>
    <xf numFmtId="4" fontId="19" fillId="7" borderId="0" xfId="2" applyNumberFormat="1" applyFont="1" applyFill="1"/>
    <xf numFmtId="4" fontId="21" fillId="7" borderId="0" xfId="2" applyNumberFormat="1" applyFont="1" applyFill="1"/>
    <xf numFmtId="0" fontId="19" fillId="7" borderId="0" xfId="2" applyFont="1" applyFill="1"/>
    <xf numFmtId="9" fontId="21" fillId="7" borderId="0" xfId="1" applyFont="1" applyFill="1"/>
    <xf numFmtId="9" fontId="21" fillId="7" borderId="0" xfId="2" applyNumberFormat="1" applyFont="1" applyFill="1"/>
    <xf numFmtId="0" fontId="2" fillId="0" borderId="5" xfId="2" applyFont="1" applyBorder="1"/>
    <xf numFmtId="0" fontId="1" fillId="0" borderId="28" xfId="2" applyBorder="1" applyAlignment="1">
      <alignment horizontal="left" vertical="center" wrapText="1"/>
    </xf>
    <xf numFmtId="10" fontId="1" fillId="0" borderId="28" xfId="2" applyNumberFormat="1" applyBorder="1" applyAlignment="1">
      <alignment horizontal="center" vertical="center"/>
    </xf>
    <xf numFmtId="0" fontId="24" fillId="0" borderId="0" xfId="2" applyFont="1" applyAlignment="1">
      <alignment wrapText="1"/>
    </xf>
    <xf numFmtId="10" fontId="24" fillId="0" borderId="0" xfId="2" applyNumberFormat="1" applyFont="1" applyAlignment="1">
      <alignment horizontal="center" wrapText="1"/>
    </xf>
    <xf numFmtId="0" fontId="1" fillId="0" borderId="34" xfId="2" applyBorder="1" applyAlignment="1">
      <alignment horizontal="left" vertical="center" wrapText="1"/>
    </xf>
    <xf numFmtId="10" fontId="2" fillId="0" borderId="27" xfId="1" applyNumberFormat="1" applyFont="1" applyBorder="1" applyAlignment="1">
      <alignment horizontal="center"/>
    </xf>
    <xf numFmtId="0" fontId="2" fillId="7" borderId="0" xfId="2" applyFont="1" applyFill="1"/>
    <xf numFmtId="0" fontId="18" fillId="7" borderId="27" xfId="2" applyFont="1" applyFill="1" applyBorder="1" applyAlignment="1">
      <alignment horizontal="center"/>
    </xf>
    <xf numFmtId="10" fontId="1" fillId="7" borderId="0" xfId="1" applyNumberFormat="1" applyFill="1" applyAlignment="1">
      <alignment horizontal="center"/>
    </xf>
    <xf numFmtId="10" fontId="1" fillId="0" borderId="0" xfId="2" applyNumberFormat="1"/>
    <xf numFmtId="0" fontId="2" fillId="0" borderId="31" xfId="2" applyFont="1" applyBorder="1"/>
    <xf numFmtId="10" fontId="2" fillId="7" borderId="35" xfId="1" applyNumberFormat="1" applyFont="1" applyFill="1" applyBorder="1" applyAlignment="1">
      <alignment horizontal="center"/>
    </xf>
    <xf numFmtId="10" fontId="2" fillId="7" borderId="36" xfId="1" applyNumberFormat="1" applyFont="1" applyFill="1" applyBorder="1" applyAlignment="1">
      <alignment horizontal="center"/>
    </xf>
    <xf numFmtId="0" fontId="18" fillId="6" borderId="32" xfId="2" applyFont="1" applyFill="1" applyBorder="1" applyAlignment="1">
      <alignment horizontal="center"/>
    </xf>
    <xf numFmtId="0" fontId="1" fillId="0" borderId="26" xfId="2" applyBorder="1"/>
    <xf numFmtId="0" fontId="1" fillId="0" borderId="0" xfId="2" applyAlignment="1">
      <alignment horizontal="left" vertical="center" wrapText="1"/>
    </xf>
    <xf numFmtId="0" fontId="2" fillId="7" borderId="1" xfId="2" applyFont="1" applyFill="1" applyBorder="1"/>
    <xf numFmtId="10" fontId="1" fillId="7" borderId="0" xfId="2" applyNumberFormat="1" applyFill="1" applyAlignment="1">
      <alignment horizontal="center"/>
    </xf>
    <xf numFmtId="10" fontId="1" fillId="7" borderId="37" xfId="2" applyNumberFormat="1" applyFill="1" applyBorder="1" applyAlignment="1">
      <alignment horizontal="center"/>
    </xf>
    <xf numFmtId="10" fontId="1" fillId="0" borderId="0" xfId="1" applyNumberFormat="1"/>
    <xf numFmtId="10" fontId="2" fillId="7" borderId="35" xfId="2" applyNumberFormat="1" applyFont="1" applyFill="1" applyBorder="1" applyAlignment="1">
      <alignment horizontal="center"/>
    </xf>
    <xf numFmtId="10" fontId="2" fillId="7" borderId="36" xfId="2" applyNumberFormat="1" applyFont="1" applyFill="1" applyBorder="1" applyAlignment="1">
      <alignment horizontal="center"/>
    </xf>
    <xf numFmtId="3" fontId="1" fillId="8" borderId="12" xfId="2" applyNumberFormat="1" applyFill="1" applyBorder="1"/>
    <xf numFmtId="3" fontId="1" fillId="8" borderId="15" xfId="2" applyNumberFormat="1" applyFill="1" applyBorder="1"/>
    <xf numFmtId="3" fontId="1" fillId="8" borderId="15" xfId="2" applyNumberFormat="1" applyFill="1" applyBorder="1" applyAlignment="1">
      <alignment horizontal="center"/>
    </xf>
    <xf numFmtId="3" fontId="1" fillId="8" borderId="19" xfId="2" applyNumberFormat="1" applyFill="1" applyBorder="1"/>
    <xf numFmtId="3" fontId="1" fillId="8" borderId="19" xfId="2" applyNumberFormat="1" applyFill="1" applyBorder="1" applyAlignment="1">
      <alignment horizontal="center"/>
    </xf>
    <xf numFmtId="3" fontId="1" fillId="8" borderId="13" xfId="2" applyNumberFormat="1" applyFill="1" applyBorder="1"/>
    <xf numFmtId="3" fontId="1" fillId="8" borderId="38" xfId="2" applyNumberFormat="1" applyFill="1" applyBorder="1" applyAlignment="1">
      <alignment horizontal="center"/>
    </xf>
    <xf numFmtId="3" fontId="1" fillId="8" borderId="39" xfId="2" applyNumberFormat="1" applyFill="1" applyBorder="1"/>
    <xf numFmtId="3" fontId="1" fillId="0" borderId="38" xfId="2" applyNumberFormat="1" applyBorder="1" applyAlignment="1">
      <alignment horizontal="center"/>
    </xf>
    <xf numFmtId="3" fontId="1" fillId="8" borderId="16" xfId="2" applyNumberFormat="1" applyFill="1" applyBorder="1"/>
    <xf numFmtId="3" fontId="1" fillId="0" borderId="20" xfId="2" applyNumberFormat="1" applyBorder="1" applyAlignment="1">
      <alignment horizontal="center"/>
    </xf>
    <xf numFmtId="3" fontId="25" fillId="0" borderId="40" xfId="2" applyNumberFormat="1" applyFont="1" applyBorder="1" applyAlignment="1">
      <alignment horizontal="center" vertical="center" wrapText="1"/>
    </xf>
    <xf numFmtId="3" fontId="2" fillId="8" borderId="20" xfId="2" applyNumberFormat="1" applyFont="1" applyFill="1" applyBorder="1"/>
    <xf numFmtId="17" fontId="18" fillId="6" borderId="27" xfId="2" applyNumberFormat="1" applyFont="1" applyFill="1" applyBorder="1" applyAlignment="1">
      <alignment horizontal="center"/>
    </xf>
    <xf numFmtId="10" fontId="1" fillId="8" borderId="15" xfId="1" applyNumberFormat="1" applyFill="1" applyBorder="1"/>
    <xf numFmtId="3" fontId="1" fillId="8" borderId="41" xfId="2" applyNumberFormat="1" applyFill="1" applyBorder="1"/>
    <xf numFmtId="3" fontId="26" fillId="0" borderId="18" xfId="2" applyNumberFormat="1" applyFont="1" applyBorder="1"/>
    <xf numFmtId="10" fontId="2" fillId="8" borderId="20" xfId="1" applyNumberFormat="1" applyFont="1" applyFill="1" applyBorder="1"/>
    <xf numFmtId="3" fontId="2" fillId="0" borderId="18" xfId="2" applyNumberFormat="1" applyFont="1" applyBorder="1"/>
    <xf numFmtId="0" fontId="27" fillId="0" borderId="27" xfId="2" applyFont="1" applyBorder="1" applyAlignment="1">
      <alignment horizontal="left"/>
    </xf>
    <xf numFmtId="17" fontId="18" fillId="7" borderId="27" xfId="2" applyNumberFormat="1" applyFont="1" applyFill="1" applyBorder="1" applyAlignment="1">
      <alignment horizontal="center"/>
    </xf>
    <xf numFmtId="10" fontId="1" fillId="7" borderId="15" xfId="1" applyNumberFormat="1" applyFill="1" applyBorder="1"/>
    <xf numFmtId="10" fontId="2" fillId="7" borderId="18" xfId="1" applyNumberFormat="1" applyFont="1" applyFill="1" applyBorder="1"/>
    <xf numFmtId="3" fontId="28" fillId="0" borderId="15" xfId="2" applyNumberFormat="1" applyFont="1" applyBorder="1"/>
    <xf numFmtId="3" fontId="2" fillId="8" borderId="15" xfId="2" applyNumberFormat="1" applyFont="1" applyFill="1" applyBorder="1"/>
    <xf numFmtId="3" fontId="26" fillId="0" borderId="15" xfId="2" applyNumberFormat="1" applyFont="1" applyBorder="1"/>
    <xf numFmtId="3" fontId="2" fillId="8" borderId="41" xfId="2" applyNumberFormat="1" applyFont="1" applyFill="1" applyBorder="1"/>
    <xf numFmtId="0" fontId="29" fillId="0" borderId="0" xfId="2" applyFont="1"/>
    <xf numFmtId="0" fontId="30" fillId="0" borderId="0" xfId="2" applyFont="1"/>
    <xf numFmtId="0" fontId="19" fillId="7" borderId="27" xfId="2" applyFont="1" applyFill="1" applyBorder="1"/>
    <xf numFmtId="9" fontId="19" fillId="7" borderId="27" xfId="1" applyFont="1" applyFill="1" applyBorder="1"/>
    <xf numFmtId="10" fontId="19" fillId="7" borderId="27" xfId="2" applyNumberFormat="1" applyFont="1" applyFill="1" applyBorder="1"/>
    <xf numFmtId="3" fontId="2" fillId="8" borderId="18" xfId="2" applyNumberFormat="1" applyFont="1" applyFill="1" applyBorder="1"/>
    <xf numFmtId="3" fontId="15" fillId="6" borderId="0" xfId="2" applyNumberFormat="1" applyFont="1" applyFill="1" applyAlignment="1">
      <alignment horizontal="center"/>
    </xf>
    <xf numFmtId="0" fontId="31" fillId="0" borderId="5" xfId="2" applyFont="1" applyBorder="1" applyAlignment="1">
      <alignment horizontal="center"/>
    </xf>
    <xf numFmtId="17" fontId="18" fillId="7" borderId="9" xfId="2" applyNumberFormat="1" applyFont="1" applyFill="1" applyBorder="1" applyAlignment="1">
      <alignment horizontal="center"/>
    </xf>
    <xf numFmtId="0" fontId="1" fillId="0" borderId="12" xfId="2" applyBorder="1"/>
    <xf numFmtId="4" fontId="1" fillId="0" borderId="12" xfId="2" applyNumberFormat="1" applyBorder="1" applyAlignment="1">
      <alignment horizontal="center"/>
    </xf>
    <xf numFmtId="9" fontId="1" fillId="7" borderId="15" xfId="1" applyFill="1" applyBorder="1"/>
    <xf numFmtId="0" fontId="1" fillId="0" borderId="19" xfId="2" applyBorder="1"/>
    <xf numFmtId="4" fontId="1" fillId="0" borderId="15" xfId="2" applyNumberFormat="1" applyBorder="1" applyAlignment="1">
      <alignment horizontal="center"/>
    </xf>
    <xf numFmtId="0" fontId="2" fillId="0" borderId="20" xfId="2" applyFont="1" applyBorder="1"/>
    <xf numFmtId="4" fontId="2" fillId="0" borderId="18" xfId="2" applyNumberFormat="1" applyFont="1" applyBorder="1" applyAlignment="1">
      <alignment horizontal="center"/>
    </xf>
    <xf numFmtId="9" fontId="2" fillId="7" borderId="18" xfId="1" applyFont="1" applyFill="1" applyBorder="1"/>
    <xf numFmtId="0" fontId="33" fillId="0" borderId="0" xfId="2" applyFont="1"/>
    <xf numFmtId="0" fontId="32" fillId="0" borderId="0" xfId="2" applyFont="1"/>
    <xf numFmtId="4" fontId="32" fillId="0" borderId="0" xfId="2" applyNumberFormat="1" applyFont="1"/>
    <xf numFmtId="0" fontId="1" fillId="7" borderId="19" xfId="2" applyFill="1" applyBorder="1"/>
    <xf numFmtId="4" fontId="1" fillId="7" borderId="15" xfId="2" applyNumberFormat="1" applyFill="1" applyBorder="1"/>
    <xf numFmtId="0" fontId="2" fillId="7" borderId="20" xfId="2" applyFont="1" applyFill="1" applyBorder="1"/>
    <xf numFmtId="4" fontId="2" fillId="7" borderId="18" xfId="2" applyNumberFormat="1" applyFont="1" applyFill="1" applyBorder="1"/>
    <xf numFmtId="4" fontId="1" fillId="0" borderId="15" xfId="1" applyNumberFormat="1" applyBorder="1"/>
    <xf numFmtId="4" fontId="2" fillId="0" borderId="18" xfId="1" applyNumberFormat="1" applyFont="1" applyBorder="1"/>
    <xf numFmtId="4" fontId="1" fillId="7" borderId="0" xfId="2" applyNumberFormat="1" applyFill="1"/>
    <xf numFmtId="4" fontId="2" fillId="0" borderId="27" xfId="1" applyNumberFormat="1" applyFont="1" applyBorder="1" applyAlignment="1">
      <alignment horizontal="center"/>
    </xf>
    <xf numFmtId="9" fontId="19" fillId="7" borderId="18" xfId="1" applyFont="1" applyFill="1" applyBorder="1"/>
    <xf numFmtId="9" fontId="2" fillId="7" borderId="27" xfId="2" applyNumberFormat="1" applyFont="1" applyFill="1" applyBorder="1"/>
    <xf numFmtId="0" fontId="2" fillId="0" borderId="7" xfId="2" applyFont="1" applyBorder="1"/>
    <xf numFmtId="2" fontId="2" fillId="0" borderId="27" xfId="2" applyNumberFormat="1" applyFont="1" applyBorder="1" applyAlignment="1">
      <alignment horizontal="center"/>
    </xf>
    <xf numFmtId="3" fontId="2" fillId="0" borderId="0" xfId="2" applyNumberFormat="1" applyFont="1" applyAlignment="1">
      <alignment horizontal="right"/>
    </xf>
    <xf numFmtId="0" fontId="17" fillId="0" borderId="7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31" fillId="7" borderId="5" xfId="2" applyFont="1" applyFill="1" applyBorder="1" applyAlignment="1">
      <alignment horizontal="center"/>
    </xf>
    <xf numFmtId="17" fontId="18" fillId="7" borderId="18" xfId="2" applyNumberFormat="1" applyFont="1" applyFill="1" applyBorder="1" applyAlignment="1">
      <alignment horizontal="center"/>
    </xf>
    <xf numFmtId="0" fontId="1" fillId="7" borderId="12" xfId="2" applyFill="1" applyBorder="1"/>
    <xf numFmtId="4" fontId="1" fillId="7" borderId="12" xfId="2" applyNumberFormat="1" applyFill="1" applyBorder="1" applyAlignment="1">
      <alignment horizontal="center"/>
    </xf>
    <xf numFmtId="4" fontId="1" fillId="7" borderId="15" xfId="1" applyNumberFormat="1" applyFill="1" applyBorder="1"/>
    <xf numFmtId="4" fontId="19" fillId="7" borderId="0" xfId="1" applyNumberFormat="1" applyFont="1" applyFill="1"/>
    <xf numFmtId="4" fontId="2" fillId="7" borderId="12" xfId="2" applyNumberFormat="1" applyFont="1" applyFill="1" applyBorder="1" applyAlignment="1">
      <alignment horizontal="center"/>
    </xf>
    <xf numFmtId="0" fontId="19" fillId="7" borderId="20" xfId="2" applyFont="1" applyFill="1" applyBorder="1"/>
    <xf numFmtId="4" fontId="2" fillId="7" borderId="18" xfId="1" applyNumberFormat="1" applyFont="1" applyFill="1" applyBorder="1"/>
    <xf numFmtId="4" fontId="2" fillId="7" borderId="27" xfId="1" applyNumberFormat="1" applyFont="1" applyFill="1" applyBorder="1"/>
    <xf numFmtId="4" fontId="1" fillId="0" borderId="10" xfId="1" applyNumberFormat="1" applyBorder="1"/>
    <xf numFmtId="4" fontId="1" fillId="0" borderId="12" xfId="1" applyNumberFormat="1" applyBorder="1" applyAlignment="1">
      <alignment horizontal="center"/>
    </xf>
    <xf numFmtId="4" fontId="1" fillId="0" borderId="42" xfId="1" applyNumberFormat="1" applyBorder="1"/>
    <xf numFmtId="4" fontId="1" fillId="0" borderId="15" xfId="1" applyNumberFormat="1" applyBorder="1" applyAlignment="1">
      <alignment horizontal="center"/>
    </xf>
    <xf numFmtId="4" fontId="2" fillId="0" borderId="18" xfId="1" applyNumberFormat="1" applyFont="1" applyBorder="1" applyAlignment="1">
      <alignment horizontal="center"/>
    </xf>
    <xf numFmtId="4" fontId="1" fillId="7" borderId="12" xfId="2" applyNumberFormat="1" applyFill="1" applyBorder="1"/>
    <xf numFmtId="4" fontId="21" fillId="0" borderId="0" xfId="2" applyNumberFormat="1" applyFont="1"/>
    <xf numFmtId="4" fontId="1" fillId="7" borderId="19" xfId="2" applyNumberFormat="1" applyFill="1" applyBorder="1"/>
    <xf numFmtId="4" fontId="2" fillId="7" borderId="20" xfId="2" applyNumberFormat="1" applyFont="1" applyFill="1" applyBorder="1"/>
    <xf numFmtId="9" fontId="2" fillId="7" borderId="27" xfId="1" applyFont="1" applyFill="1" applyBorder="1"/>
    <xf numFmtId="4" fontId="2" fillId="0" borderId="15" xfId="1" applyNumberFormat="1" applyFont="1" applyBorder="1"/>
    <xf numFmtId="0" fontId="10" fillId="7" borderId="5" xfId="2" applyFont="1" applyFill="1" applyBorder="1" applyAlignment="1">
      <alignment horizontal="center"/>
    </xf>
    <xf numFmtId="4" fontId="1" fillId="7" borderId="12" xfId="2" applyNumberFormat="1" applyFill="1" applyBorder="1" applyAlignment="1">
      <alignment horizontal="right"/>
    </xf>
    <xf numFmtId="4" fontId="1" fillId="7" borderId="30" xfId="2" applyNumberFormat="1" applyFill="1" applyBorder="1" applyAlignment="1">
      <alignment horizontal="right"/>
    </xf>
    <xf numFmtId="4" fontId="1" fillId="7" borderId="28" xfId="2" applyNumberFormat="1" applyFill="1" applyBorder="1" applyAlignment="1">
      <alignment horizontal="right" vertical="center"/>
    </xf>
    <xf numFmtId="4" fontId="1" fillId="7" borderId="15" xfId="2" applyNumberFormat="1" applyFill="1" applyBorder="1" applyAlignment="1">
      <alignment horizontal="right"/>
    </xf>
    <xf numFmtId="4" fontId="2" fillId="7" borderId="18" xfId="2" applyNumberFormat="1" applyFont="1" applyFill="1" applyBorder="1" applyAlignment="1">
      <alignment horizontal="right"/>
    </xf>
    <xf numFmtId="4" fontId="2" fillId="7" borderId="20" xfId="2" applyNumberFormat="1" applyFont="1" applyFill="1" applyBorder="1" applyAlignment="1">
      <alignment horizontal="right" vertical="center"/>
    </xf>
    <xf numFmtId="9" fontId="2" fillId="7" borderId="18" xfId="1" applyFont="1" applyFill="1" applyBorder="1" applyAlignment="1">
      <alignment horizontal="right"/>
    </xf>
    <xf numFmtId="4" fontId="2" fillId="0" borderId="20" xfId="1" applyNumberFormat="1" applyFont="1" applyBorder="1"/>
    <xf numFmtId="4" fontId="1" fillId="0" borderId="28" xfId="2" applyNumberFormat="1" applyBorder="1" applyAlignment="1">
      <alignment horizontal="right" vertical="center"/>
    </xf>
    <xf numFmtId="4" fontId="2" fillId="0" borderId="20" xfId="2" applyNumberFormat="1" applyFont="1" applyBorder="1" applyAlignment="1">
      <alignment horizontal="right" vertical="center"/>
    </xf>
    <xf numFmtId="3" fontId="15" fillId="0" borderId="0" xfId="2" applyNumberFormat="1" applyFont="1" applyAlignment="1">
      <alignment horizontal="center"/>
    </xf>
    <xf numFmtId="0" fontId="19" fillId="0" borderId="0" xfId="2" applyFont="1" applyAlignment="1">
      <alignment horizontal="center"/>
    </xf>
    <xf numFmtId="1" fontId="18" fillId="6" borderId="27" xfId="2" applyNumberFormat="1" applyFont="1" applyFill="1" applyBorder="1" applyAlignment="1">
      <alignment horizontal="center" vertical="center" wrapText="1"/>
    </xf>
    <xf numFmtId="10" fontId="1" fillId="8" borderId="12" xfId="1" applyNumberFormat="1" applyFill="1" applyBorder="1"/>
    <xf numFmtId="3" fontId="1" fillId="0" borderId="19" xfId="2" applyNumberFormat="1" applyBorder="1"/>
    <xf numFmtId="10" fontId="1" fillId="8" borderId="19" xfId="1" applyNumberFormat="1" applyFill="1" applyBorder="1"/>
    <xf numFmtId="3" fontId="2" fillId="0" borderId="20" xfId="2" applyNumberFormat="1" applyFont="1" applyBorder="1"/>
    <xf numFmtId="10" fontId="2" fillId="0" borderId="20" xfId="1" applyNumberFormat="1" applyFont="1" applyBorder="1"/>
    <xf numFmtId="3" fontId="2" fillId="7" borderId="18" xfId="2" applyNumberFormat="1" applyFont="1" applyFill="1" applyBorder="1"/>
    <xf numFmtId="0" fontId="31" fillId="0" borderId="37" xfId="2" applyFont="1" applyBorder="1" applyAlignment="1">
      <alignment horizontal="center"/>
    </xf>
    <xf numFmtId="0" fontId="1" fillId="0" borderId="0" xfId="2" applyAlignment="1">
      <alignment vertical="center"/>
    </xf>
    <xf numFmtId="0" fontId="31" fillId="0" borderId="6" xfId="2" applyFont="1" applyBorder="1" applyAlignment="1">
      <alignment horizontal="center"/>
    </xf>
    <xf numFmtId="1" fontId="18" fillId="6" borderId="41" xfId="2" applyNumberFormat="1" applyFont="1" applyFill="1" applyBorder="1" applyAlignment="1">
      <alignment horizontal="center" vertical="center"/>
    </xf>
    <xf numFmtId="3" fontId="1" fillId="0" borderId="12" xfId="2" applyNumberFormat="1" applyBorder="1" applyAlignment="1">
      <alignment vertical="center"/>
    </xf>
    <xf numFmtId="3" fontId="1" fillId="8" borderId="12" xfId="2" applyNumberFormat="1" applyFill="1" applyBorder="1" applyAlignment="1">
      <alignment vertical="center"/>
    </xf>
    <xf numFmtId="3" fontId="1" fillId="8" borderId="19" xfId="2" applyNumberFormat="1" applyFill="1" applyBorder="1" applyAlignment="1">
      <alignment vertical="center"/>
    </xf>
    <xf numFmtId="0" fontId="1" fillId="0" borderId="20" xfId="2" applyBorder="1"/>
    <xf numFmtId="10" fontId="1" fillId="8" borderId="20" xfId="1" applyNumberFormat="1" applyFill="1" applyBorder="1" applyAlignment="1">
      <alignment vertical="center"/>
    </xf>
    <xf numFmtId="3" fontId="2" fillId="8" borderId="12" xfId="2" applyNumberFormat="1" applyFont="1" applyFill="1" applyBorder="1" applyAlignment="1">
      <alignment vertical="center"/>
    </xf>
    <xf numFmtId="3" fontId="2" fillId="8" borderId="19" xfId="2" applyNumberFormat="1" applyFont="1" applyFill="1" applyBorder="1" applyAlignment="1">
      <alignment vertical="center"/>
    </xf>
    <xf numFmtId="10" fontId="2" fillId="8" borderId="20" xfId="1" applyNumberFormat="1" applyFont="1" applyFill="1" applyBorder="1" applyAlignment="1">
      <alignment vertical="center"/>
    </xf>
    <xf numFmtId="3" fontId="5" fillId="0" borderId="0" xfId="2" applyNumberFormat="1" applyFont="1" applyAlignment="1">
      <alignment horizontal="right" vertical="center"/>
    </xf>
    <xf numFmtId="167" fontId="1" fillId="0" borderId="0" xfId="2" applyNumberFormat="1"/>
    <xf numFmtId="0" fontId="31" fillId="7" borderId="0" xfId="2" applyFont="1" applyFill="1" applyAlignment="1">
      <alignment horizontal="center"/>
    </xf>
    <xf numFmtId="17" fontId="18" fillId="7" borderId="41" xfId="2" applyNumberFormat="1" applyFont="1" applyFill="1" applyBorder="1" applyAlignment="1">
      <alignment horizontal="center"/>
    </xf>
    <xf numFmtId="3" fontId="1" fillId="7" borderId="19" xfId="2" applyNumberFormat="1" applyFill="1" applyBorder="1"/>
    <xf numFmtId="17" fontId="18" fillId="7" borderId="32" xfId="2" applyNumberFormat="1" applyFont="1" applyFill="1" applyBorder="1" applyAlignment="1">
      <alignment horizontal="center"/>
    </xf>
    <xf numFmtId="0" fontId="1" fillId="7" borderId="20" xfId="2" applyFill="1" applyBorder="1"/>
    <xf numFmtId="3" fontId="1" fillId="7" borderId="20" xfId="2" applyNumberFormat="1" applyFill="1" applyBorder="1"/>
    <xf numFmtId="0" fontId="1" fillId="7" borderId="31" xfId="2" applyFill="1" applyBorder="1"/>
    <xf numFmtId="168" fontId="1" fillId="7" borderId="28" xfId="2" applyNumberFormat="1" applyFill="1" applyBorder="1" applyAlignment="1">
      <alignment horizontal="right" wrapText="1"/>
    </xf>
    <xf numFmtId="0" fontId="34" fillId="0" borderId="0" xfId="2" applyFont="1"/>
    <xf numFmtId="3" fontId="1" fillId="7" borderId="28" xfId="2" applyNumberFormat="1" applyFill="1" applyBorder="1" applyAlignment="1">
      <alignment horizontal="right" wrapText="1"/>
    </xf>
    <xf numFmtId="10" fontId="7" fillId="0" borderId="0" xfId="2" applyNumberFormat="1" applyFont="1" applyAlignment="1">
      <alignment horizontal="center"/>
    </xf>
    <xf numFmtId="10" fontId="35" fillId="0" borderId="0" xfId="2" applyNumberFormat="1" applyFont="1" applyAlignment="1">
      <alignment horizontal="center"/>
    </xf>
    <xf numFmtId="0" fontId="1" fillId="7" borderId="28" xfId="2" applyFill="1" applyBorder="1"/>
    <xf numFmtId="168" fontId="1" fillId="7" borderId="21" xfId="2" applyNumberFormat="1" applyFill="1" applyBorder="1"/>
    <xf numFmtId="168" fontId="1" fillId="7" borderId="28" xfId="2" applyNumberFormat="1" applyFill="1" applyBorder="1" applyAlignment="1">
      <alignment horizontal="right"/>
    </xf>
    <xf numFmtId="0" fontId="1" fillId="7" borderId="28" xfId="2" applyFill="1" applyBorder="1" applyAlignment="1">
      <alignment wrapText="1"/>
    </xf>
    <xf numFmtId="0" fontId="1" fillId="7" borderId="21" xfId="2" applyFill="1" applyBorder="1"/>
    <xf numFmtId="168" fontId="1" fillId="7" borderId="21" xfId="2" applyNumberFormat="1" applyFill="1" applyBorder="1" applyAlignment="1">
      <alignment horizontal="right"/>
    </xf>
    <xf numFmtId="0" fontId="1" fillId="7" borderId="30" xfId="2" applyFill="1" applyBorder="1"/>
    <xf numFmtId="0" fontId="23" fillId="0" borderId="0" xfId="2" applyFont="1" applyAlignment="1">
      <alignment wrapText="1"/>
    </xf>
    <xf numFmtId="0" fontId="23" fillId="0" borderId="0" xfId="2" applyFont="1" applyAlignment="1">
      <alignment horizontal="center" wrapText="1"/>
    </xf>
    <xf numFmtId="4" fontId="1" fillId="7" borderId="28" xfId="2" applyNumberFormat="1" applyFill="1" applyBorder="1"/>
    <xf numFmtId="0" fontId="8" fillId="0" borderId="1" xfId="2" applyFont="1" applyBorder="1" applyAlignment="1">
      <alignment horizontal="centerContinuous"/>
    </xf>
    <xf numFmtId="0" fontId="1" fillId="0" borderId="2" xfId="2" applyBorder="1" applyAlignment="1">
      <alignment horizontal="centerContinuous"/>
    </xf>
    <xf numFmtId="0" fontId="1" fillId="0" borderId="3" xfId="2" applyBorder="1" applyAlignment="1">
      <alignment horizontal="centerContinuous"/>
    </xf>
    <xf numFmtId="0" fontId="1" fillId="0" borderId="4" xfId="2" applyBorder="1" applyAlignment="1">
      <alignment horizontal="centerContinuous"/>
    </xf>
    <xf numFmtId="0" fontId="1" fillId="0" borderId="5" xfId="2" applyBorder="1" applyAlignment="1">
      <alignment horizontal="centerContinuous"/>
    </xf>
    <xf numFmtId="0" fontId="1" fillId="0" borderId="6" xfId="2" applyBorder="1" applyAlignment="1">
      <alignment horizontal="centerContinuous"/>
    </xf>
    <xf numFmtId="0" fontId="21" fillId="0" borderId="0" xfId="2" applyFont="1" applyAlignment="1">
      <alignment horizontal="centerContinuous"/>
    </xf>
    <xf numFmtId="0" fontId="1" fillId="0" borderId="1" xfId="2" applyBorder="1" applyAlignment="1">
      <alignment horizontal="left"/>
    </xf>
    <xf numFmtId="0" fontId="1" fillId="0" borderId="37" xfId="2" applyBorder="1"/>
    <xf numFmtId="0" fontId="1" fillId="0" borderId="4" xfId="2" applyBorder="1"/>
    <xf numFmtId="0" fontId="1" fillId="0" borderId="5" xfId="2" applyBorder="1"/>
    <xf numFmtId="0" fontId="1" fillId="0" borderId="6" xfId="2" applyBorder="1"/>
    <xf numFmtId="0" fontId="37" fillId="0" borderId="0" xfId="2" applyFont="1" applyAlignment="1">
      <alignment horizontal="centerContinuous"/>
    </xf>
    <xf numFmtId="0" fontId="22" fillId="0" borderId="26" xfId="2" applyFont="1" applyBorder="1" applyAlignment="1">
      <alignment horizontal="left"/>
    </xf>
    <xf numFmtId="0" fontId="38" fillId="0" borderId="0" xfId="2" applyFont="1" applyAlignment="1">
      <alignment horizontal="left"/>
    </xf>
    <xf numFmtId="0" fontId="22" fillId="0" borderId="0" xfId="2" applyFont="1" applyAlignment="1">
      <alignment horizontal="left"/>
    </xf>
    <xf numFmtId="0" fontId="21" fillId="0" borderId="1" xfId="2" applyFont="1" applyBorder="1"/>
    <xf numFmtId="0" fontId="21" fillId="0" borderId="2" xfId="2" applyFont="1" applyBorder="1"/>
    <xf numFmtId="0" fontId="1" fillId="0" borderId="3" xfId="2" applyBorder="1"/>
    <xf numFmtId="0" fontId="21" fillId="0" borderId="26" xfId="2" applyFont="1" applyBorder="1"/>
    <xf numFmtId="0" fontId="22" fillId="0" borderId="26" xfId="2" applyFont="1" applyBorder="1"/>
    <xf numFmtId="0" fontId="1" fillId="0" borderId="37" xfId="2" applyBorder="1" applyAlignment="1">
      <alignment horizontal="left" wrapText="1"/>
    </xf>
    <xf numFmtId="0" fontId="22" fillId="0" borderId="4" xfId="2" applyFont="1" applyBorder="1"/>
    <xf numFmtId="0" fontId="22" fillId="0" borderId="1" xfId="2" applyFont="1" applyBorder="1"/>
    <xf numFmtId="0" fontId="22" fillId="0" borderId="2" xfId="2" applyFont="1" applyBorder="1" applyAlignment="1">
      <alignment horizontal="center"/>
    </xf>
    <xf numFmtId="0" fontId="38" fillId="0" borderId="2" xfId="2" applyFont="1" applyBorder="1" applyAlignment="1">
      <alignment horizontal="center"/>
    </xf>
    <xf numFmtId="0" fontId="38" fillId="0" borderId="3" xfId="2" applyFont="1" applyBorder="1" applyAlignment="1">
      <alignment horizontal="center"/>
    </xf>
    <xf numFmtId="0" fontId="10" fillId="0" borderId="0" xfId="2" applyFont="1"/>
    <xf numFmtId="0" fontId="37" fillId="0" borderId="0" xfId="2" applyFont="1"/>
    <xf numFmtId="0" fontId="22" fillId="0" borderId="1" xfId="2" applyFont="1" applyBorder="1" applyAlignment="1">
      <alignment horizontal="center"/>
    </xf>
    <xf numFmtId="0" fontId="21" fillId="0" borderId="37" xfId="2" applyFont="1" applyBorder="1"/>
    <xf numFmtId="0" fontId="22" fillId="0" borderId="26" xfId="2" applyFont="1" applyBorder="1" applyAlignment="1">
      <alignment vertical="center" wrapText="1"/>
    </xf>
    <xf numFmtId="0" fontId="1" fillId="0" borderId="0" xfId="2" applyAlignment="1">
      <alignment vertical="center" wrapText="1"/>
    </xf>
    <xf numFmtId="0" fontId="38" fillId="0" borderId="4" xfId="2" applyFont="1" applyBorder="1"/>
    <xf numFmtId="0" fontId="9" fillId="0" borderId="0" xfId="0" applyFont="1" applyAlignment="1">
      <alignment horizontal="left"/>
    </xf>
    <xf numFmtId="0" fontId="1" fillId="9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49" fontId="39" fillId="2" borderId="0" xfId="0" applyNumberFormat="1" applyFont="1" applyFill="1" applyAlignment="1">
      <alignment vertical="center"/>
    </xf>
    <xf numFmtId="0" fontId="40" fillId="2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45" fillId="9" borderId="0" xfId="0" applyFont="1" applyFill="1" applyAlignment="1">
      <alignment vertical="center"/>
    </xf>
    <xf numFmtId="49" fontId="46" fillId="9" borderId="0" xfId="0" applyNumberFormat="1" applyFont="1" applyFill="1" applyAlignment="1">
      <alignment vertical="center"/>
    </xf>
    <xf numFmtId="0" fontId="1" fillId="2" borderId="0" xfId="0" applyFont="1" applyFill="1"/>
    <xf numFmtId="0" fontId="4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8" fillId="0" borderId="0" xfId="0" applyFont="1"/>
    <xf numFmtId="0" fontId="17" fillId="0" borderId="0" xfId="0" applyFont="1"/>
    <xf numFmtId="0" fontId="11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9" fillId="0" borderId="0" xfId="0" applyFont="1" applyAlignment="1">
      <alignment horizontal="center"/>
    </xf>
    <xf numFmtId="3" fontId="1" fillId="0" borderId="0" xfId="0" applyNumberFormat="1" applyFont="1"/>
    <xf numFmtId="0" fontId="31" fillId="0" borderId="0" xfId="0" applyFont="1"/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3" fontId="6" fillId="0" borderId="0" xfId="0" applyNumberFormat="1" applyFont="1"/>
    <xf numFmtId="3" fontId="31" fillId="0" borderId="0" xfId="0" applyNumberFormat="1" applyFont="1"/>
    <xf numFmtId="10" fontId="31" fillId="0" borderId="0" xfId="0" applyNumberFormat="1" applyFont="1" applyAlignment="1">
      <alignment horizontal="right"/>
    </xf>
    <xf numFmtId="2" fontId="31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3" fillId="0" borderId="0" xfId="0" applyFont="1"/>
    <xf numFmtId="2" fontId="1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left"/>
    </xf>
    <xf numFmtId="0" fontId="53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7" fillId="0" borderId="0" xfId="0" applyFont="1"/>
    <xf numFmtId="0" fontId="59" fillId="0" borderId="0" xfId="0" applyFont="1"/>
    <xf numFmtId="0" fontId="11" fillId="0" borderId="0" xfId="0" applyFont="1" applyAlignment="1">
      <alignment horizontal="center"/>
    </xf>
    <xf numFmtId="0" fontId="11" fillId="0" borderId="0" xfId="0" applyFont="1"/>
    <xf numFmtId="0" fontId="5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27" fillId="0" borderId="0" xfId="0" applyFont="1"/>
    <xf numFmtId="0" fontId="63" fillId="0" borderId="0" xfId="0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0" fontId="62" fillId="2" borderId="0" xfId="0" applyFont="1" applyFill="1" applyAlignment="1">
      <alignment horizontal="left"/>
    </xf>
    <xf numFmtId="2" fontId="62" fillId="2" borderId="0" xfId="0" applyNumberFormat="1" applyFont="1" applyFill="1"/>
    <xf numFmtId="4" fontId="62" fillId="2" borderId="0" xfId="0" applyNumberFormat="1" applyFont="1" applyFill="1" applyAlignment="1">
      <alignment horizontal="center"/>
    </xf>
    <xf numFmtId="2" fontId="2" fillId="0" borderId="0" xfId="0" applyNumberFormat="1" applyFont="1"/>
    <xf numFmtId="4" fontId="3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0" fontId="31" fillId="0" borderId="0" xfId="0" applyNumberFormat="1" applyFont="1"/>
    <xf numFmtId="4" fontId="31" fillId="0" borderId="0" xfId="0" applyNumberFormat="1" applyFont="1"/>
    <xf numFmtId="4" fontId="6" fillId="0" borderId="0" xfId="0" applyNumberFormat="1" applyFont="1"/>
    <xf numFmtId="0" fontId="60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/>
    </xf>
    <xf numFmtId="9" fontId="1" fillId="0" borderId="0" xfId="0" applyNumberFormat="1" applyFont="1"/>
    <xf numFmtId="0" fontId="31" fillId="0" borderId="0" xfId="0" applyFont="1" applyAlignment="1">
      <alignment horizontal="left"/>
    </xf>
    <xf numFmtId="10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10" fillId="0" borderId="0" xfId="0" applyFont="1"/>
    <xf numFmtId="0" fontId="65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center"/>
    </xf>
    <xf numFmtId="0" fontId="17" fillId="2" borderId="0" xfId="0" applyFont="1" applyFill="1" applyAlignment="1">
      <alignment vertical="center"/>
    </xf>
    <xf numFmtId="0" fontId="31" fillId="2" borderId="0" xfId="0" applyFont="1" applyFill="1" applyAlignment="1">
      <alignment horizontal="center"/>
    </xf>
    <xf numFmtId="10" fontId="10" fillId="2" borderId="0" xfId="0" applyNumberFormat="1" applyFont="1" applyFill="1" applyAlignment="1">
      <alignment horizontal="center"/>
    </xf>
    <xf numFmtId="0" fontId="31" fillId="2" borderId="0" xfId="0" applyFont="1" applyFill="1"/>
    <xf numFmtId="49" fontId="1" fillId="0" borderId="0" xfId="0" applyNumberFormat="1" applyFont="1"/>
    <xf numFmtId="0" fontId="6" fillId="2" borderId="0" xfId="0" applyFont="1" applyFill="1"/>
    <xf numFmtId="49" fontId="67" fillId="2" borderId="0" xfId="0" applyNumberFormat="1" applyFont="1" applyFill="1"/>
    <xf numFmtId="49" fontId="31" fillId="2" borderId="0" xfId="0" applyNumberFormat="1" applyFont="1" applyFill="1"/>
    <xf numFmtId="3" fontId="31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0" fontId="6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2" fontId="1" fillId="0" borderId="0" xfId="0" applyNumberFormat="1" applyFont="1"/>
    <xf numFmtId="0" fontId="27" fillId="0" borderId="0" xfId="0" applyFont="1" applyAlignment="1">
      <alignment vertical="center"/>
    </xf>
    <xf numFmtId="0" fontId="31" fillId="5" borderId="0" xfId="0" applyFont="1" applyFill="1"/>
    <xf numFmtId="0" fontId="1" fillId="5" borderId="0" xfId="0" applyFont="1" applyFill="1"/>
    <xf numFmtId="49" fontId="55" fillId="2" borderId="0" xfId="0" applyNumberFormat="1" applyFont="1" applyFill="1"/>
    <xf numFmtId="49" fontId="69" fillId="2" borderId="0" xfId="0" applyNumberFormat="1" applyFont="1" applyFill="1"/>
    <xf numFmtId="0" fontId="27" fillId="2" borderId="0" xfId="0" applyFont="1" applyFill="1" applyAlignment="1">
      <alignment horizontal="center" vertical="center"/>
    </xf>
    <xf numFmtId="49" fontId="8" fillId="0" borderId="0" xfId="0" applyNumberFormat="1" applyFont="1" applyAlignment="1">
      <alignment horizontal="left" vertical="justify" wrapText="1"/>
    </xf>
    <xf numFmtId="0" fontId="8" fillId="0" borderId="0" xfId="0" applyFont="1" applyAlignment="1">
      <alignment wrapText="1"/>
    </xf>
    <xf numFmtId="49" fontId="8" fillId="0" borderId="0" xfId="0" applyNumberFormat="1" applyFont="1" applyAlignment="1">
      <alignment horizontal="justify" vertical="justify" wrapText="1"/>
    </xf>
    <xf numFmtId="49" fontId="8" fillId="0" borderId="0" xfId="0" applyNumberFormat="1" applyFont="1" applyAlignment="1">
      <alignment vertical="center" wrapText="1"/>
    </xf>
    <xf numFmtId="0" fontId="1" fillId="0" borderId="0" xfId="0" applyFont="1" applyAlignment="1">
      <alignment wrapText="1"/>
    </xf>
    <xf numFmtId="0" fontId="70" fillId="0" borderId="0" xfId="0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wrapText="1"/>
    </xf>
    <xf numFmtId="0" fontId="53" fillId="0" borderId="0" xfId="0" applyFont="1" applyAlignment="1">
      <alignment horizontal="center" wrapText="1"/>
    </xf>
    <xf numFmtId="0" fontId="1" fillId="3" borderId="0" xfId="0" applyFont="1" applyFill="1"/>
    <xf numFmtId="0" fontId="1" fillId="9" borderId="0" xfId="0" applyFont="1" applyFill="1"/>
    <xf numFmtId="0" fontId="73" fillId="9" borderId="0" xfId="0" applyFont="1" applyFill="1"/>
    <xf numFmtId="0" fontId="76" fillId="0" borderId="0" xfId="0" applyFont="1"/>
    <xf numFmtId="0" fontId="77" fillId="9" borderId="0" xfId="0" applyFont="1" applyFill="1" applyAlignment="1">
      <alignment horizontal="center"/>
    </xf>
    <xf numFmtId="0" fontId="79" fillId="0" borderId="0" xfId="0" applyFont="1"/>
    <xf numFmtId="0" fontId="73" fillId="0" borderId="0" xfId="0" applyFont="1"/>
    <xf numFmtId="0" fontId="49" fillId="3" borderId="0" xfId="0" applyFont="1" applyFill="1" applyAlignment="1">
      <alignment horizontal="center"/>
    </xf>
    <xf numFmtId="0" fontId="50" fillId="3" borderId="0" xfId="0" applyFont="1" applyFill="1" applyAlignment="1">
      <alignment horizontal="center"/>
    </xf>
    <xf numFmtId="0" fontId="48" fillId="2" borderId="0" xfId="0" applyFont="1" applyFill="1"/>
    <xf numFmtId="0" fontId="85" fillId="2" borderId="0" xfId="0" applyFont="1" applyFill="1"/>
    <xf numFmtId="0" fontId="82" fillId="2" borderId="0" xfId="0" applyFont="1" applyFill="1"/>
    <xf numFmtId="0" fontId="87" fillId="2" borderId="0" xfId="0" applyFont="1" applyFill="1" applyAlignment="1">
      <alignment vertical="center"/>
    </xf>
    <xf numFmtId="0" fontId="88" fillId="2" borderId="0" xfId="0" applyFont="1" applyFill="1" applyAlignment="1">
      <alignment vertical="center"/>
    </xf>
    <xf numFmtId="0" fontId="8" fillId="9" borderId="0" xfId="0" applyFont="1" applyFill="1"/>
    <xf numFmtId="0" fontId="27" fillId="2" borderId="0" xfId="0" applyFont="1" applyFill="1"/>
    <xf numFmtId="0" fontId="11" fillId="2" borderId="0" xfId="0" applyFont="1" applyFill="1" applyAlignment="1">
      <alignment wrapText="1"/>
    </xf>
    <xf numFmtId="0" fontId="11" fillId="2" borderId="0" xfId="0" applyFont="1" applyFill="1" applyAlignment="1">
      <alignment horizontal="justify" vertical="justify" wrapText="1"/>
    </xf>
    <xf numFmtId="0" fontId="86" fillId="2" borderId="43" xfId="0" applyFont="1" applyFill="1" applyBorder="1" applyAlignment="1">
      <alignment vertical="center"/>
    </xf>
    <xf numFmtId="0" fontId="87" fillId="2" borderId="44" xfId="0" applyFont="1" applyFill="1" applyBorder="1" applyAlignment="1">
      <alignment vertical="center"/>
    </xf>
    <xf numFmtId="0" fontId="8" fillId="2" borderId="44" xfId="0" applyFont="1" applyFill="1" applyBorder="1"/>
    <xf numFmtId="0" fontId="8" fillId="2" borderId="45" xfId="0" applyFont="1" applyFill="1" applyBorder="1"/>
    <xf numFmtId="0" fontId="88" fillId="2" borderId="46" xfId="0" applyFont="1" applyFill="1" applyBorder="1" applyAlignment="1">
      <alignment vertical="center"/>
    </xf>
    <xf numFmtId="0" fontId="27" fillId="2" borderId="47" xfId="0" applyFont="1" applyFill="1" applyBorder="1"/>
    <xf numFmtId="0" fontId="11" fillId="2" borderId="47" xfId="0" applyFont="1" applyFill="1" applyBorder="1" applyAlignment="1">
      <alignment wrapText="1"/>
    </xf>
    <xf numFmtId="0" fontId="11" fillId="2" borderId="47" xfId="0" applyFont="1" applyFill="1" applyBorder="1" applyAlignment="1">
      <alignment horizontal="justify" vertical="justify" wrapText="1"/>
    </xf>
    <xf numFmtId="0" fontId="88" fillId="2" borderId="48" xfId="0" applyFont="1" applyFill="1" applyBorder="1" applyAlignment="1">
      <alignment vertical="center"/>
    </xf>
    <xf numFmtId="0" fontId="88" fillId="2" borderId="49" xfId="0" applyFont="1" applyFill="1" applyBorder="1" applyAlignment="1">
      <alignment vertical="center"/>
    </xf>
    <xf numFmtId="0" fontId="11" fillId="2" borderId="49" xfId="0" applyFont="1" applyFill="1" applyBorder="1" applyAlignment="1">
      <alignment horizontal="justify" vertical="justify" wrapText="1"/>
    </xf>
    <xf numFmtId="0" fontId="11" fillId="2" borderId="50" xfId="0" applyFont="1" applyFill="1" applyBorder="1" applyAlignment="1">
      <alignment horizontal="justify" vertical="justify" wrapText="1"/>
    </xf>
    <xf numFmtId="0" fontId="27" fillId="2" borderId="0" xfId="0" applyFont="1" applyFill="1" applyAlignment="1">
      <alignment horizontal="left"/>
    </xf>
    <xf numFmtId="0" fontId="1" fillId="2" borderId="44" xfId="0" applyFont="1" applyFill="1" applyBorder="1"/>
    <xf numFmtId="0" fontId="1" fillId="2" borderId="45" xfId="0" applyFont="1" applyFill="1" applyBorder="1"/>
    <xf numFmtId="0" fontId="27" fillId="2" borderId="47" xfId="0" applyFont="1" applyFill="1" applyBorder="1" applyAlignment="1">
      <alignment horizontal="left"/>
    </xf>
    <xf numFmtId="0" fontId="20" fillId="9" borderId="0" xfId="0" applyFont="1" applyFill="1"/>
    <xf numFmtId="0" fontId="8" fillId="9" borderId="0" xfId="0" applyFont="1" applyFill="1" applyAlignment="1">
      <alignment vertical="top" wrapText="1"/>
    </xf>
    <xf numFmtId="0" fontId="8" fillId="9" borderId="0" xfId="0" applyFont="1" applyFill="1" applyAlignment="1">
      <alignment horizontal="left" vertical="justify" wrapText="1"/>
    </xf>
    <xf numFmtId="0" fontId="11" fillId="9" borderId="0" xfId="0" applyFont="1" applyFill="1" applyAlignment="1">
      <alignment wrapText="1"/>
    </xf>
    <xf numFmtId="0" fontId="11" fillId="9" borderId="0" xfId="0" applyFont="1" applyFill="1" applyAlignment="1">
      <alignment horizontal="justify" vertical="justify" wrapText="1"/>
    </xf>
    <xf numFmtId="0" fontId="4" fillId="9" borderId="0" xfId="0" applyFont="1" applyFill="1"/>
    <xf numFmtId="0" fontId="27" fillId="9" borderId="0" xfId="0" applyFont="1" applyFill="1" applyAlignment="1">
      <alignment horizontal="left"/>
    </xf>
    <xf numFmtId="0" fontId="92" fillId="9" borderId="0" xfId="0" applyFont="1" applyFill="1" applyAlignment="1">
      <alignment horizontal="justify" vertical="justify" wrapText="1"/>
    </xf>
    <xf numFmtId="0" fontId="93" fillId="9" borderId="0" xfId="0" applyFont="1" applyFill="1"/>
    <xf numFmtId="0" fontId="92" fillId="9" borderId="0" xfId="0" applyFont="1" applyFill="1" applyAlignment="1">
      <alignment horizontal="left"/>
    </xf>
    <xf numFmtId="0" fontId="94" fillId="9" borderId="0" xfId="0" applyFont="1" applyFill="1" applyAlignment="1">
      <alignment horizontal="center"/>
    </xf>
    <xf numFmtId="0" fontId="77" fillId="9" borderId="0" xfId="0" applyFont="1" applyFill="1" applyAlignment="1">
      <alignment horizontal="left"/>
    </xf>
    <xf numFmtId="0" fontId="88" fillId="9" borderId="0" xfId="0" applyFont="1" applyFill="1" applyAlignment="1">
      <alignment vertical="center"/>
    </xf>
    <xf numFmtId="0" fontId="96" fillId="0" borderId="33" xfId="0" applyFont="1" applyBorder="1" applyAlignment="1">
      <alignment vertical="center"/>
    </xf>
    <xf numFmtId="0" fontId="96" fillId="0" borderId="33" xfId="0" applyFont="1" applyBorder="1" applyAlignment="1">
      <alignment horizontal="right" vertical="center"/>
    </xf>
    <xf numFmtId="0" fontId="96" fillId="0" borderId="0" xfId="0" applyFont="1" applyAlignment="1">
      <alignment vertical="center"/>
    </xf>
    <xf numFmtId="0" fontId="96" fillId="0" borderId="0" xfId="0" applyFont="1" applyAlignment="1">
      <alignment horizontal="right" vertical="center"/>
    </xf>
    <xf numFmtId="0" fontId="97" fillId="12" borderId="35" xfId="0" applyFont="1" applyFill="1" applyBorder="1" applyAlignment="1">
      <alignment horizontal="left" vertical="center"/>
    </xf>
    <xf numFmtId="0" fontId="97" fillId="12" borderId="35" xfId="0" applyFont="1" applyFill="1" applyBorder="1" applyAlignment="1">
      <alignment horizontal="right" vertical="center"/>
    </xf>
    <xf numFmtId="10" fontId="97" fillId="12" borderId="35" xfId="0" applyNumberFormat="1" applyFont="1" applyFill="1" applyBorder="1" applyAlignment="1">
      <alignment horizontal="right" vertical="center"/>
    </xf>
    <xf numFmtId="0" fontId="97" fillId="12" borderId="51" xfId="0" applyFont="1" applyFill="1" applyBorder="1" applyAlignment="1">
      <alignment vertical="center"/>
    </xf>
    <xf numFmtId="0" fontId="97" fillId="12" borderId="51" xfId="0" applyFont="1" applyFill="1" applyBorder="1" applyAlignment="1">
      <alignment horizontal="right" vertical="center"/>
    </xf>
    <xf numFmtId="2" fontId="97" fillId="12" borderId="51" xfId="0" applyNumberFormat="1" applyFont="1" applyFill="1" applyBorder="1" applyAlignment="1">
      <alignment horizontal="right" vertical="center"/>
    </xf>
    <xf numFmtId="0" fontId="96" fillId="0" borderId="51" xfId="0" applyFont="1" applyBorder="1" applyAlignment="1">
      <alignment vertical="center"/>
    </xf>
    <xf numFmtId="0" fontId="96" fillId="0" borderId="51" xfId="0" applyFont="1" applyBorder="1" applyAlignment="1">
      <alignment horizontal="right" vertical="center"/>
    </xf>
    <xf numFmtId="169" fontId="96" fillId="0" borderId="33" xfId="4" applyNumberFormat="1" applyFont="1" applyBorder="1" applyAlignment="1">
      <alignment horizontal="center" vertical="center"/>
    </xf>
    <xf numFmtId="169" fontId="97" fillId="12" borderId="35" xfId="4" applyNumberFormat="1" applyFont="1" applyFill="1" applyBorder="1" applyAlignment="1">
      <alignment horizontal="center" vertical="center"/>
    </xf>
    <xf numFmtId="169" fontId="96" fillId="0" borderId="51" xfId="4" applyNumberFormat="1" applyFont="1" applyBorder="1" applyAlignment="1">
      <alignment horizontal="center" vertical="center"/>
    </xf>
    <xf numFmtId="2" fontId="97" fillId="12" borderId="51" xfId="0" applyNumberFormat="1" applyFont="1" applyFill="1" applyBorder="1" applyAlignment="1">
      <alignment vertical="center"/>
    </xf>
    <xf numFmtId="2" fontId="96" fillId="0" borderId="33" xfId="0" applyNumberFormat="1" applyFont="1" applyBorder="1" applyAlignment="1">
      <alignment vertical="center"/>
    </xf>
    <xf numFmtId="2" fontId="96" fillId="0" borderId="51" xfId="0" applyNumberFormat="1" applyFont="1" applyBorder="1" applyAlignment="1">
      <alignment vertical="center"/>
    </xf>
    <xf numFmtId="2" fontId="98" fillId="0" borderId="51" xfId="0" applyNumberFormat="1" applyFont="1" applyBorder="1" applyAlignment="1">
      <alignment horizontal="right" vertical="center"/>
    </xf>
    <xf numFmtId="2" fontId="98" fillId="0" borderId="33" xfId="0" applyNumberFormat="1" applyFont="1" applyBorder="1" applyAlignment="1">
      <alignment horizontal="right" vertical="center"/>
    </xf>
    <xf numFmtId="10" fontId="97" fillId="12" borderId="35" xfId="1" applyNumberFormat="1" applyFont="1" applyFill="1" applyBorder="1" applyAlignment="1">
      <alignment horizontal="right" vertical="center"/>
    </xf>
    <xf numFmtId="0" fontId="92" fillId="12" borderId="35" xfId="0" applyFont="1" applyFill="1" applyBorder="1" applyAlignment="1">
      <alignment horizontal="center" vertical="center"/>
    </xf>
    <xf numFmtId="0" fontId="99" fillId="4" borderId="35" xfId="0" applyFont="1" applyFill="1" applyBorder="1" applyAlignment="1">
      <alignment vertical="center"/>
    </xf>
    <xf numFmtId="3" fontId="99" fillId="4" borderId="51" xfId="0" applyNumberFormat="1" applyFont="1" applyFill="1" applyBorder="1" applyAlignment="1">
      <alignment horizontal="center" vertical="center"/>
    </xf>
    <xf numFmtId="10" fontId="99" fillId="4" borderId="51" xfId="1" applyNumberFormat="1" applyFont="1" applyFill="1" applyBorder="1" applyAlignment="1">
      <alignment horizontal="center" vertical="center"/>
    </xf>
    <xf numFmtId="4" fontId="99" fillId="4" borderId="51" xfId="0" applyNumberFormat="1" applyFont="1" applyFill="1" applyBorder="1" applyAlignment="1">
      <alignment horizontal="center" vertical="center"/>
    </xf>
    <xf numFmtId="169" fontId="97" fillId="12" borderId="35" xfId="0" applyNumberFormat="1" applyFont="1" applyFill="1" applyBorder="1" applyAlignment="1">
      <alignment horizontal="right" vertical="center"/>
    </xf>
    <xf numFmtId="0" fontId="103" fillId="0" borderId="0" xfId="0" applyFont="1"/>
    <xf numFmtId="0" fontId="104" fillId="0" borderId="0" xfId="0" applyFont="1" applyAlignment="1">
      <alignment horizontal="left"/>
    </xf>
    <xf numFmtId="0" fontId="100" fillId="0" borderId="0" xfId="0" applyFont="1"/>
    <xf numFmtId="0" fontId="107" fillId="0" borderId="0" xfId="0" applyFont="1"/>
    <xf numFmtId="0" fontId="108" fillId="0" borderId="0" xfId="0" applyFont="1" applyAlignment="1">
      <alignment horizontal="left"/>
    </xf>
    <xf numFmtId="2" fontId="108" fillId="0" borderId="0" xfId="0" applyNumberFormat="1" applyFont="1" applyAlignment="1">
      <alignment horizontal="right"/>
    </xf>
    <xf numFmtId="169" fontId="96" fillId="0" borderId="33" xfId="4" applyNumberFormat="1" applyFont="1" applyFill="1" applyBorder="1" applyAlignment="1">
      <alignment horizontal="center" vertical="center"/>
    </xf>
    <xf numFmtId="0" fontId="97" fillId="4" borderId="35" xfId="0" applyFont="1" applyFill="1" applyBorder="1" applyAlignment="1">
      <alignment horizontal="left" vertical="center"/>
    </xf>
    <xf numFmtId="1" fontId="1" fillId="0" borderId="0" xfId="0" applyNumberFormat="1" applyFont="1" applyAlignment="1">
      <alignment vertical="center"/>
    </xf>
    <xf numFmtId="3" fontId="111" fillId="2" borderId="0" xfId="0" applyNumberFormat="1" applyFont="1" applyFill="1" applyAlignment="1">
      <alignment horizontal="left" vertical="center"/>
    </xf>
    <xf numFmtId="3" fontId="111" fillId="2" borderId="0" xfId="0" applyNumberFormat="1" applyFont="1" applyFill="1" applyAlignment="1">
      <alignment horizontal="center" vertical="center"/>
    </xf>
    <xf numFmtId="3" fontId="99" fillId="2" borderId="0" xfId="0" applyNumberFormat="1" applyFont="1" applyFill="1" applyAlignment="1">
      <alignment horizontal="center" vertical="center"/>
    </xf>
    <xf numFmtId="3" fontId="111" fillId="2" borderId="51" xfId="0" applyNumberFormat="1" applyFont="1" applyFill="1" applyBorder="1" applyAlignment="1">
      <alignment horizontal="left" vertical="center"/>
    </xf>
    <xf numFmtId="3" fontId="111" fillId="2" borderId="51" xfId="0" applyNumberFormat="1" applyFont="1" applyFill="1" applyBorder="1" applyAlignment="1">
      <alignment horizontal="center" vertical="center"/>
    </xf>
    <xf numFmtId="3" fontId="99" fillId="2" borderId="51" xfId="0" applyNumberFormat="1" applyFont="1" applyFill="1" applyBorder="1" applyAlignment="1">
      <alignment horizontal="center" vertical="center"/>
    </xf>
    <xf numFmtId="10" fontId="99" fillId="4" borderId="35" xfId="0" applyNumberFormat="1" applyFont="1" applyFill="1" applyBorder="1" applyAlignment="1">
      <alignment horizontal="center" vertical="center"/>
    </xf>
    <xf numFmtId="0" fontId="99" fillId="4" borderId="51" xfId="0" applyFont="1" applyFill="1" applyBorder="1" applyAlignment="1">
      <alignment vertical="center"/>
    </xf>
    <xf numFmtId="2" fontId="99" fillId="4" borderId="51" xfId="0" applyNumberFormat="1" applyFont="1" applyFill="1" applyBorder="1" applyAlignment="1">
      <alignment horizontal="center" vertical="center"/>
    </xf>
    <xf numFmtId="3" fontId="111" fillId="2" borderId="33" xfId="0" applyNumberFormat="1" applyFont="1" applyFill="1" applyBorder="1" applyAlignment="1">
      <alignment horizontal="left" vertical="center"/>
    </xf>
    <xf numFmtId="4" fontId="111" fillId="2" borderId="0" xfId="0" applyNumberFormat="1" applyFont="1" applyFill="1" applyAlignment="1">
      <alignment horizontal="center" vertical="center"/>
    </xf>
    <xf numFmtId="4" fontId="111" fillId="2" borderId="51" xfId="0" applyNumberFormat="1" applyFont="1" applyFill="1" applyBorder="1" applyAlignment="1">
      <alignment horizontal="center" vertical="center"/>
    </xf>
    <xf numFmtId="3" fontId="111" fillId="2" borderId="33" xfId="0" applyNumberFormat="1" applyFont="1" applyFill="1" applyBorder="1" applyAlignment="1">
      <alignment horizontal="center" vertical="center"/>
    </xf>
    <xf numFmtId="0" fontId="74" fillId="12" borderId="35" xfId="0" applyFont="1" applyFill="1" applyBorder="1" applyAlignment="1">
      <alignment horizontal="center" vertical="center" wrapText="1"/>
    </xf>
    <xf numFmtId="4" fontId="99" fillId="2" borderId="0" xfId="0" applyNumberFormat="1" applyFont="1" applyFill="1" applyAlignment="1">
      <alignment horizontal="center" vertical="center"/>
    </xf>
    <xf numFmtId="4" fontId="99" fillId="2" borderId="51" xfId="0" applyNumberFormat="1" applyFont="1" applyFill="1" applyBorder="1" applyAlignment="1">
      <alignment horizontal="center" vertical="center"/>
    </xf>
    <xf numFmtId="0" fontId="74" fillId="12" borderId="35" xfId="0" applyFont="1" applyFill="1" applyBorder="1" applyAlignment="1">
      <alignment horizontal="center" vertical="center"/>
    </xf>
    <xf numFmtId="4" fontId="99" fillId="4" borderId="35" xfId="0" applyNumberFormat="1" applyFont="1" applyFill="1" applyBorder="1" applyAlignment="1">
      <alignment horizontal="center" vertical="center"/>
    </xf>
    <xf numFmtId="4" fontId="111" fillId="2" borderId="33" xfId="0" applyNumberFormat="1" applyFont="1" applyFill="1" applyBorder="1" applyAlignment="1">
      <alignment horizontal="center" vertical="center"/>
    </xf>
    <xf numFmtId="4" fontId="99" fillId="2" borderId="33" xfId="0" applyNumberFormat="1" applyFont="1" applyFill="1" applyBorder="1" applyAlignment="1">
      <alignment horizontal="center" vertical="center"/>
    </xf>
    <xf numFmtId="10" fontId="74" fillId="12" borderId="35" xfId="1" applyNumberFormat="1" applyFont="1" applyFill="1" applyBorder="1" applyAlignment="1">
      <alignment horizontal="center" vertical="center"/>
    </xf>
    <xf numFmtId="3" fontId="98" fillId="12" borderId="35" xfId="0" applyNumberFormat="1" applyFont="1" applyFill="1" applyBorder="1" applyAlignment="1">
      <alignment horizontal="center" vertical="center"/>
    </xf>
    <xf numFmtId="10" fontId="98" fillId="12" borderId="35" xfId="0" applyNumberFormat="1" applyFont="1" applyFill="1" applyBorder="1" applyAlignment="1">
      <alignment horizontal="center" vertical="center"/>
    </xf>
    <xf numFmtId="0" fontId="97" fillId="12" borderId="51" xfId="0" applyFont="1" applyFill="1" applyBorder="1" applyAlignment="1">
      <alignment horizontal="center" vertical="center"/>
    </xf>
    <xf numFmtId="49" fontId="97" fillId="12" borderId="51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horizontal="left" vertical="center"/>
    </xf>
    <xf numFmtId="3" fontId="96" fillId="2" borderId="0" xfId="0" applyNumberFormat="1" applyFont="1" applyFill="1" applyAlignment="1">
      <alignment horizontal="center" vertical="center"/>
    </xf>
    <xf numFmtId="10" fontId="98" fillId="2" borderId="0" xfId="0" applyNumberFormat="1" applyFont="1" applyFill="1" applyAlignment="1">
      <alignment horizontal="center" vertical="center"/>
    </xf>
    <xf numFmtId="0" fontId="96" fillId="2" borderId="0" xfId="0" applyFont="1" applyFill="1" applyAlignment="1">
      <alignment horizontal="center" vertical="center"/>
    </xf>
    <xf numFmtId="0" fontId="111" fillId="2" borderId="0" xfId="0" applyFont="1" applyFill="1" applyAlignment="1">
      <alignment horizontal="center" vertical="center"/>
    </xf>
    <xf numFmtId="0" fontId="99" fillId="2" borderId="0" xfId="0" applyFont="1" applyFill="1" applyAlignment="1">
      <alignment horizontal="center" vertical="center"/>
    </xf>
    <xf numFmtId="3" fontId="96" fillId="12" borderId="35" xfId="0" applyNumberFormat="1" applyFont="1" applyFill="1" applyBorder="1" applyAlignment="1">
      <alignment horizontal="center" vertical="center"/>
    </xf>
    <xf numFmtId="3" fontId="97" fillId="12" borderId="35" xfId="0" applyNumberFormat="1" applyFont="1" applyFill="1" applyBorder="1" applyAlignment="1">
      <alignment horizontal="center" vertical="center"/>
    </xf>
    <xf numFmtId="0" fontId="97" fillId="12" borderId="35" xfId="0" applyFont="1" applyFill="1" applyBorder="1" applyAlignment="1">
      <alignment horizontal="center" vertical="center"/>
    </xf>
    <xf numFmtId="10" fontId="97" fillId="12" borderId="35" xfId="0" applyNumberFormat="1" applyFont="1" applyFill="1" applyBorder="1" applyAlignment="1">
      <alignment horizontal="center" vertical="center"/>
    </xf>
    <xf numFmtId="0" fontId="112" fillId="0" borderId="0" xfId="0" applyFont="1"/>
    <xf numFmtId="10" fontId="97" fillId="2" borderId="0" xfId="0" applyNumberFormat="1" applyFont="1" applyFill="1" applyAlignment="1">
      <alignment horizontal="center"/>
    </xf>
    <xf numFmtId="3" fontId="98" fillId="2" borderId="0" xfId="0" applyNumberFormat="1" applyFont="1" applyFill="1" applyAlignment="1">
      <alignment horizontal="left" vertical="center"/>
    </xf>
    <xf numFmtId="3" fontId="112" fillId="12" borderId="35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0" fontId="113" fillId="2" borderId="0" xfId="0" applyFont="1" applyFill="1" applyAlignment="1">
      <alignment horizontal="justify" vertical="justify" wrapText="1"/>
    </xf>
    <xf numFmtId="49" fontId="80" fillId="2" borderId="0" xfId="0" applyNumberFormat="1" applyFont="1" applyFill="1" applyAlignment="1">
      <alignment horizontal="center" vertical="center" wrapText="1"/>
    </xf>
    <xf numFmtId="0" fontId="76" fillId="2" borderId="0" xfId="0" applyFont="1" applyFill="1"/>
    <xf numFmtId="0" fontId="113" fillId="2" borderId="46" xfId="0" applyFont="1" applyFill="1" applyBorder="1" applyAlignment="1">
      <alignment horizontal="justify" vertical="justify" wrapText="1"/>
    </xf>
    <xf numFmtId="0" fontId="113" fillId="2" borderId="47" xfId="0" applyFont="1" applyFill="1" applyBorder="1" applyAlignment="1">
      <alignment horizontal="justify" vertical="justify" wrapText="1"/>
    </xf>
    <xf numFmtId="49" fontId="80" fillId="2" borderId="46" xfId="0" applyNumberFormat="1" applyFont="1" applyFill="1" applyBorder="1" applyAlignment="1">
      <alignment horizontal="center" vertical="center" wrapText="1"/>
    </xf>
    <xf numFmtId="49" fontId="80" fillId="2" borderId="47" xfId="0" applyNumberFormat="1" applyFont="1" applyFill="1" applyBorder="1" applyAlignment="1">
      <alignment horizontal="center" vertical="center" wrapText="1"/>
    </xf>
    <xf numFmtId="49" fontId="113" fillId="2" borderId="46" xfId="0" applyNumberFormat="1" applyFont="1" applyFill="1" applyBorder="1" applyAlignment="1">
      <alignment horizontal="justify" vertical="justify" wrapText="1"/>
    </xf>
    <xf numFmtId="0" fontId="76" fillId="2" borderId="47" xfId="0" applyFont="1" applyFill="1" applyBorder="1"/>
    <xf numFmtId="3" fontId="2" fillId="0" borderId="12" xfId="0" applyNumberFormat="1" applyFont="1" applyBorder="1" applyAlignment="1">
      <alignment horizontal="right" vertical="center"/>
    </xf>
    <xf numFmtId="3" fontId="1" fillId="0" borderId="19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4" fontId="2" fillId="0" borderId="20" xfId="0" applyNumberFormat="1" applyFont="1" applyBorder="1" applyAlignment="1">
      <alignment horizontal="right"/>
    </xf>
    <xf numFmtId="2" fontId="2" fillId="0" borderId="17" xfId="2" applyNumberFormat="1" applyFont="1" applyBorder="1" applyAlignment="1">
      <alignment horizontal="center" vertical="center"/>
    </xf>
    <xf numFmtId="3" fontId="15" fillId="13" borderId="7" xfId="2" applyNumberFormat="1" applyFont="1" applyFill="1" applyBorder="1" applyAlignment="1">
      <alignment horizontal="centerContinuous"/>
    </xf>
    <xf numFmtId="3" fontId="15" fillId="13" borderId="8" xfId="2" applyNumberFormat="1" applyFont="1" applyFill="1" applyBorder="1" applyAlignment="1">
      <alignment horizontal="centerContinuous"/>
    </xf>
    <xf numFmtId="0" fontId="99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0" fontId="99" fillId="2" borderId="0" xfId="0" applyNumberFormat="1" applyFont="1" applyFill="1" applyAlignment="1">
      <alignment vertical="center"/>
    </xf>
    <xf numFmtId="0" fontId="99" fillId="2" borderId="0" xfId="0" applyFont="1" applyFill="1" applyAlignment="1">
      <alignment horizontal="left" vertical="center"/>
    </xf>
    <xf numFmtId="17" fontId="18" fillId="7" borderId="18" xfId="2" applyNumberFormat="1" applyFont="1" applyFill="1" applyBorder="1" applyAlignment="1">
      <alignment horizontal="left"/>
    </xf>
    <xf numFmtId="0" fontId="32" fillId="0" borderId="41" xfId="2" applyFont="1" applyBorder="1"/>
    <xf numFmtId="0" fontId="89" fillId="2" borderId="0" xfId="0" applyFont="1" applyFill="1" applyAlignment="1">
      <alignment horizontal="left" vertical="center"/>
    </xf>
    <xf numFmtId="0" fontId="90" fillId="2" borderId="0" xfId="0" applyFont="1" applyFill="1" applyAlignment="1">
      <alignment horizontal="left" vertical="center" wrapText="1"/>
    </xf>
    <xf numFmtId="0" fontId="90" fillId="2" borderId="47" xfId="0" applyFont="1" applyFill="1" applyBorder="1" applyAlignment="1">
      <alignment horizontal="left" vertical="center" wrapText="1"/>
    </xf>
    <xf numFmtId="0" fontId="90" fillId="2" borderId="49" xfId="0" applyFont="1" applyFill="1" applyBorder="1" applyAlignment="1">
      <alignment horizontal="left" vertical="center" wrapText="1"/>
    </xf>
    <xf numFmtId="0" fontId="90" fillId="2" borderId="50" xfId="0" applyFont="1" applyFill="1" applyBorder="1" applyAlignment="1">
      <alignment horizontal="left" vertical="center" wrapText="1"/>
    </xf>
    <xf numFmtId="0" fontId="90" fillId="2" borderId="0" xfId="0" applyFont="1" applyFill="1" applyAlignment="1">
      <alignment horizontal="left" vertical="center"/>
    </xf>
    <xf numFmtId="0" fontId="90" fillId="2" borderId="47" xfId="0" applyFont="1" applyFill="1" applyBorder="1" applyAlignment="1">
      <alignment horizontal="left" vertical="center"/>
    </xf>
    <xf numFmtId="0" fontId="89" fillId="2" borderId="0" xfId="0" applyFont="1" applyFill="1" applyAlignment="1">
      <alignment horizontal="left"/>
    </xf>
    <xf numFmtId="0" fontId="91" fillId="2" borderId="0" xfId="0" applyFont="1" applyFill="1" applyAlignment="1">
      <alignment horizontal="left"/>
    </xf>
    <xf numFmtId="49" fontId="74" fillId="12" borderId="51" xfId="0" applyNumberFormat="1" applyFont="1" applyFill="1" applyBorder="1" applyAlignment="1">
      <alignment horizontal="center" vertical="center"/>
    </xf>
    <xf numFmtId="49" fontId="74" fillId="12" borderId="51" xfId="0" applyNumberFormat="1" applyFont="1" applyFill="1" applyBorder="1" applyAlignment="1">
      <alignment vertical="center" wrapText="1"/>
    </xf>
    <xf numFmtId="3" fontId="114" fillId="12" borderId="35" xfId="0" applyNumberFormat="1" applyFont="1" applyFill="1" applyBorder="1" applyAlignment="1">
      <alignment horizontal="center" vertical="center"/>
    </xf>
    <xf numFmtId="0" fontId="90" fillId="2" borderId="49" xfId="0" applyFont="1" applyFill="1" applyBorder="1" applyAlignment="1">
      <alignment horizontal="left" vertical="center"/>
    </xf>
    <xf numFmtId="0" fontId="31" fillId="0" borderId="0" xfId="2" applyFont="1" applyAlignment="1">
      <alignment horizontal="center"/>
    </xf>
    <xf numFmtId="3" fontId="115" fillId="2" borderId="0" xfId="0" applyNumberFormat="1" applyFont="1" applyFill="1" applyAlignment="1">
      <alignment horizontal="center" vertical="center"/>
    </xf>
    <xf numFmtId="3" fontId="115" fillId="2" borderId="51" xfId="0" applyNumberFormat="1" applyFont="1" applyFill="1" applyBorder="1" applyAlignment="1">
      <alignment horizontal="center" vertical="center"/>
    </xf>
    <xf numFmtId="3" fontId="116" fillId="4" borderId="51" xfId="0" applyNumberFormat="1" applyFont="1" applyFill="1" applyBorder="1" applyAlignment="1">
      <alignment horizontal="center" vertical="center"/>
    </xf>
    <xf numFmtId="172" fontId="115" fillId="4" borderId="51" xfId="0" applyNumberFormat="1" applyFont="1" applyFill="1" applyBorder="1" applyAlignment="1">
      <alignment horizontal="center" vertical="center"/>
    </xf>
    <xf numFmtId="3" fontId="116" fillId="2" borderId="0" xfId="0" applyNumberFormat="1" applyFont="1" applyFill="1" applyAlignment="1">
      <alignment horizontal="center" vertical="center"/>
    </xf>
    <xf numFmtId="3" fontId="116" fillId="4" borderId="35" xfId="0" applyNumberFormat="1" applyFont="1" applyFill="1" applyBorder="1" applyAlignment="1">
      <alignment horizontal="center" vertical="center"/>
    </xf>
    <xf numFmtId="3" fontId="99" fillId="2" borderId="33" xfId="0" applyNumberFormat="1" applyFont="1" applyFill="1" applyBorder="1" applyAlignment="1">
      <alignment horizontal="left" vertical="center"/>
    </xf>
    <xf numFmtId="3" fontId="99" fillId="2" borderId="51" xfId="0" applyNumberFormat="1" applyFont="1" applyFill="1" applyBorder="1" applyAlignment="1">
      <alignment horizontal="left" vertical="center"/>
    </xf>
    <xf numFmtId="3" fontId="1" fillId="8" borderId="51" xfId="2" applyNumberFormat="1" applyFill="1" applyBorder="1" applyAlignment="1">
      <alignment horizontal="center" vertical="center"/>
    </xf>
    <xf numFmtId="10" fontId="97" fillId="4" borderId="35" xfId="0" applyNumberFormat="1" applyFont="1" applyFill="1" applyBorder="1" applyAlignment="1">
      <alignment horizontal="center" vertical="center"/>
    </xf>
    <xf numFmtId="3" fontId="1" fillId="8" borderId="0" xfId="2" applyNumberFormat="1" applyFill="1" applyAlignment="1">
      <alignment horizontal="center" vertical="center"/>
    </xf>
    <xf numFmtId="3" fontId="2" fillId="8" borderId="0" xfId="2" applyNumberFormat="1" applyFont="1" applyFill="1" applyAlignment="1">
      <alignment horizontal="center" vertical="center"/>
    </xf>
    <xf numFmtId="3" fontId="2" fillId="8" borderId="51" xfId="2" applyNumberFormat="1" applyFont="1" applyFill="1" applyBorder="1" applyAlignment="1">
      <alignment horizontal="center" vertical="center"/>
    </xf>
    <xf numFmtId="9" fontId="2" fillId="7" borderId="15" xfId="1" applyFont="1" applyFill="1" applyBorder="1"/>
    <xf numFmtId="4" fontId="1" fillId="14" borderId="15" xfId="2" applyNumberFormat="1" applyFill="1" applyBorder="1"/>
    <xf numFmtId="3" fontId="16" fillId="0" borderId="26" xfId="2" applyNumberFormat="1" applyFont="1" applyBorder="1" applyAlignment="1">
      <alignment horizontal="center"/>
    </xf>
    <xf numFmtId="3" fontId="16" fillId="0" borderId="0" xfId="2" applyNumberFormat="1" applyFont="1" applyAlignment="1">
      <alignment horizontal="center"/>
    </xf>
    <xf numFmtId="4" fontId="117" fillId="0" borderId="21" xfId="0" applyNumberFormat="1" applyFont="1" applyBorder="1" applyAlignment="1">
      <alignment horizontal="center"/>
    </xf>
    <xf numFmtId="4" fontId="117" fillId="6" borderId="21" xfId="0" applyNumberFormat="1" applyFont="1" applyFill="1" applyBorder="1" applyAlignment="1">
      <alignment horizontal="center"/>
    </xf>
    <xf numFmtId="4" fontId="118" fillId="6" borderId="21" xfId="0" applyNumberFormat="1" applyFont="1" applyFill="1" applyBorder="1" applyAlignment="1">
      <alignment horizontal="center"/>
    </xf>
    <xf numFmtId="4" fontId="2" fillId="7" borderId="15" xfId="1" applyNumberFormat="1" applyFont="1" applyFill="1" applyBorder="1"/>
    <xf numFmtId="4" fontId="2" fillId="7" borderId="6" xfId="1" applyNumberFormat="1" applyFont="1" applyFill="1" applyBorder="1"/>
    <xf numFmtId="0" fontId="94" fillId="9" borderId="0" xfId="0" applyFont="1" applyFill="1" applyAlignment="1">
      <alignment vertical="center"/>
    </xf>
    <xf numFmtId="2" fontId="18" fillId="7" borderId="4" xfId="2" applyNumberFormat="1" applyFont="1" applyFill="1" applyBorder="1" applyAlignment="1">
      <alignment horizontal="center"/>
    </xf>
    <xf numFmtId="0" fontId="119" fillId="0" borderId="5" xfId="2" applyFont="1" applyBorder="1" applyAlignment="1">
      <alignment horizontal="center"/>
    </xf>
    <xf numFmtId="0" fontId="18" fillId="7" borderId="21" xfId="2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50" fillId="0" borderId="0" xfId="0" applyFont="1" applyFill="1" applyAlignment="1">
      <alignment horizontal="center"/>
    </xf>
    <xf numFmtId="3" fontId="96" fillId="2" borderId="0" xfId="0" applyNumberFormat="1" applyFont="1" applyFill="1" applyAlignment="1">
      <alignment horizontal="center" vertical="center"/>
    </xf>
    <xf numFmtId="3" fontId="96" fillId="2" borderId="51" xfId="0" applyNumberFormat="1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49" fontId="74" fillId="12" borderId="51" xfId="0" applyNumberFormat="1" applyFont="1" applyFill="1" applyBorder="1" applyAlignment="1">
      <alignment horizontal="center" vertical="center" wrapText="1"/>
    </xf>
    <xf numFmtId="4" fontId="96" fillId="2" borderId="33" xfId="0" applyNumberFormat="1" applyFont="1" applyFill="1" applyBorder="1" applyAlignment="1">
      <alignment horizontal="center" vertical="center"/>
    </xf>
    <xf numFmtId="49" fontId="66" fillId="2" borderId="0" xfId="0" applyNumberFormat="1" applyFont="1" applyFill="1" applyAlignment="1">
      <alignment horizontal="center"/>
    </xf>
    <xf numFmtId="0" fontId="71" fillId="12" borderId="35" xfId="0" applyFont="1" applyFill="1" applyBorder="1" applyAlignment="1">
      <alignment horizontal="center" vertical="center"/>
    </xf>
    <xf numFmtId="49" fontId="64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left" vertical="center"/>
    </xf>
    <xf numFmtId="4" fontId="96" fillId="2" borderId="0" xfId="0" applyNumberFormat="1" applyFont="1" applyFill="1" applyAlignment="1">
      <alignment horizontal="center" vertical="center"/>
    </xf>
    <xf numFmtId="0" fontId="92" fillId="12" borderId="35" xfId="0" applyFont="1" applyFill="1" applyBorder="1" applyAlignment="1">
      <alignment horizontal="center" vertical="center"/>
    </xf>
    <xf numFmtId="4" fontId="97" fillId="12" borderId="35" xfId="0" applyNumberFormat="1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 wrapText="1"/>
    </xf>
    <xf numFmtId="0" fontId="78" fillId="11" borderId="0" xfId="0" applyFont="1" applyFill="1" applyAlignment="1">
      <alignment horizontal="center" wrapText="1"/>
    </xf>
    <xf numFmtId="0" fontId="42" fillId="11" borderId="0" xfId="0" applyFont="1" applyFill="1" applyAlignment="1">
      <alignment horizontal="center" vertical="center" wrapText="1"/>
    </xf>
    <xf numFmtId="0" fontId="81" fillId="11" borderId="0" xfId="0" applyFont="1" applyFill="1" applyAlignment="1">
      <alignment horizontal="center" wrapText="1"/>
    </xf>
    <xf numFmtId="0" fontId="92" fillId="12" borderId="35" xfId="0" applyFont="1" applyFill="1" applyBorder="1" applyAlignment="1">
      <alignment horizontal="center" vertical="center" wrapText="1"/>
    </xf>
    <xf numFmtId="0" fontId="81" fillId="9" borderId="0" xfId="0" applyFont="1" applyFill="1" applyAlignment="1">
      <alignment horizontal="center"/>
    </xf>
    <xf numFmtId="0" fontId="105" fillId="0" borderId="0" xfId="0" applyFont="1" applyAlignment="1">
      <alignment horizontal="left"/>
    </xf>
    <xf numFmtId="49" fontId="48" fillId="2" borderId="0" xfId="0" applyNumberFormat="1" applyFont="1" applyFill="1" applyAlignment="1">
      <alignment horizontal="right"/>
    </xf>
    <xf numFmtId="49" fontId="69" fillId="2" borderId="0" xfId="0" applyNumberFormat="1" applyFont="1" applyFill="1" applyAlignment="1">
      <alignment horizontal="center"/>
    </xf>
    <xf numFmtId="49" fontId="55" fillId="2" borderId="0" xfId="0" applyNumberFormat="1" applyFont="1" applyFill="1" applyAlignment="1">
      <alignment horizontal="center"/>
    </xf>
    <xf numFmtId="49" fontId="31" fillId="2" borderId="0" xfId="0" applyNumberFormat="1" applyFont="1" applyFill="1" applyAlignment="1">
      <alignment horizontal="center"/>
    </xf>
    <xf numFmtId="0" fontId="74" fillId="12" borderId="35" xfId="0" applyFont="1" applyFill="1" applyBorder="1" applyAlignment="1">
      <alignment horizontal="center" vertical="center"/>
    </xf>
    <xf numFmtId="3" fontId="96" fillId="2" borderId="33" xfId="0" applyNumberFormat="1" applyFont="1" applyFill="1" applyBorder="1" applyAlignment="1">
      <alignment horizontal="center" vertical="center"/>
    </xf>
    <xf numFmtId="170" fontId="97" fillId="12" borderId="35" xfId="4" applyNumberFormat="1" applyFont="1" applyFill="1" applyBorder="1" applyAlignment="1">
      <alignment horizontal="center" vertical="center"/>
    </xf>
    <xf numFmtId="170" fontId="97" fillId="12" borderId="51" xfId="4" applyNumberFormat="1" applyFont="1" applyFill="1" applyBorder="1" applyAlignment="1">
      <alignment horizontal="center" vertical="center"/>
    </xf>
    <xf numFmtId="49" fontId="46" fillId="9" borderId="0" xfId="0" applyNumberFormat="1" applyFont="1" applyFill="1" applyAlignment="1">
      <alignment horizontal="center" vertical="center"/>
    </xf>
    <xf numFmtId="169" fontId="97" fillId="12" borderId="35" xfId="4" applyNumberFormat="1" applyFont="1" applyFill="1" applyBorder="1" applyAlignment="1">
      <alignment horizontal="center" vertical="center"/>
    </xf>
    <xf numFmtId="169" fontId="96" fillId="0" borderId="33" xfId="4" applyNumberFormat="1" applyFont="1" applyBorder="1" applyAlignment="1">
      <alignment horizontal="center" vertical="center"/>
    </xf>
    <xf numFmtId="169" fontId="96" fillId="0" borderId="51" xfId="4" applyNumberFormat="1" applyFont="1" applyBorder="1" applyAlignment="1">
      <alignment horizontal="center" vertical="center"/>
    </xf>
    <xf numFmtId="0" fontId="109" fillId="0" borderId="0" xfId="0" applyFont="1" applyAlignment="1">
      <alignment horizontal="center"/>
    </xf>
    <xf numFmtId="0" fontId="100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110" fillId="0" borderId="0" xfId="0" applyFont="1" applyAlignment="1">
      <alignment horizontal="center"/>
    </xf>
    <xf numFmtId="0" fontId="75" fillId="0" borderId="0" xfId="0" applyFont="1" applyFill="1" applyAlignment="1">
      <alignment horizontal="right"/>
    </xf>
    <xf numFmtId="0" fontId="74" fillId="9" borderId="0" xfId="0" applyFont="1" applyFill="1" applyAlignment="1">
      <alignment horizontal="right"/>
    </xf>
    <xf numFmtId="0" fontId="55" fillId="0" borderId="0" xfId="0" applyFont="1" applyAlignment="1">
      <alignment horizontal="center"/>
    </xf>
    <xf numFmtId="0" fontId="87" fillId="2" borderId="46" xfId="0" applyFont="1" applyFill="1" applyBorder="1" applyAlignment="1">
      <alignment horizontal="left" vertical="center" wrapText="1"/>
    </xf>
    <xf numFmtId="0" fontId="87" fillId="2" borderId="0" xfId="0" applyFont="1" applyFill="1" applyAlignment="1">
      <alignment horizontal="left" vertical="center" wrapText="1"/>
    </xf>
    <xf numFmtId="0" fontId="87" fillId="2" borderId="48" xfId="0" applyFont="1" applyFill="1" applyBorder="1" applyAlignment="1">
      <alignment horizontal="left" vertical="center" wrapText="1"/>
    </xf>
    <xf numFmtId="0" fontId="87" fillId="2" borderId="49" xfId="0" applyFont="1" applyFill="1" applyBorder="1" applyAlignment="1">
      <alignment horizontal="left" vertical="center" wrapText="1"/>
    </xf>
    <xf numFmtId="0" fontId="87" fillId="2" borderId="46" xfId="0" applyFont="1" applyFill="1" applyBorder="1" applyAlignment="1">
      <alignment horizontal="left" vertical="center"/>
    </xf>
    <xf numFmtId="0" fontId="87" fillId="2" borderId="0" xfId="0" applyFont="1" applyFill="1" applyAlignment="1">
      <alignment horizontal="left" vertical="center"/>
    </xf>
    <xf numFmtId="0" fontId="89" fillId="2" borderId="46" xfId="0" applyFont="1" applyFill="1" applyBorder="1" applyAlignment="1">
      <alignment horizontal="left" vertical="center"/>
    </xf>
    <xf numFmtId="0" fontId="89" fillId="2" borderId="0" xfId="0" applyFont="1" applyFill="1" applyAlignment="1">
      <alignment horizontal="left" vertical="center"/>
    </xf>
    <xf numFmtId="49" fontId="55" fillId="2" borderId="0" xfId="0" applyNumberFormat="1" applyFont="1" applyFill="1" applyAlignment="1">
      <alignment horizontal="right"/>
    </xf>
    <xf numFmtId="0" fontId="80" fillId="2" borderId="43" xfId="0" applyFont="1" applyFill="1" applyBorder="1" applyAlignment="1">
      <alignment horizontal="center" vertical="center"/>
    </xf>
    <xf numFmtId="0" fontId="80" fillId="2" borderId="44" xfId="0" applyFont="1" applyFill="1" applyBorder="1" applyAlignment="1">
      <alignment horizontal="center" vertical="center"/>
    </xf>
    <xf numFmtId="0" fontId="80" fillId="2" borderId="45" xfId="0" applyFont="1" applyFill="1" applyBorder="1" applyAlignment="1">
      <alignment horizontal="center" vertical="center"/>
    </xf>
    <xf numFmtId="0" fontId="80" fillId="2" borderId="46" xfId="0" applyFont="1" applyFill="1" applyBorder="1" applyAlignment="1">
      <alignment horizontal="justify" vertical="justify" wrapText="1"/>
    </xf>
    <xf numFmtId="0" fontId="80" fillId="2" borderId="0" xfId="0" applyFont="1" applyFill="1" applyAlignment="1">
      <alignment horizontal="justify" vertical="justify" wrapText="1"/>
    </xf>
    <xf numFmtId="0" fontId="80" fillId="2" borderId="47" xfId="0" applyFont="1" applyFill="1" applyBorder="1" applyAlignment="1">
      <alignment horizontal="justify" vertical="justify" wrapText="1"/>
    </xf>
    <xf numFmtId="0" fontId="84" fillId="11" borderId="0" xfId="0" applyFont="1" applyFill="1" applyAlignment="1">
      <alignment horizontal="center" vertical="center" wrapText="1"/>
    </xf>
    <xf numFmtId="49" fontId="80" fillId="2" borderId="46" xfId="0" applyNumberFormat="1" applyFont="1" applyFill="1" applyBorder="1" applyAlignment="1">
      <alignment horizontal="justify" vertical="justify" wrapText="1"/>
    </xf>
    <xf numFmtId="49" fontId="113" fillId="2" borderId="0" xfId="0" applyNumberFormat="1" applyFont="1" applyFill="1" applyAlignment="1">
      <alignment horizontal="justify" vertical="justify" wrapText="1"/>
    </xf>
    <xf numFmtId="49" fontId="113" fillId="2" borderId="47" xfId="0" applyNumberFormat="1" applyFont="1" applyFill="1" applyBorder="1" applyAlignment="1">
      <alignment horizontal="justify" vertical="justify" wrapText="1"/>
    </xf>
    <xf numFmtId="0" fontId="113" fillId="2" borderId="0" xfId="0" applyFont="1" applyFill="1" applyAlignment="1">
      <alignment horizontal="justify" vertical="justify" wrapText="1"/>
    </xf>
    <xf numFmtId="0" fontId="113" fillId="2" borderId="47" xfId="0" applyFont="1" applyFill="1" applyBorder="1" applyAlignment="1">
      <alignment horizontal="justify" vertical="justify" wrapText="1"/>
    </xf>
    <xf numFmtId="0" fontId="80" fillId="2" borderId="48" xfId="0" applyFont="1" applyFill="1" applyBorder="1" applyAlignment="1">
      <alignment horizontal="justify" vertical="justify" wrapText="1"/>
    </xf>
    <xf numFmtId="0" fontId="80" fillId="2" borderId="49" xfId="0" applyFont="1" applyFill="1" applyBorder="1" applyAlignment="1">
      <alignment horizontal="justify" vertical="justify" wrapText="1"/>
    </xf>
    <xf numFmtId="0" fontId="80" fillId="2" borderId="50" xfId="0" applyFont="1" applyFill="1" applyBorder="1" applyAlignment="1">
      <alignment horizontal="justify" vertical="justify" wrapText="1"/>
    </xf>
    <xf numFmtId="0" fontId="81" fillId="10" borderId="0" xfId="0" applyFont="1" applyFill="1" applyAlignment="1">
      <alignment horizontal="center" wrapText="1"/>
    </xf>
    <xf numFmtId="0" fontId="81" fillId="10" borderId="0" xfId="0" applyFont="1" applyFill="1" applyAlignment="1">
      <alignment horizontal="center" vertical="center"/>
    </xf>
    <xf numFmtId="0" fontId="83" fillId="10" borderId="0" xfId="0" applyFont="1" applyFill="1" applyAlignment="1">
      <alignment horizontal="center" vertical="center"/>
    </xf>
    <xf numFmtId="49" fontId="31" fillId="0" borderId="0" xfId="0" applyNumberFormat="1" applyFont="1" applyAlignment="1">
      <alignment horizontal="left"/>
    </xf>
    <xf numFmtId="49" fontId="66" fillId="5" borderId="0" xfId="0" applyNumberFormat="1" applyFont="1" applyFill="1" applyAlignment="1">
      <alignment horizontal="center"/>
    </xf>
    <xf numFmtId="0" fontId="71" fillId="12" borderId="0" xfId="0" applyFont="1" applyFill="1" applyAlignment="1">
      <alignment horizontal="center" vertical="center"/>
    </xf>
    <xf numFmtId="49" fontId="31" fillId="2" borderId="0" xfId="0" applyNumberFormat="1" applyFont="1" applyFill="1" applyAlignment="1">
      <alignment horizontal="left"/>
    </xf>
    <xf numFmtId="171" fontId="98" fillId="4" borderId="35" xfId="4" applyNumberFormat="1" applyFont="1" applyFill="1" applyBorder="1" applyAlignment="1">
      <alignment horizontal="center" vertical="center"/>
    </xf>
    <xf numFmtId="0" fontId="81" fillId="9" borderId="0" xfId="0" applyFont="1" applyFill="1" applyAlignment="1">
      <alignment horizontal="center" vertical="center"/>
    </xf>
    <xf numFmtId="0" fontId="27" fillId="0" borderId="0" xfId="0" applyFont="1" applyAlignment="1">
      <alignment horizontal="center"/>
    </xf>
    <xf numFmtId="0" fontId="42" fillId="10" borderId="0" xfId="0" applyFont="1" applyFill="1" applyAlignment="1">
      <alignment horizontal="center" vertical="center"/>
    </xf>
    <xf numFmtId="0" fontId="77" fillId="9" borderId="0" xfId="0" applyFont="1" applyFill="1" applyAlignment="1">
      <alignment horizontal="center" vertical="center"/>
    </xf>
    <xf numFmtId="0" fontId="43" fillId="9" borderId="0" xfId="0" applyFont="1" applyFill="1" applyAlignment="1">
      <alignment horizontal="center"/>
    </xf>
    <xf numFmtId="3" fontId="96" fillId="0" borderId="0" xfId="0" applyNumberFormat="1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0" fontId="77" fillId="9" borderId="0" xfId="0" applyFont="1" applyFill="1" applyAlignment="1">
      <alignment horizontal="center"/>
    </xf>
    <xf numFmtId="4" fontId="96" fillId="0" borderId="51" xfId="0" applyNumberFormat="1" applyFont="1" applyBorder="1" applyAlignment="1">
      <alignment horizontal="center" vertical="center"/>
    </xf>
    <xf numFmtId="4" fontId="98" fillId="0" borderId="51" xfId="0" applyNumberFormat="1" applyFont="1" applyBorder="1" applyAlignment="1">
      <alignment horizontal="center" vertical="center"/>
    </xf>
    <xf numFmtId="4" fontId="96" fillId="0" borderId="0" xfId="0" applyNumberFormat="1" applyFont="1" applyAlignment="1">
      <alignment horizontal="center" vertical="center"/>
    </xf>
    <xf numFmtId="4" fontId="98" fillId="0" borderId="0" xfId="0" applyNumberFormat="1" applyFont="1" applyAlignment="1">
      <alignment horizontal="center" vertical="center"/>
    </xf>
    <xf numFmtId="170" fontId="98" fillId="4" borderId="35" xfId="4" applyNumberFormat="1" applyFont="1" applyFill="1" applyBorder="1" applyAlignment="1">
      <alignment horizontal="center" vertical="center"/>
    </xf>
    <xf numFmtId="10" fontId="98" fillId="4" borderId="35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2" fontId="6" fillId="0" borderId="0" xfId="0" applyNumberFormat="1" applyFont="1" applyAlignment="1">
      <alignment horizontal="right"/>
    </xf>
    <xf numFmtId="2" fontId="108" fillId="0" borderId="0" xfId="0" applyNumberFormat="1" applyFont="1" applyAlignment="1">
      <alignment horizontal="right"/>
    </xf>
    <xf numFmtId="0" fontId="58" fillId="0" borderId="0" xfId="0" applyFont="1" applyAlignment="1">
      <alignment horizontal="center"/>
    </xf>
    <xf numFmtId="0" fontId="78" fillId="9" borderId="0" xfId="0" applyFont="1" applyFill="1" applyAlignment="1">
      <alignment horizontal="center" vertical="center"/>
    </xf>
    <xf numFmtId="0" fontId="71" fillId="9" borderId="0" xfId="0" applyFont="1" applyFill="1" applyAlignment="1">
      <alignment horizontal="left"/>
    </xf>
    <xf numFmtId="0" fontId="19" fillId="0" borderId="0" xfId="0" applyFont="1" applyAlignment="1">
      <alignment horizontal="right"/>
    </xf>
    <xf numFmtId="0" fontId="75" fillId="0" borderId="0" xfId="0" applyFont="1" applyAlignment="1">
      <alignment horizontal="right"/>
    </xf>
    <xf numFmtId="0" fontId="95" fillId="0" borderId="0" xfId="0" applyFont="1" applyAlignment="1">
      <alignment horizontal="center"/>
    </xf>
    <xf numFmtId="0" fontId="42" fillId="9" borderId="0" xfId="0" applyFont="1" applyFill="1" applyAlignment="1">
      <alignment horizontal="center" vertical="center"/>
    </xf>
    <xf numFmtId="0" fontId="44" fillId="9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11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78" fillId="9" borderId="0" xfId="0" applyFont="1" applyFill="1" applyAlignment="1">
      <alignment horizontal="left" vertical="center"/>
    </xf>
    <xf numFmtId="0" fontId="90" fillId="2" borderId="0" xfId="0" applyFont="1" applyFill="1" applyAlignment="1">
      <alignment horizontal="left" vertical="center" wrapText="1"/>
    </xf>
    <xf numFmtId="0" fontId="90" fillId="2" borderId="47" xfId="0" applyFont="1" applyFill="1" applyBorder="1" applyAlignment="1">
      <alignment horizontal="left" vertical="center" wrapText="1"/>
    </xf>
    <xf numFmtId="0" fontId="90" fillId="0" borderId="0" xfId="0" applyFont="1" applyAlignment="1">
      <alignment horizontal="left" vertical="center" wrapText="1"/>
    </xf>
    <xf numFmtId="0" fontId="90" fillId="0" borderId="47" xfId="0" applyFont="1" applyBorder="1" applyAlignment="1">
      <alignment horizontal="left" vertical="center" wrapText="1"/>
    </xf>
    <xf numFmtId="0" fontId="90" fillId="0" borderId="49" xfId="0" applyFont="1" applyBorder="1" applyAlignment="1">
      <alignment horizontal="left" vertical="center" wrapText="1"/>
    </xf>
    <xf numFmtId="0" fontId="90" fillId="0" borderId="50" xfId="0" applyFont="1" applyBorder="1" applyAlignment="1">
      <alignment horizontal="left" vertical="center" wrapText="1"/>
    </xf>
    <xf numFmtId="0" fontId="90" fillId="2" borderId="52" xfId="0" applyFont="1" applyFill="1" applyBorder="1" applyAlignment="1">
      <alignment horizontal="left" vertical="center"/>
    </xf>
    <xf numFmtId="0" fontId="90" fillId="2" borderId="53" xfId="0" applyFont="1" applyFill="1" applyBorder="1" applyAlignment="1">
      <alignment horizontal="left" vertical="center"/>
    </xf>
    <xf numFmtId="0" fontId="43" fillId="10" borderId="0" xfId="0" applyFont="1" applyFill="1" applyAlignment="1">
      <alignment horizontal="center"/>
    </xf>
    <xf numFmtId="49" fontId="14" fillId="2" borderId="0" xfId="0" applyNumberFormat="1" applyFont="1" applyFill="1" applyAlignment="1">
      <alignment horizontal="center"/>
    </xf>
    <xf numFmtId="0" fontId="43" fillId="10" borderId="0" xfId="0" applyFont="1" applyFill="1" applyAlignment="1">
      <alignment horizontal="center" wrapText="1"/>
    </xf>
    <xf numFmtId="0" fontId="2" fillId="0" borderId="5" xfId="2" applyFont="1" applyBorder="1" applyAlignment="1">
      <alignment horizontal="center"/>
    </xf>
    <xf numFmtId="0" fontId="17" fillId="0" borderId="7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0" fontId="17" fillId="0" borderId="9" xfId="2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0" fontId="19" fillId="0" borderId="0" xfId="2" applyFont="1" applyAlignment="1">
      <alignment horizontal="center"/>
    </xf>
    <xf numFmtId="0" fontId="19" fillId="0" borderId="1" xfId="2" applyFont="1" applyBorder="1" applyAlignment="1">
      <alignment horizontal="center" wrapText="1"/>
    </xf>
    <xf numFmtId="0" fontId="19" fillId="0" borderId="2" xfId="2" applyFont="1" applyBorder="1" applyAlignment="1">
      <alignment horizontal="center" wrapText="1"/>
    </xf>
    <xf numFmtId="0" fontId="19" fillId="0" borderId="4" xfId="2" applyFont="1" applyBorder="1" applyAlignment="1">
      <alignment horizontal="center" wrapText="1"/>
    </xf>
    <xf numFmtId="0" fontId="19" fillId="0" borderId="5" xfId="2" applyFont="1" applyBorder="1" applyAlignment="1">
      <alignment horizontal="center" wrapText="1"/>
    </xf>
    <xf numFmtId="0" fontId="19" fillId="7" borderId="4" xfId="2" applyFont="1" applyFill="1" applyBorder="1" applyAlignment="1">
      <alignment horizontal="center"/>
    </xf>
    <xf numFmtId="0" fontId="19" fillId="7" borderId="6" xfId="2" applyFont="1" applyFill="1" applyBorder="1" applyAlignment="1">
      <alignment horizontal="center"/>
    </xf>
    <xf numFmtId="0" fontId="11" fillId="0" borderId="0" xfId="2" applyFont="1" applyAlignment="1">
      <alignment horizontal="center"/>
    </xf>
    <xf numFmtId="3" fontId="16" fillId="6" borderId="26" xfId="2" applyNumberFormat="1" applyFont="1" applyFill="1" applyBorder="1" applyAlignment="1">
      <alignment horizontal="center"/>
    </xf>
    <xf numFmtId="3" fontId="16" fillId="6" borderId="0" xfId="2" applyNumberFormat="1" applyFont="1" applyFill="1" applyAlignment="1">
      <alignment horizontal="center"/>
    </xf>
    <xf numFmtId="0" fontId="19" fillId="7" borderId="1" xfId="2" applyFont="1" applyFill="1" applyBorder="1" applyAlignment="1">
      <alignment horizontal="center"/>
    </xf>
    <xf numFmtId="0" fontId="19" fillId="7" borderId="3" xfId="2" applyFont="1" applyFill="1" applyBorder="1" applyAlignment="1">
      <alignment horizontal="center"/>
    </xf>
    <xf numFmtId="0" fontId="19" fillId="0" borderId="3" xfId="2" applyFont="1" applyBorder="1" applyAlignment="1">
      <alignment horizontal="center" wrapText="1"/>
    </xf>
    <xf numFmtId="0" fontId="19" fillId="0" borderId="6" xfId="2" applyFont="1" applyBorder="1" applyAlignment="1">
      <alignment horizontal="center" wrapText="1"/>
    </xf>
    <xf numFmtId="3" fontId="15" fillId="6" borderId="0" xfId="2" applyNumberFormat="1" applyFont="1" applyFill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17" fontId="18" fillId="6" borderId="32" xfId="2" applyNumberFormat="1" applyFont="1" applyFill="1" applyBorder="1" applyAlignment="1">
      <alignment horizontal="center" vertical="center" wrapText="1"/>
    </xf>
    <xf numFmtId="17" fontId="18" fillId="6" borderId="18" xfId="2" applyNumberFormat="1" applyFont="1" applyFill="1" applyBorder="1" applyAlignment="1">
      <alignment horizontal="center" vertical="center" wrapText="1"/>
    </xf>
    <xf numFmtId="17" fontId="18" fillId="6" borderId="12" xfId="2" applyNumberFormat="1" applyFont="1" applyFill="1" applyBorder="1" applyAlignment="1">
      <alignment horizontal="center" vertical="center" wrapText="1"/>
    </xf>
    <xf numFmtId="17" fontId="18" fillId="6" borderId="20" xfId="2" applyNumberFormat="1" applyFont="1" applyFill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17" fontId="18" fillId="6" borderId="41" xfId="2" applyNumberFormat="1" applyFont="1" applyFill="1" applyBorder="1" applyAlignment="1">
      <alignment horizontal="center" vertical="center" wrapText="1"/>
    </xf>
    <xf numFmtId="0" fontId="17" fillId="0" borderId="26" xfId="2" applyFont="1" applyBorder="1" applyAlignment="1">
      <alignment horizontal="center"/>
    </xf>
    <xf numFmtId="0" fontId="17" fillId="0" borderId="0" xfId="2" applyFont="1" applyAlignment="1">
      <alignment horizontal="center"/>
    </xf>
    <xf numFmtId="17" fontId="18" fillId="6" borderId="1" xfId="2" applyNumberFormat="1" applyFont="1" applyFill="1" applyBorder="1" applyAlignment="1">
      <alignment horizontal="center" vertical="center" wrapText="1"/>
    </xf>
    <xf numFmtId="17" fontId="18" fillId="6" borderId="4" xfId="2" applyNumberFormat="1" applyFont="1" applyFill="1" applyBorder="1" applyAlignment="1">
      <alignment horizontal="center" vertical="center" wrapText="1"/>
    </xf>
    <xf numFmtId="17" fontId="18" fillId="6" borderId="38" xfId="2" applyNumberFormat="1" applyFont="1" applyFill="1" applyBorder="1" applyAlignment="1">
      <alignment horizontal="center" vertical="center" wrapText="1"/>
    </xf>
    <xf numFmtId="17" fontId="18" fillId="6" borderId="19" xfId="2" applyNumberFormat="1" applyFont="1" applyFill="1" applyBorder="1" applyAlignment="1">
      <alignment horizontal="center" vertical="center" wrapText="1"/>
    </xf>
    <xf numFmtId="17" fontId="18" fillId="6" borderId="7" xfId="2" applyNumberFormat="1" applyFont="1" applyFill="1" applyBorder="1" applyAlignment="1">
      <alignment horizontal="center" vertical="center"/>
    </xf>
    <xf numFmtId="17" fontId="18" fillId="6" borderId="9" xfId="2" applyNumberFormat="1" applyFont="1" applyFill="1" applyBorder="1" applyAlignment="1">
      <alignment horizontal="center" vertical="center"/>
    </xf>
    <xf numFmtId="0" fontId="17" fillId="0" borderId="1" xfId="2" applyFont="1" applyBorder="1" applyAlignment="1">
      <alignment horizontal="center"/>
    </xf>
    <xf numFmtId="0" fontId="17" fillId="0" borderId="2" xfId="2" applyFont="1" applyBorder="1" applyAlignment="1">
      <alignment horizontal="center"/>
    </xf>
    <xf numFmtId="0" fontId="36" fillId="0" borderId="0" xfId="2" applyFont="1" applyAlignment="1">
      <alignment horizontal="center"/>
    </xf>
    <xf numFmtId="0" fontId="1" fillId="0" borderId="0" xfId="2" applyAlignment="1">
      <alignment horizontal="left" vertical="center" wrapText="1"/>
    </xf>
    <xf numFmtId="0" fontId="1" fillId="0" borderId="37" xfId="2" applyBorder="1" applyAlignment="1">
      <alignment horizontal="left" vertical="center" wrapText="1"/>
    </xf>
    <xf numFmtId="0" fontId="1" fillId="0" borderId="0" xfId="2" applyAlignment="1">
      <alignment horizontal="left" vertical="top" wrapText="1"/>
    </xf>
    <xf numFmtId="0" fontId="1" fillId="0" borderId="37" xfId="2" applyBorder="1" applyAlignment="1">
      <alignment horizontal="left" vertical="top" wrapText="1"/>
    </xf>
    <xf numFmtId="0" fontId="1" fillId="0" borderId="5" xfId="2" applyBorder="1" applyAlignment="1">
      <alignment horizontal="left" vertical="top" wrapText="1"/>
    </xf>
    <xf numFmtId="0" fontId="1" fillId="0" borderId="6" xfId="2" applyBorder="1" applyAlignment="1">
      <alignment horizontal="left" vertical="top" wrapText="1"/>
    </xf>
    <xf numFmtId="0" fontId="22" fillId="0" borderId="26" xfId="2" applyFont="1" applyBorder="1" applyAlignment="1">
      <alignment horizontal="left" vertical="center" wrapText="1"/>
    </xf>
    <xf numFmtId="0" fontId="1" fillId="0" borderId="0" xfId="2" applyAlignment="1">
      <alignment horizontal="left" wrapText="1"/>
    </xf>
    <xf numFmtId="0" fontId="1" fillId="0" borderId="37" xfId="2" applyBorder="1" applyAlignment="1">
      <alignment horizontal="left" wrapText="1"/>
    </xf>
  </cellXfs>
  <cellStyles count="5">
    <cellStyle name="Millares" xfId="4" builtinId="3"/>
    <cellStyle name="Millares 2" xfId="3"/>
    <cellStyle name="Normal" xfId="0" builtinId="0"/>
    <cellStyle name="Normal 2" xfId="2"/>
    <cellStyle name="Porcentaje" xfId="1" builtinId="5"/>
  </cellStyles>
  <dxfs count="103">
    <dxf>
      <fill>
        <patternFill>
          <bgColor indexed="10"/>
        </patternFill>
      </fill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</dxfs>
  <tableStyles count="0" defaultTableStyle="TableStyleMedium2" defaultPivotStyle="PivotStyleLight16"/>
  <colors>
    <mruColors>
      <color rgb="FFE30B34"/>
      <color rgb="FF0066CC"/>
      <color rgb="FF0000FF"/>
      <color rgb="FFC0C0C0"/>
      <color rgb="FF9999FF"/>
      <color rgb="FF7DB51A"/>
      <color rgb="FFE30BC9"/>
      <color rgb="FF066686"/>
      <color rgb="FF003956"/>
      <color rgb="FF62BA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haredStrings" Target="sharedStrings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C0-47D2-884C-51B2941D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51743864"/>
        <c:axId val="351744248"/>
      </c:barChart>
      <c:catAx>
        <c:axId val="351743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5174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174424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5174386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BE-41E5-BFD7-180566B1EA5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BE-41E5-BFD7-180566B1EA5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BE-41E5-BFD7-180566B1EA5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BE-41E5-BFD7-180566B1EA5E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5BE-41E5-BFD7-180566B1EA5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5BE-41E5-BFD7-180566B1EA5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5BE-41E5-BFD7-180566B1EA5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5BE-41E5-BFD7-180566B1EA5E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5BE-41E5-BFD7-180566B1EA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5BE-41E5-BFD7-180566B1EA5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5BE-41E5-BFD7-180566B1EA5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([1]Mes!$A$466:$A$468,[1]Mes!$A$470:$A$474)</c:f>
              <c:strCache>
                <c:ptCount val="8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Salamanca</c:v>
                </c:pt>
                <c:pt idx="4">
                  <c:v>Segovia</c:v>
                </c:pt>
                <c:pt idx="5">
                  <c:v>Soria</c:v>
                </c:pt>
                <c:pt idx="6">
                  <c:v>Valladolid</c:v>
                </c:pt>
                <c:pt idx="7">
                  <c:v>Zamora</c:v>
                </c:pt>
              </c:strCache>
            </c:strRef>
          </c:cat>
          <c:val>
            <c:numRef>
              <c:f>([1]Mes!$D$466:$D$468,[1]Mes!$D$470:$D$474)</c:f>
              <c:numCache>
                <c:formatCode>General</c:formatCode>
                <c:ptCount val="8"/>
                <c:pt idx="0">
                  <c:v>1195</c:v>
                </c:pt>
                <c:pt idx="1">
                  <c:v>705</c:v>
                </c:pt>
                <c:pt idx="2">
                  <c:v>570</c:v>
                </c:pt>
                <c:pt idx="3">
                  <c:v>1201</c:v>
                </c:pt>
                <c:pt idx="4">
                  <c:v>687</c:v>
                </c:pt>
                <c:pt idx="5">
                  <c:v>81</c:v>
                </c:pt>
                <c:pt idx="6">
                  <c:v>92</c:v>
                </c:pt>
                <c:pt idx="7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5BE-41E5-BFD7-180566B1E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က</c:firstFooter>
    </c:headerFooter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'[2]5.- M.V. PROC'!$A$138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'[2]5.- M.V. PROC'!$B$137:$G$137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PROC'!$B$138:$G$138</c:f>
              <c:numCache>
                <c:formatCode>General</c:formatCode>
                <c:ptCount val="6"/>
                <c:pt idx="0">
                  <c:v>0.2722</c:v>
                </c:pt>
                <c:pt idx="1">
                  <c:v>0.2235</c:v>
                </c:pt>
                <c:pt idx="2">
                  <c:v>0.17380000000000001</c:v>
                </c:pt>
                <c:pt idx="3">
                  <c:v>0.30830000000000002</c:v>
                </c:pt>
                <c:pt idx="4">
                  <c:v>0.49819999999999998</c:v>
                </c:pt>
                <c:pt idx="5">
                  <c:v>0.2828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3E-4A05-8ECD-64964DF7299D}"/>
            </c:ext>
          </c:extLst>
        </c:ser>
        <c:ser>
          <c:idx val="1"/>
          <c:order val="1"/>
          <c:tx>
            <c:strRef>
              <c:f>'[2]5.- M.V. PROC'!$A$139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PROC'!$B$137:$G$137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PROC'!$B$139:$G$139</c:f>
              <c:numCache>
                <c:formatCode>General</c:formatCode>
                <c:ptCount val="6"/>
                <c:pt idx="0">
                  <c:v>0.14949999999999999</c:v>
                </c:pt>
                <c:pt idx="1">
                  <c:v>0.23369999999999999</c:v>
                </c:pt>
                <c:pt idx="2">
                  <c:v>0.33939999999999998</c:v>
                </c:pt>
                <c:pt idx="3">
                  <c:v>0.1482</c:v>
                </c:pt>
                <c:pt idx="4">
                  <c:v>0.1653</c:v>
                </c:pt>
                <c:pt idx="5">
                  <c:v>0.1605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3E-4A05-8ECD-64964DF7299D}"/>
            </c:ext>
          </c:extLst>
        </c:ser>
        <c:ser>
          <c:idx val="2"/>
          <c:order val="2"/>
          <c:tx>
            <c:strRef>
              <c:f>'[2]5.- M.V. PROC'!$A$140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'[2]5.- M.V. PROC'!$B$140:$G$140</c:f>
              <c:numCache>
                <c:formatCode>General</c:formatCode>
                <c:ptCount val="6"/>
                <c:pt idx="0">
                  <c:v>8.2799999999999999E-2</c:v>
                </c:pt>
                <c:pt idx="1">
                  <c:v>7.0199999999999999E-2</c:v>
                </c:pt>
                <c:pt idx="2">
                  <c:v>4.19E-2</c:v>
                </c:pt>
                <c:pt idx="3">
                  <c:v>3.9600000000000003E-2</c:v>
                </c:pt>
                <c:pt idx="4">
                  <c:v>3.7199999999999997E-2</c:v>
                </c:pt>
                <c:pt idx="5">
                  <c:v>7.6300000000000007E-2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A3E-4A05-8ECD-64964DF7299D}"/>
            </c:ext>
          </c:extLst>
        </c:ser>
        <c:ser>
          <c:idx val="3"/>
          <c:order val="3"/>
          <c:tx>
            <c:strRef>
              <c:f>'[2]5.- M.V. PROC'!$A$141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'[2]5.- M.V. PROC'!$B$141:$G$141</c:f>
              <c:numCache>
                <c:formatCode>General</c:formatCode>
                <c:ptCount val="6"/>
                <c:pt idx="0">
                  <c:v>7.0599999999999996E-2</c:v>
                </c:pt>
                <c:pt idx="1">
                  <c:v>8.7099999999999997E-2</c:v>
                </c:pt>
                <c:pt idx="2">
                  <c:v>0.1037</c:v>
                </c:pt>
                <c:pt idx="3">
                  <c:v>2.64E-2</c:v>
                </c:pt>
                <c:pt idx="4">
                  <c:v>3.6600000000000001E-2</c:v>
                </c:pt>
                <c:pt idx="5">
                  <c:v>6.8400000000000002E-2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A3E-4A05-8ECD-64964DF7299D}"/>
            </c:ext>
          </c:extLst>
        </c:ser>
        <c:ser>
          <c:idx val="4"/>
          <c:order val="4"/>
          <c:tx>
            <c:strRef>
              <c:f>'[2]5.- M.V. PROC'!$A$142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'[2]5.- M.V. PROC'!$B$142:$G$142</c:f>
              <c:numCache>
                <c:formatCode>General</c:formatCode>
                <c:ptCount val="6"/>
                <c:pt idx="0">
                  <c:v>6.2899999999999998E-2</c:v>
                </c:pt>
                <c:pt idx="1">
                  <c:v>6.9099999999999995E-2</c:v>
                </c:pt>
                <c:pt idx="2">
                  <c:v>7.0099999999999996E-2</c:v>
                </c:pt>
                <c:pt idx="3">
                  <c:v>0.1482</c:v>
                </c:pt>
                <c:pt idx="4">
                  <c:v>7.3999999999999996E-2</c:v>
                </c:pt>
                <c:pt idx="5">
                  <c:v>6.8000000000000005E-2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A3E-4A05-8ECD-64964DF7299D}"/>
            </c:ext>
          </c:extLst>
        </c:ser>
        <c:ser>
          <c:idx val="5"/>
          <c:order val="5"/>
          <c:tx>
            <c:strRef>
              <c:f>'[2]5.-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'[2]5.- M.V. PROC'!$B$143:$G$143</c:f>
              <c:numCache>
                <c:formatCode>General</c:formatCode>
                <c:ptCount val="6"/>
                <c:pt idx="0">
                  <c:v>7.5700000000000003E-2</c:v>
                </c:pt>
                <c:pt idx="1">
                  <c:v>5.0299999999999997E-2</c:v>
                </c:pt>
                <c:pt idx="2">
                  <c:v>5.2400000000000002E-2</c:v>
                </c:pt>
                <c:pt idx="3">
                  <c:v>2.87E-2</c:v>
                </c:pt>
                <c:pt idx="4">
                  <c:v>2.7900000000000001E-2</c:v>
                </c:pt>
                <c:pt idx="5">
                  <c:v>6.7900000000000002E-2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A3E-4A05-8ECD-64964DF7299D}"/>
            </c:ext>
          </c:extLst>
        </c:ser>
        <c:ser>
          <c:idx val="6"/>
          <c:order val="6"/>
          <c:tx>
            <c:strRef>
              <c:f>'[2]5.- M.V. PROC'!$A$144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'[2]5.- M.V. PROC'!$B$144:$G$144</c:f>
              <c:numCache>
                <c:formatCode>General</c:formatCode>
                <c:ptCount val="6"/>
                <c:pt idx="0">
                  <c:v>5.2400000000000002E-2</c:v>
                </c:pt>
                <c:pt idx="1">
                  <c:v>6.0699999999999997E-2</c:v>
                </c:pt>
                <c:pt idx="2">
                  <c:v>5.5599999999999997E-2</c:v>
                </c:pt>
                <c:pt idx="3">
                  <c:v>0.13789999999999999</c:v>
                </c:pt>
                <c:pt idx="4">
                  <c:v>2.9700000000000001E-2</c:v>
                </c:pt>
                <c:pt idx="5">
                  <c:v>5.5500000000000001E-2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A3E-4A05-8ECD-64964DF7299D}"/>
            </c:ext>
          </c:extLst>
        </c:ser>
        <c:ser>
          <c:idx val="7"/>
          <c:order val="7"/>
          <c:tx>
            <c:strRef>
              <c:f>'[2]5.- M.V. PROC'!$A$145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'[2]5.- M.V. PROC'!$B$145:$G$145</c:f>
              <c:numCache>
                <c:formatCode>General</c:formatCode>
                <c:ptCount val="6"/>
                <c:pt idx="0">
                  <c:v>5.1799999999999999E-2</c:v>
                </c:pt>
                <c:pt idx="1">
                  <c:v>3.8800000000000001E-2</c:v>
                </c:pt>
                <c:pt idx="2">
                  <c:v>3.0700000000000002E-2</c:v>
                </c:pt>
                <c:pt idx="3">
                  <c:v>3.3000000000000002E-2</c:v>
                </c:pt>
                <c:pt idx="4">
                  <c:v>2.6700000000000002E-2</c:v>
                </c:pt>
                <c:pt idx="5">
                  <c:v>4.7899999999999998E-2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A3E-4A05-8ECD-64964DF7299D}"/>
            </c:ext>
          </c:extLst>
        </c:ser>
        <c:ser>
          <c:idx val="8"/>
          <c:order val="8"/>
          <c:tx>
            <c:strRef>
              <c:f>'[2]5.- M.V. PROC'!$A$146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'[2]5.- M.V. PROC'!$B$146:$G$146</c:f>
              <c:numCache>
                <c:formatCode>General</c:formatCode>
                <c:ptCount val="6"/>
                <c:pt idx="0">
                  <c:v>3.6900000000000002E-2</c:v>
                </c:pt>
                <c:pt idx="1">
                  <c:v>3.95E-2</c:v>
                </c:pt>
                <c:pt idx="2">
                  <c:v>3.7600000000000001E-2</c:v>
                </c:pt>
                <c:pt idx="3">
                  <c:v>3.8399999999999997E-2</c:v>
                </c:pt>
                <c:pt idx="4">
                  <c:v>2.8299999999999999E-2</c:v>
                </c:pt>
                <c:pt idx="5">
                  <c:v>3.6700000000000003E-2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A3E-4A05-8ECD-64964DF7299D}"/>
            </c:ext>
          </c:extLst>
        </c:ser>
        <c:ser>
          <c:idx val="9"/>
          <c:order val="9"/>
          <c:tx>
            <c:strRef>
              <c:f>'[2]5.- M.V. PROC'!$A$147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'[2]5.- M.V. PROC'!$B$147:$G$147</c:f>
              <c:numCache>
                <c:formatCode>General</c:formatCode>
                <c:ptCount val="6"/>
                <c:pt idx="0">
                  <c:v>3.1300000000000001E-2</c:v>
                </c:pt>
                <c:pt idx="1">
                  <c:v>3.2599999999999997E-2</c:v>
                </c:pt>
                <c:pt idx="2">
                  <c:v>2.63E-2</c:v>
                </c:pt>
                <c:pt idx="3">
                  <c:v>2.4400000000000002E-2</c:v>
                </c:pt>
                <c:pt idx="4">
                  <c:v>1.8800000000000001E-2</c:v>
                </c:pt>
                <c:pt idx="5">
                  <c:v>3.0200000000000001E-2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A3E-4A05-8ECD-64964DF7299D}"/>
            </c:ext>
          </c:extLst>
        </c:ser>
        <c:ser>
          <c:idx val="10"/>
          <c:order val="10"/>
          <c:tx>
            <c:strRef>
              <c:f>'[2]5.- M.V. PROC'!$A$148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'[2]5.- M.V. PROC'!$B$148:$G$148</c:f>
              <c:numCache>
                <c:formatCode>General</c:formatCode>
                <c:ptCount val="6"/>
                <c:pt idx="0">
                  <c:v>2.3400000000000001E-2</c:v>
                </c:pt>
                <c:pt idx="1">
                  <c:v>2.4799999999999999E-2</c:v>
                </c:pt>
                <c:pt idx="2">
                  <c:v>1.1599999999999999E-2</c:v>
                </c:pt>
                <c:pt idx="3">
                  <c:v>1.55E-2</c:v>
                </c:pt>
                <c:pt idx="4">
                  <c:v>1.23E-2</c:v>
                </c:pt>
                <c:pt idx="5">
                  <c:v>2.23E-2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A3E-4A05-8ECD-64964DF7299D}"/>
            </c:ext>
          </c:extLst>
        </c:ser>
        <c:ser>
          <c:idx val="11"/>
          <c:order val="11"/>
          <c:tx>
            <c:strRef>
              <c:f>'[2]5.- M.V. PROC'!$A$149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'[2]5.- M.V. PROC'!$B$149:$G$149</c:f>
              <c:numCache>
                <c:formatCode>General</c:formatCode>
                <c:ptCount val="6"/>
                <c:pt idx="0">
                  <c:v>2.3400000000000001E-2</c:v>
                </c:pt>
                <c:pt idx="1">
                  <c:v>2.0199999999999999E-2</c:v>
                </c:pt>
                <c:pt idx="2">
                  <c:v>2.0299999999999999E-2</c:v>
                </c:pt>
                <c:pt idx="3">
                  <c:v>1.0999999999999999E-2</c:v>
                </c:pt>
                <c:pt idx="4">
                  <c:v>1.35E-2</c:v>
                </c:pt>
                <c:pt idx="5">
                  <c:v>2.1899999999999999E-2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A3E-4A05-8ECD-64964DF7299D}"/>
            </c:ext>
          </c:extLst>
        </c:ser>
        <c:ser>
          <c:idx val="12"/>
          <c:order val="12"/>
          <c:tx>
            <c:strRef>
              <c:f>'[2]5.- M.V. PROC'!$A$150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'[2]5.- M.V. PROC'!$B$150:$G$150</c:f>
              <c:numCache>
                <c:formatCode>General</c:formatCode>
                <c:ptCount val="6"/>
                <c:pt idx="0">
                  <c:v>1.7100000000000001E-2</c:v>
                </c:pt>
                <c:pt idx="1">
                  <c:v>1.46E-2</c:v>
                </c:pt>
                <c:pt idx="2">
                  <c:v>1.2800000000000001E-2</c:v>
                </c:pt>
                <c:pt idx="3">
                  <c:v>1.47E-2</c:v>
                </c:pt>
                <c:pt idx="4">
                  <c:v>1.03E-2</c:v>
                </c:pt>
                <c:pt idx="5">
                  <c:v>1.6299999999999999E-2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A3E-4A05-8ECD-64964DF7299D}"/>
            </c:ext>
          </c:extLst>
        </c:ser>
        <c:ser>
          <c:idx val="13"/>
          <c:order val="13"/>
          <c:tx>
            <c:strRef>
              <c:f>'[2]5.- M.V. PROC'!$A$151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'[2]5.- M.V. PROC'!$B$151:$G$151</c:f>
              <c:numCache>
                <c:formatCode>General</c:formatCode>
                <c:ptCount val="6"/>
                <c:pt idx="0">
                  <c:v>1.41E-2</c:v>
                </c:pt>
                <c:pt idx="1">
                  <c:v>9.4000000000000004E-3</c:v>
                </c:pt>
                <c:pt idx="2">
                  <c:v>5.5999999999999999E-3</c:v>
                </c:pt>
                <c:pt idx="3">
                  <c:v>7.0000000000000001E-3</c:v>
                </c:pt>
                <c:pt idx="4">
                  <c:v>5.4999999999999997E-3</c:v>
                </c:pt>
                <c:pt idx="5">
                  <c:v>1.2699999999999999E-2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A3E-4A05-8ECD-64964DF7299D}"/>
            </c:ext>
          </c:extLst>
        </c:ser>
        <c:ser>
          <c:idx val="14"/>
          <c:order val="14"/>
          <c:tx>
            <c:strRef>
              <c:f>'[2]5.- M.V. PROC'!$A$152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'[2]5.- M.V. PROC'!$B$152:$G$152</c:f>
              <c:numCache>
                <c:formatCode>General</c:formatCode>
                <c:ptCount val="6"/>
                <c:pt idx="0">
                  <c:v>1.24E-2</c:v>
                </c:pt>
                <c:pt idx="1">
                  <c:v>9.4999999999999998E-3</c:v>
                </c:pt>
                <c:pt idx="2">
                  <c:v>9.7000000000000003E-3</c:v>
                </c:pt>
                <c:pt idx="3">
                  <c:v>1.0699999999999999E-2</c:v>
                </c:pt>
                <c:pt idx="4">
                  <c:v>8.0999999999999996E-3</c:v>
                </c:pt>
                <c:pt idx="5">
                  <c:v>1.17E-2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A3E-4A05-8ECD-64964DF7299D}"/>
            </c:ext>
          </c:extLst>
        </c:ser>
        <c:ser>
          <c:idx val="15"/>
          <c:order val="15"/>
          <c:tx>
            <c:strRef>
              <c:f>'[2]5.- M.V. PROC'!$A$153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'[2]5.- M.V. PROC'!$B$153:$G$153</c:f>
              <c:numCache>
                <c:formatCode>General</c:formatCode>
                <c:ptCount val="6"/>
                <c:pt idx="0">
                  <c:v>1.18E-2</c:v>
                </c:pt>
                <c:pt idx="1">
                  <c:v>7.7999999999999996E-3</c:v>
                </c:pt>
                <c:pt idx="2">
                  <c:v>3.3999999999999998E-3</c:v>
                </c:pt>
                <c:pt idx="3">
                  <c:v>4.3E-3</c:v>
                </c:pt>
                <c:pt idx="4">
                  <c:v>4.1000000000000003E-3</c:v>
                </c:pt>
                <c:pt idx="5">
                  <c:v>1.0500000000000001E-2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A3E-4A05-8ECD-64964DF7299D}"/>
            </c:ext>
          </c:extLst>
        </c:ser>
        <c:ser>
          <c:idx val="16"/>
          <c:order val="16"/>
          <c:tx>
            <c:strRef>
              <c:f>'[2]5.- M.V. PROC'!$A$154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'[2]5.- M.V. PROC'!$B$154:$G$154</c:f>
              <c:numCache>
                <c:formatCode>General</c:formatCode>
                <c:ptCount val="6"/>
                <c:pt idx="0">
                  <c:v>9.5999999999999992E-3</c:v>
                </c:pt>
                <c:pt idx="1">
                  <c:v>7.1999999999999998E-3</c:v>
                </c:pt>
                <c:pt idx="2">
                  <c:v>4.4000000000000003E-3</c:v>
                </c:pt>
                <c:pt idx="3">
                  <c:v>1.4E-3</c:v>
                </c:pt>
                <c:pt idx="4">
                  <c:v>2.8999999999999998E-3</c:v>
                </c:pt>
                <c:pt idx="5">
                  <c:v>8.5000000000000006E-3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A3E-4A05-8ECD-64964DF7299D}"/>
            </c:ext>
          </c:extLst>
        </c:ser>
        <c:ser>
          <c:idx val="17"/>
          <c:order val="17"/>
          <c:tx>
            <c:strRef>
              <c:f>'[2]5.- M.V. PROC'!$A$155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'[2]5.- M.V. PROC'!$B$155:$G$155</c:f>
              <c:numCache>
                <c:formatCode>General</c:formatCode>
                <c:ptCount val="6"/>
                <c:pt idx="0">
                  <c:v>1.2999999999999999E-3</c:v>
                </c:pt>
                <c:pt idx="1">
                  <c:v>5.0000000000000001E-4</c:v>
                </c:pt>
                <c:pt idx="2">
                  <c:v>2.9999999999999997E-4</c:v>
                </c:pt>
                <c:pt idx="3">
                  <c:v>2.0000000000000001E-4</c:v>
                </c:pt>
                <c:pt idx="4">
                  <c:v>4.0000000000000002E-4</c:v>
                </c:pt>
                <c:pt idx="5">
                  <c:v>1.1000000000000001E-3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A3E-4A05-8ECD-64964DF7299D}"/>
            </c:ext>
          </c:extLst>
        </c:ser>
        <c:ser>
          <c:idx val="18"/>
          <c:order val="18"/>
          <c:tx>
            <c:strRef>
              <c:f>'[2]5.- M.V. PROC'!$A$156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'[2]5.- M.V. PROC'!$B$156:$G$156</c:f>
              <c:numCache>
                <c:formatCode>General</c:formatCode>
                <c:ptCount val="6"/>
                <c:pt idx="0">
                  <c:v>6.9999999999999999E-4</c:v>
                </c:pt>
                <c:pt idx="1">
                  <c:v>5.0000000000000001E-4</c:v>
                </c:pt>
                <c:pt idx="2">
                  <c:v>2.9999999999999997E-4</c:v>
                </c:pt>
                <c:pt idx="3">
                  <c:v>2.2000000000000001E-3</c:v>
                </c:pt>
                <c:pt idx="4">
                  <c:v>2.0000000000000001E-4</c:v>
                </c:pt>
                <c:pt idx="5">
                  <c:v>6.9999999999999999E-4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A3E-4A05-8ECD-64964DF7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513096"/>
        <c:axId val="451522504"/>
      </c:barChart>
      <c:catAx>
        <c:axId val="451513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22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2250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3096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'[2]5.- M.V. PROC'!$A$202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PROC'!$B$202:$G$202</c:f>
              <c:numCache>
                <c:formatCode>General</c:formatCode>
                <c:ptCount val="6"/>
                <c:pt idx="0">
                  <c:v>0.18631730973720551</c:v>
                </c:pt>
                <c:pt idx="1">
                  <c:v>0.21350078284740448</c:v>
                </c:pt>
                <c:pt idx="2">
                  <c:v>0.18433928489685059</c:v>
                </c:pt>
                <c:pt idx="3">
                  <c:v>0.25774499773979187</c:v>
                </c:pt>
                <c:pt idx="4">
                  <c:v>0.18481568992137909</c:v>
                </c:pt>
                <c:pt idx="5">
                  <c:v>0.19361549615859985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30-4214-80D3-5915FF2B00A7}"/>
            </c:ext>
          </c:extLst>
        </c:ser>
        <c:ser>
          <c:idx val="1"/>
          <c:order val="1"/>
          <c:tx>
            <c:strRef>
              <c:f>'[2]5.- M.V. PROC'!$A$203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PROC'!$B$203:$G$203</c:f>
              <c:numCache>
                <c:formatCode>General</c:formatCode>
                <c:ptCount val="6"/>
                <c:pt idx="0">
                  <c:v>0.13354349136352539</c:v>
                </c:pt>
                <c:pt idx="1">
                  <c:v>6.6725596785545349E-2</c:v>
                </c:pt>
                <c:pt idx="2">
                  <c:v>5.6237839162349701E-2</c:v>
                </c:pt>
                <c:pt idx="3">
                  <c:v>0.15542860329151154</c:v>
                </c:pt>
                <c:pt idx="4">
                  <c:v>0.16426728665828705</c:v>
                </c:pt>
                <c:pt idx="5">
                  <c:v>0.12969793379306793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30-4214-80D3-5915FF2B00A7}"/>
            </c:ext>
          </c:extLst>
        </c:ser>
        <c:ser>
          <c:idx val="2"/>
          <c:order val="2"/>
          <c:tx>
            <c:strRef>
              <c:f>'[2]5.- M.V. PROC'!$A$204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PROC'!$B$204:$G$204</c:f>
              <c:numCache>
                <c:formatCode>General</c:formatCode>
                <c:ptCount val="6"/>
                <c:pt idx="0">
                  <c:v>0.1261119544506073</c:v>
                </c:pt>
                <c:pt idx="1">
                  <c:v>0.13533525168895721</c:v>
                </c:pt>
                <c:pt idx="2">
                  <c:v>0.10088293999433517</c:v>
                </c:pt>
                <c:pt idx="3">
                  <c:v>6.8058036267757416E-2</c:v>
                </c:pt>
                <c:pt idx="4">
                  <c:v>8.7106660008430481E-2</c:v>
                </c:pt>
                <c:pt idx="5">
                  <c:v>0.12149283289909363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30-4214-80D3-5915FF2B00A7}"/>
            </c:ext>
          </c:extLst>
        </c:ser>
        <c:ser>
          <c:idx val="3"/>
          <c:order val="3"/>
          <c:tx>
            <c:strRef>
              <c:f>'[2]5.- M.V. PROC'!$A$205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PROC'!$B$205:$G$205</c:f>
              <c:numCache>
                <c:formatCode>General</c:formatCode>
                <c:ptCount val="6"/>
                <c:pt idx="0">
                  <c:v>9.8963044583797455E-2</c:v>
                </c:pt>
                <c:pt idx="1">
                  <c:v>0.13441383838653564</c:v>
                </c:pt>
                <c:pt idx="2">
                  <c:v>0.13052201271057129</c:v>
                </c:pt>
                <c:pt idx="3">
                  <c:v>0.11052098125219345</c:v>
                </c:pt>
                <c:pt idx="4">
                  <c:v>9.9142029881477356E-2</c:v>
                </c:pt>
                <c:pt idx="5">
                  <c:v>0.10290107131004333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30-4214-80D3-5915FF2B00A7}"/>
            </c:ext>
          </c:extLst>
        </c:ser>
        <c:ser>
          <c:idx val="4"/>
          <c:order val="4"/>
          <c:tx>
            <c:strRef>
              <c:f>'[2]5.- M.V. PROC'!$A$206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PROC'!$B$206:$G$206</c:f>
              <c:numCache>
                <c:formatCode>General</c:formatCode>
                <c:ptCount val="6"/>
                <c:pt idx="0">
                  <c:v>6.6966667771339417E-2</c:v>
                </c:pt>
                <c:pt idx="1">
                  <c:v>6.1517354100942612E-2</c:v>
                </c:pt>
                <c:pt idx="2">
                  <c:v>6.2493596225976944E-2</c:v>
                </c:pt>
                <c:pt idx="3">
                  <c:v>0.31687995791435242</c:v>
                </c:pt>
                <c:pt idx="4">
                  <c:v>0.11102528125047684</c:v>
                </c:pt>
                <c:pt idx="5">
                  <c:v>8.5800983011722565E-2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30-4214-80D3-5915FF2B00A7}"/>
            </c:ext>
          </c:extLst>
        </c:ser>
        <c:ser>
          <c:idx val="5"/>
          <c:order val="5"/>
          <c:tx>
            <c:strRef>
              <c:f>'[2]5.- M.V. PROC'!$A$207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PROC'!$B$207:$G$207</c:f>
              <c:numCache>
                <c:formatCode>General</c:formatCode>
                <c:ptCount val="6"/>
                <c:pt idx="0">
                  <c:v>6.5583027899265289E-2</c:v>
                </c:pt>
                <c:pt idx="1">
                  <c:v>7.2111159563064575E-2</c:v>
                </c:pt>
                <c:pt idx="2">
                  <c:v>5.7622514665126801E-2</c:v>
                </c:pt>
                <c:pt idx="3">
                  <c:v>3.3192966133356094E-2</c:v>
                </c:pt>
                <c:pt idx="4">
                  <c:v>4.4894441962242126E-2</c:v>
                </c:pt>
                <c:pt idx="5">
                  <c:v>6.3205860555171967E-2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30-4214-80D3-5915FF2B00A7}"/>
            </c:ext>
          </c:extLst>
        </c:ser>
        <c:ser>
          <c:idx val="6"/>
          <c:order val="6"/>
          <c:tx>
            <c:strRef>
              <c:f>'[2]5.- M.V. PROC'!$A$208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PROC'!$B$208:$G$208</c:f>
              <c:numCache>
                <c:formatCode>General</c:formatCode>
                <c:ptCount val="6"/>
                <c:pt idx="0">
                  <c:v>6.2632635235786438E-2</c:v>
                </c:pt>
                <c:pt idx="1">
                  <c:v>4.5352872461080551E-2</c:v>
                </c:pt>
                <c:pt idx="2">
                  <c:v>3.1728688627481461E-2</c:v>
                </c:pt>
                <c:pt idx="3">
                  <c:v>4.8510567285120487E-3</c:v>
                </c:pt>
                <c:pt idx="4">
                  <c:v>6.0541816055774689E-2</c:v>
                </c:pt>
                <c:pt idx="5">
                  <c:v>5.6623902171850204E-2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30-4214-80D3-5915FF2B00A7}"/>
            </c:ext>
          </c:extLst>
        </c:ser>
        <c:ser>
          <c:idx val="7"/>
          <c:order val="7"/>
          <c:tx>
            <c:strRef>
              <c:f>'[2]5.- M.V. PROC'!$A$209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PROC'!$B$209:$G$209</c:f>
              <c:numCache>
                <c:formatCode>General</c:formatCode>
                <c:ptCount val="6"/>
                <c:pt idx="0">
                  <c:v>2.3037068545818329E-2</c:v>
                </c:pt>
                <c:pt idx="1">
                  <c:v>2.1624548360705376E-2</c:v>
                </c:pt>
                <c:pt idx="2">
                  <c:v>1.6770955175161362E-2</c:v>
                </c:pt>
                <c:pt idx="3">
                  <c:v>1.2313382467254996E-3</c:v>
                </c:pt>
                <c:pt idx="4">
                  <c:v>1.4145835302770138E-2</c:v>
                </c:pt>
                <c:pt idx="5">
                  <c:v>2.1076519042253494E-2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730-4214-80D3-5915FF2B00A7}"/>
            </c:ext>
          </c:extLst>
        </c:ser>
        <c:ser>
          <c:idx val="8"/>
          <c:order val="8"/>
          <c:tx>
            <c:strRef>
              <c:f>'[2]5.- M.V. PROC'!$A$210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PROC'!$B$210:$G$210</c:f>
              <c:numCache>
                <c:formatCode>General</c:formatCode>
                <c:ptCount val="6"/>
                <c:pt idx="0">
                  <c:v>1.8129998818039894E-2</c:v>
                </c:pt>
                <c:pt idx="1">
                  <c:v>1.4113031327724457E-2</c:v>
                </c:pt>
                <c:pt idx="2">
                  <c:v>7.3065469041466713E-3</c:v>
                </c:pt>
                <c:pt idx="3">
                  <c:v>1.2825637822970748E-3</c:v>
                </c:pt>
                <c:pt idx="4">
                  <c:v>6.4314538612961769E-3</c:v>
                </c:pt>
                <c:pt idx="5">
                  <c:v>1.6231654211878777E-2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0-4214-80D3-5915FF2B00A7}"/>
            </c:ext>
          </c:extLst>
        </c:ser>
        <c:ser>
          <c:idx val="9"/>
          <c:order val="9"/>
          <c:tx>
            <c:strRef>
              <c:f>'[2]5.- M.V. PROC'!$A$211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PROC'!$B$211:$G$211</c:f>
              <c:numCache>
                <c:formatCode>General</c:formatCode>
                <c:ptCount val="6"/>
                <c:pt idx="0">
                  <c:v>1.6296092420816422E-2</c:v>
                </c:pt>
                <c:pt idx="1">
                  <c:v>9.1988807544112206E-3</c:v>
                </c:pt>
                <c:pt idx="2">
                  <c:v>2.0647576078772545E-2</c:v>
                </c:pt>
                <c:pt idx="3">
                  <c:v>1.4094877406023443E-4</c:v>
                </c:pt>
                <c:pt idx="4">
                  <c:v>1.1612549424171448E-2</c:v>
                </c:pt>
                <c:pt idx="5">
                  <c:v>1.4530505053699017E-2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730-4214-80D3-5915FF2B00A7}"/>
            </c:ext>
          </c:extLst>
        </c:ser>
        <c:ser>
          <c:idx val="10"/>
          <c:order val="10"/>
          <c:tx>
            <c:strRef>
              <c:f>'[2]5.- M.V. PROC'!$A$212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PROC'!$B$212:$G$212</c:f>
              <c:numCache>
                <c:formatCode>General</c:formatCode>
                <c:ptCount val="6"/>
                <c:pt idx="0">
                  <c:v>1.3476367108523846E-2</c:v>
                </c:pt>
                <c:pt idx="1">
                  <c:v>1.8107850104570389E-2</c:v>
                </c:pt>
                <c:pt idx="2">
                  <c:v>2.4905305355787277E-2</c:v>
                </c:pt>
                <c:pt idx="3">
                  <c:v>8.7014480959624052E-4</c:v>
                </c:pt>
                <c:pt idx="4">
                  <c:v>2.0033614709973335E-2</c:v>
                </c:pt>
                <c:pt idx="5">
                  <c:v>1.3154780492186546E-2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730-4214-80D3-5915FF2B00A7}"/>
            </c:ext>
          </c:extLst>
        </c:ser>
        <c:ser>
          <c:idx val="12"/>
          <c:order val="11"/>
          <c:tx>
            <c:strRef>
              <c:f>'[2]5.- M.V. PROC'!$A$213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'[2]5.- M.V. PROC'!$B$213:$G$213</c:f>
              <c:numCache>
                <c:formatCode>General</c:formatCode>
                <c:ptCount val="6"/>
                <c:pt idx="0">
                  <c:v>9.0322736650705338E-3</c:v>
                </c:pt>
                <c:pt idx="1">
                  <c:v>1.1092829518020153E-2</c:v>
                </c:pt>
                <c:pt idx="2">
                  <c:v>4.4746273197233677E-3</c:v>
                </c:pt>
                <c:pt idx="3">
                  <c:v>7.2928713052533567E-5</c:v>
                </c:pt>
                <c:pt idx="4">
                  <c:v>1.5995425637811422E-3</c:v>
                </c:pt>
                <c:pt idx="5">
                  <c:v>8.3338571712374687E-3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730-4214-80D3-5915FF2B00A7}"/>
            </c:ext>
          </c:extLst>
        </c:ser>
        <c:ser>
          <c:idx val="11"/>
          <c:order val="12"/>
          <c:tx>
            <c:strRef>
              <c:f>'[2]5.- M.V. PROC'!$A$214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'[2]5.- M.V. PROC'!$B$214:$G$214</c:f>
              <c:numCache>
                <c:formatCode>General</c:formatCode>
                <c:ptCount val="6"/>
                <c:pt idx="0">
                  <c:v>8.3703331649303436E-2</c:v>
                </c:pt>
                <c:pt idx="1">
                  <c:v>9.9533930420875549E-2</c:v>
                </c:pt>
                <c:pt idx="2">
                  <c:v>0.12671376764774323</c:v>
                </c:pt>
                <c:pt idx="3">
                  <c:v>3.9926562458276749E-2</c:v>
                </c:pt>
                <c:pt idx="4">
                  <c:v>0.10090863704681396</c:v>
                </c:pt>
                <c:pt idx="5">
                  <c:v>8.2507409155368805E-2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730-4214-80D3-5915FF2B00A7}"/>
            </c:ext>
          </c:extLst>
        </c:ser>
        <c:ser>
          <c:idx val="13"/>
          <c:order val="13"/>
          <c:tx>
            <c:strRef>
              <c:f>'[2]5.- M.V. PROC'!$A$215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'[2]5.- M.V. PROC'!$B$215:$G$215</c:f>
              <c:numCache>
                <c:formatCode>General</c:formatCode>
                <c:ptCount val="6"/>
                <c:pt idx="0">
                  <c:v>5.435958132147789E-2</c:v>
                </c:pt>
                <c:pt idx="1">
                  <c:v>5.004076287150383E-2</c:v>
                </c:pt>
                <c:pt idx="2">
                  <c:v>0.1010509580373764</c:v>
                </c:pt>
                <c:pt idx="3">
                  <c:v>7.1091973222792149E-3</c:v>
                </c:pt>
                <c:pt idx="4">
                  <c:v>4.1756328195333481E-2</c:v>
                </c:pt>
                <c:pt idx="5">
                  <c:v>5.0882402807474136E-2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730-4214-80D3-5915FF2B00A7}"/>
            </c:ext>
          </c:extLst>
        </c:ser>
        <c:ser>
          <c:idx val="14"/>
          <c:order val="14"/>
          <c:tx>
            <c:strRef>
              <c:f>'[2]5.- M.V. PROC'!$A$216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'[2]5.- M.V. PROC'!$B$216:$G$216</c:f>
              <c:numCache>
                <c:formatCode>General</c:formatCode>
                <c:ptCount val="6"/>
                <c:pt idx="0">
                  <c:v>4.1847147047519684E-2</c:v>
                </c:pt>
                <c:pt idx="1">
                  <c:v>4.73313108086586E-2</c:v>
                </c:pt>
                <c:pt idx="2">
                  <c:v>7.4303388595581055E-2</c:v>
                </c:pt>
                <c:pt idx="3">
                  <c:v>2.6897198986262083E-3</c:v>
                </c:pt>
                <c:pt idx="4">
                  <c:v>5.1718801259994507E-2</c:v>
                </c:pt>
                <c:pt idx="5">
                  <c:v>3.9944767951965332E-2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730-4214-80D3-5915FF2B0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510744"/>
        <c:axId val="451511136"/>
      </c:barChart>
      <c:catAx>
        <c:axId val="45151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1113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0744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'[2]7.- EV. ESTABL. Y PZAS. X PROV'!$B$8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'[2]7.- EV. ESTABL. Y PZAS. X PROV'!$A$9:$A$17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PROV'!$B$9:$B$17</c:f>
              <c:numCache>
                <c:formatCode>General</c:formatCode>
                <c:ptCount val="9"/>
                <c:pt idx="0">
                  <c:v>1021</c:v>
                </c:pt>
                <c:pt idx="1">
                  <c:v>721</c:v>
                </c:pt>
                <c:pt idx="2">
                  <c:v>915</c:v>
                </c:pt>
                <c:pt idx="3">
                  <c:v>373</c:v>
                </c:pt>
                <c:pt idx="4">
                  <c:v>807</c:v>
                </c:pt>
                <c:pt idx="5">
                  <c:v>567</c:v>
                </c:pt>
                <c:pt idx="6">
                  <c:v>453</c:v>
                </c:pt>
                <c:pt idx="7">
                  <c:v>364</c:v>
                </c:pt>
                <c:pt idx="8">
                  <c:v>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26-489F-BC5C-714BC9E33003}"/>
            </c:ext>
          </c:extLst>
        </c:ser>
        <c:ser>
          <c:idx val="1"/>
          <c:order val="1"/>
          <c:tx>
            <c:strRef>
              <c:f>'[2]7.- EV. ESTABL. Y PZAS. X PROV'!$C$8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'[2]7.- EV. ESTABL. Y PZAS. X PROV'!$A$9:$A$17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PROV'!$C$9:$C$17</c:f>
              <c:numCache>
                <c:formatCode>General</c:formatCode>
                <c:ptCount val="9"/>
                <c:pt idx="0">
                  <c:v>1067</c:v>
                </c:pt>
                <c:pt idx="1">
                  <c:v>750</c:v>
                </c:pt>
                <c:pt idx="2">
                  <c:v>951</c:v>
                </c:pt>
                <c:pt idx="3">
                  <c:v>387</c:v>
                </c:pt>
                <c:pt idx="4">
                  <c:v>831</c:v>
                </c:pt>
                <c:pt idx="5">
                  <c:v>599</c:v>
                </c:pt>
                <c:pt idx="6">
                  <c:v>480</c:v>
                </c:pt>
                <c:pt idx="7">
                  <c:v>377</c:v>
                </c:pt>
                <c:pt idx="8">
                  <c:v>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26-489F-BC5C-714BC9E3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17016"/>
        <c:axId val="451518976"/>
      </c:barChart>
      <c:catAx>
        <c:axId val="451517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8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18976"/>
        <c:scaling>
          <c:orientation val="minMax"/>
          <c:max val="1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7016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'[2]7.- EV. ESTABL. Y PZAS. X PROV'!$B$49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'[2]7.- EV. ESTABL. Y PZAS. X PROV'!$A$50:$A$58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PROV'!$B$50:$B$58</c:f>
              <c:numCache>
                <c:formatCode>General</c:formatCode>
                <c:ptCount val="9"/>
                <c:pt idx="0">
                  <c:v>18727</c:v>
                </c:pt>
                <c:pt idx="1">
                  <c:v>22592</c:v>
                </c:pt>
                <c:pt idx="2">
                  <c:v>26657</c:v>
                </c:pt>
                <c:pt idx="3">
                  <c:v>7694</c:v>
                </c:pt>
                <c:pt idx="4">
                  <c:v>21639</c:v>
                </c:pt>
                <c:pt idx="5">
                  <c:v>12202</c:v>
                </c:pt>
                <c:pt idx="6">
                  <c:v>12087</c:v>
                </c:pt>
                <c:pt idx="7">
                  <c:v>11962</c:v>
                </c:pt>
                <c:pt idx="8">
                  <c:v>10299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B4-4BA6-8425-DB5C1298E852}"/>
            </c:ext>
          </c:extLst>
        </c:ser>
        <c:ser>
          <c:idx val="1"/>
          <c:order val="1"/>
          <c:tx>
            <c:strRef>
              <c:f>'[2]7.- EV. ESTABL. Y PZAS. X PROV'!$C$49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'[2]7.- EV. ESTABL. Y PZAS. X PROV'!$A$50:$A$58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PROV'!$C$50:$C$58</c:f>
              <c:numCache>
                <c:formatCode>General</c:formatCode>
                <c:ptCount val="9"/>
                <c:pt idx="0">
                  <c:v>19066</c:v>
                </c:pt>
                <c:pt idx="1">
                  <c:v>22807</c:v>
                </c:pt>
                <c:pt idx="2">
                  <c:v>27196</c:v>
                </c:pt>
                <c:pt idx="3">
                  <c:v>7793</c:v>
                </c:pt>
                <c:pt idx="4">
                  <c:v>22235</c:v>
                </c:pt>
                <c:pt idx="5">
                  <c:v>12513</c:v>
                </c:pt>
                <c:pt idx="6">
                  <c:v>12286</c:v>
                </c:pt>
                <c:pt idx="7">
                  <c:v>12439</c:v>
                </c:pt>
                <c:pt idx="8">
                  <c:v>10455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B4-4BA6-8425-DB5C1298E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15056"/>
        <c:axId val="451511920"/>
      </c:barChart>
      <c:catAx>
        <c:axId val="451515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11920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5056"/>
        <c:crosses val="autoZero"/>
        <c:crossBetween val="between"/>
        <c:majorUnit val="5000"/>
        <c:minorUnit val="1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A0A-45DB-B7AD-33D86CF1F21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A0A-45DB-B7AD-33D86CF1F21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A0A-45DB-B7AD-33D86CF1F21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A0A-45DB-B7AD-33D86CF1F21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A0A-45DB-B7AD-33D86CF1F21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A0A-45DB-B7AD-33D86CF1F21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A0A-45DB-B7AD-33D86CF1F21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A0A-45DB-B7AD-33D86CF1F21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A0A-45DB-B7AD-33D86CF1F213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2150628903850427"/>
                  <c:y val="0.2237766058248979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1505501486722756"/>
                  <c:y val="0.2972033046111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4372890017518656"/>
                  <c:y val="0.7342669878629464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4749112254130709"/>
                  <c:y val="0.835665762377353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5089649644464124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6.8100477606402615E-2"/>
                  <c:y val="0.608392647086441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0752706990484624"/>
                  <c:y val="0.381119531795529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713296149221812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530533382569904"/>
                  <c:y val="0.230769624756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33391670502338"/>
                  <c:y val="0.171328963834687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A0A-45DB-B7AD-33D86CF1F21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T.A.'!$A$13:$A$21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T.A.'!$E$13:$E$21</c:f>
              <c:numCache>
                <c:formatCode>General</c:formatCode>
                <c:ptCount val="9"/>
                <c:pt idx="0">
                  <c:v>7.8167115902964962E-2</c:v>
                </c:pt>
                <c:pt idx="1">
                  <c:v>0.16442048517520216</c:v>
                </c:pt>
                <c:pt idx="2">
                  <c:v>0.20592991913746631</c:v>
                </c:pt>
                <c:pt idx="3">
                  <c:v>6.7385444743935305E-2</c:v>
                </c:pt>
                <c:pt idx="4">
                  <c:v>0.14609164420485174</c:v>
                </c:pt>
                <c:pt idx="5">
                  <c:v>9.0026954177897578E-2</c:v>
                </c:pt>
                <c:pt idx="6">
                  <c:v>7.8706199460916448E-2</c:v>
                </c:pt>
                <c:pt idx="7">
                  <c:v>0.10242587601078167</c:v>
                </c:pt>
                <c:pt idx="8">
                  <c:v>6.6846361185983832E-2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A0A-45DB-B7AD-33D86CF1F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1DC-4010-B71D-4220BB49938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1DC-4010-B71D-4220BB49938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1DC-4010-B71D-4220BB49938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1DC-4010-B71D-4220BB49938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1DC-4010-B71D-4220BB49938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1DC-4010-B71D-4220BB49938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1DC-4010-B71D-4220BB49938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1DC-4010-B71D-4220BB49938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1DC-4010-B71D-4220BB49938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4578096947935373"/>
                  <c:y val="0.20141377507621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2890484739676842"/>
                  <c:y val="0.282686000106973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7737881508078999"/>
                  <c:y val="0.734983600278131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680430879712748"/>
                  <c:y val="0.851591575322257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7827648114901254"/>
                  <c:y val="0.819789400310223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5.385996409335727E-2"/>
                  <c:y val="0.614842050232667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7971274685816878E-2"/>
                  <c:y val="0.395760400149762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491921005385997"/>
                  <c:y val="0.240283100090927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9317773788150806"/>
                  <c:y val="0.1908130500722070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73145175065521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1DC-4010-B71D-4220BB49938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T.A.'!$A$35:$A$43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T.A.'!$E$35:$E$43</c:f>
              <c:numCache>
                <c:formatCode>General</c:formatCode>
                <c:ptCount val="9"/>
                <c:pt idx="0">
                  <c:v>8.0731985189404734E-2</c:v>
                </c:pt>
                <c:pt idx="1">
                  <c:v>0.15909997151808603</c:v>
                </c:pt>
                <c:pt idx="2">
                  <c:v>0.18537453716889776</c:v>
                </c:pt>
                <c:pt idx="3">
                  <c:v>5.7248647109085733E-2</c:v>
                </c:pt>
                <c:pt idx="4">
                  <c:v>0.17597550555397323</c:v>
                </c:pt>
                <c:pt idx="5">
                  <c:v>9.1113642836798639E-2</c:v>
                </c:pt>
                <c:pt idx="6">
                  <c:v>6.2759897465109654E-2</c:v>
                </c:pt>
                <c:pt idx="7">
                  <c:v>0.13138706921105098</c:v>
                </c:pt>
                <c:pt idx="8">
                  <c:v>5.6308743947593276E-2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1DC-4010-B71D-4220BB49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T.A.'!$B$55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T.A.'!$B$56:$B$60</c:f>
              <c:numCache>
                <c:formatCode>General</c:formatCode>
                <c:ptCount val="5"/>
                <c:pt idx="0">
                  <c:v>14</c:v>
                </c:pt>
                <c:pt idx="1">
                  <c:v>126</c:v>
                </c:pt>
                <c:pt idx="2">
                  <c:v>204</c:v>
                </c:pt>
                <c:pt idx="3">
                  <c:v>194</c:v>
                </c:pt>
                <c:pt idx="4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85-4B51-8AD7-FD33BD83F919}"/>
            </c:ext>
          </c:extLst>
        </c:ser>
        <c:ser>
          <c:idx val="1"/>
          <c:order val="1"/>
          <c:tx>
            <c:strRef>
              <c:f>'[2]8.- EV. ESTABL. Y PZAS. X T.A.'!$C$55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T.A.'!$C$56:$C$60</c:f>
              <c:numCache>
                <c:formatCode>General</c:formatCode>
                <c:ptCount val="5"/>
                <c:pt idx="0">
                  <c:v>15</c:v>
                </c:pt>
                <c:pt idx="1">
                  <c:v>137</c:v>
                </c:pt>
                <c:pt idx="2">
                  <c:v>215</c:v>
                </c:pt>
                <c:pt idx="3">
                  <c:v>195</c:v>
                </c:pt>
                <c:pt idx="4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85-4B51-8AD7-FD33BD83F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12704"/>
        <c:axId val="451519368"/>
      </c:barChart>
      <c:catAx>
        <c:axId val="451512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9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19368"/>
        <c:scaling>
          <c:orientation val="minMax"/>
          <c:max val="2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2704"/>
        <c:crosses val="autoZero"/>
        <c:crossBetween val="between"/>
        <c:majorUnit val="3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T.A.'!$B$55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T.A.'!$B$78:$B$82</c:f>
              <c:numCache>
                <c:formatCode>General</c:formatCode>
                <c:ptCount val="5"/>
                <c:pt idx="0">
                  <c:v>1531</c:v>
                </c:pt>
                <c:pt idx="1">
                  <c:v>16673</c:v>
                </c:pt>
                <c:pt idx="2">
                  <c:v>15055</c:v>
                </c:pt>
                <c:pt idx="3">
                  <c:v>8333</c:v>
                </c:pt>
                <c:pt idx="4">
                  <c:v>2255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6-41B6-BCF6-F0F7620B9D90}"/>
            </c:ext>
          </c:extLst>
        </c:ser>
        <c:ser>
          <c:idx val="1"/>
          <c:order val="1"/>
          <c:tx>
            <c:strRef>
              <c:f>'[2]8.- EV. ESTABL. Y PZAS. X T.A.'!$C$55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T.A.'!$C$78:$C$82</c:f>
              <c:numCache>
                <c:formatCode>General</c:formatCode>
                <c:ptCount val="5"/>
                <c:pt idx="0">
                  <c:v>1571</c:v>
                </c:pt>
                <c:pt idx="1">
                  <c:v>17913</c:v>
                </c:pt>
                <c:pt idx="2">
                  <c:v>15343</c:v>
                </c:pt>
                <c:pt idx="3">
                  <c:v>8218</c:v>
                </c:pt>
                <c:pt idx="4">
                  <c:v>2308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06-41B6-BCF6-F0F7620B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19760"/>
        <c:axId val="451516624"/>
      </c:barChart>
      <c:catAx>
        <c:axId val="451519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6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51516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9760"/>
        <c:crosses val="autoZero"/>
        <c:crossBetween val="between"/>
        <c:majorUnit val="2000"/>
        <c:minorUnit val="1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94A-4D6E-84C5-865D96627F2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94A-4D6E-84C5-865D96627F2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94A-4D6E-84C5-865D96627F2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94A-4D6E-84C5-865D96627F2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94A-4D6E-84C5-865D96627F2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94A-4D6E-84C5-865D96627F2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94A-4D6E-84C5-865D96627F2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B94A-4D6E-84C5-865D96627F2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94A-4D6E-84C5-865D96627F2B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7245130503978314"/>
                  <c:y val="0.1993010395627997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6565362049070995"/>
                  <c:y val="0.328671889805318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5653009046750133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581417693965308"/>
                  <c:y val="0.832169252911339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4.6511668534482381E-2"/>
                  <c:y val="0.657343779610637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5.5456220175728994E-2"/>
                  <c:y val="0.4125881169896555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4847955724469375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3792507365715987"/>
                  <c:y val="0.188811511164757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9713809287134955"/>
                  <c:y val="0.1923080206307716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273732105437398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94A-4D6E-84C5-865D96627F2B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T.A.'!$A$13:$A$21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T.A.'!$E$103:$E$111</c:f>
              <c:numCache>
                <c:formatCode>General</c:formatCode>
                <c:ptCount val="9"/>
                <c:pt idx="0">
                  <c:v>0.11764705882352941</c:v>
                </c:pt>
                <c:pt idx="1">
                  <c:v>0.15126050420168066</c:v>
                </c:pt>
                <c:pt idx="2">
                  <c:v>0.30252100840336132</c:v>
                </c:pt>
                <c:pt idx="3">
                  <c:v>4.2016806722689079E-2</c:v>
                </c:pt>
                <c:pt idx="4">
                  <c:v>0.16806722689075632</c:v>
                </c:pt>
                <c:pt idx="5">
                  <c:v>4.2016806722689079E-2</c:v>
                </c:pt>
                <c:pt idx="6">
                  <c:v>7.5630252100840331E-2</c:v>
                </c:pt>
                <c:pt idx="7">
                  <c:v>3.3613445378151259E-2</c:v>
                </c:pt>
                <c:pt idx="8">
                  <c:v>6.7226890756302518E-2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94A-4D6E-84C5-865D96627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C4A-4E24-94DD-C3CDA665920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C4A-4E24-94DD-C3CDA665920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C4A-4E24-94DD-C3CDA665920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C4A-4E24-94DD-C3CDA665920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C4A-4E24-94DD-C3CDA665920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C4A-4E24-94DD-C3CDA665920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C4A-4E24-94DD-C3CDA665920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0C4A-4E24-94DD-C3CDA665920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0C4A-4E24-94DD-C3CDA665920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9890217008315105"/>
                  <c:y val="0.232394366197183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9853622677753477"/>
                  <c:y val="0.443661971830985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8058711901027182"/>
                  <c:y val="0.82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0219834270250739"/>
                  <c:y val="0.830985915492957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11355331665185127"/>
                  <c:y val="0.781690140845070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4.9450637896773939E-2"/>
                  <c:y val="0.5352112676056337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7912245149820337E-2"/>
                  <c:y val="0.345070422535211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780255158709575"/>
                  <c:y val="0.253521126760563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827908274503981"/>
                  <c:y val="0.2218309859154929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4065994995555382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0C4A-4E24-94DD-C3CDA665920A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T.A.'!$A$35:$A$43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T.A.'!$E$125:$E$133</c:f>
              <c:numCache>
                <c:formatCode>General</c:formatCode>
                <c:ptCount val="9"/>
                <c:pt idx="0">
                  <c:v>0.1563057564090525</c:v>
                </c:pt>
                <c:pt idx="1">
                  <c:v>0.1714480232885717</c:v>
                </c:pt>
                <c:pt idx="2">
                  <c:v>0.22088928537890881</c:v>
                </c:pt>
                <c:pt idx="3">
                  <c:v>3.6247534979810314E-2</c:v>
                </c:pt>
                <c:pt idx="4">
                  <c:v>0.12940182176730208</c:v>
                </c:pt>
                <c:pt idx="5">
                  <c:v>5.1648042069677907E-2</c:v>
                </c:pt>
                <c:pt idx="6">
                  <c:v>0.11184148746361161</c:v>
                </c:pt>
                <c:pt idx="7">
                  <c:v>3.0190628228002628E-2</c:v>
                </c:pt>
                <c:pt idx="8">
                  <c:v>9.2027420415062441E-2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C4A-4E24-94DD-C3CDA6659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48-46B7-8BFA-16E384649D6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48-46B7-8BFA-16E384649D6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48-46B7-8BFA-16E384649D6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48-46B7-8BFA-16E384649D6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048-46B7-8BFA-16E384649D6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048-46B7-8BFA-16E384649D6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048-46B7-8BFA-16E384649D6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048-46B7-8BFA-16E384649D6D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3432282003710574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048-46B7-8BFA-16E384649D6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([1]Mes!$A$466:$A$468,[1]Mes!$A$470:$A$474)</c:f>
              <c:strCache>
                <c:ptCount val="8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Salamanca</c:v>
                </c:pt>
                <c:pt idx="4">
                  <c:v>Segovia</c:v>
                </c:pt>
                <c:pt idx="5">
                  <c:v>Soria</c:v>
                </c:pt>
                <c:pt idx="6">
                  <c:v>Valladolid</c:v>
                </c:pt>
                <c:pt idx="7">
                  <c:v>Zamora</c:v>
                </c:pt>
              </c:strCache>
            </c:strRef>
          </c:cat>
          <c:val>
            <c:numRef>
              <c:f>([1]Mes!$G$466:$G$468,[1]Mes!$G$470:$G$474)</c:f>
              <c:numCache>
                <c:formatCode>General</c:formatCode>
                <c:ptCount val="8"/>
                <c:pt idx="0">
                  <c:v>2275</c:v>
                </c:pt>
                <c:pt idx="1">
                  <c:v>936</c:v>
                </c:pt>
                <c:pt idx="2">
                  <c:v>1140</c:v>
                </c:pt>
                <c:pt idx="3">
                  <c:v>1860</c:v>
                </c:pt>
                <c:pt idx="4">
                  <c:v>1149</c:v>
                </c:pt>
                <c:pt idx="5">
                  <c:v>134</c:v>
                </c:pt>
                <c:pt idx="6">
                  <c:v>136</c:v>
                </c:pt>
                <c:pt idx="7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048-46B7-8BFA-16E384649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㠀</c:firstFooter>
    </c:headerFooter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categorías</a:t>
            </a:r>
          </a:p>
        </c:rich>
      </c:tx>
      <c:layout>
        <c:manualLayout>
          <c:xMode val="edge"/>
          <c:yMode val="edge"/>
          <c:x val="0.179348206474190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64-416F-99A7-FC63799661D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64-416F-99A7-FC63799661D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64-416F-99A7-FC63799661D1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60326193681700213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7.2463896314354612E-2"/>
                  <c:y val="0.4846153846153846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905842932381773"/>
                  <c:y val="0.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2463896314354612E-2"/>
                  <c:y val="0.661538461538461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9637857432237589E-2"/>
                  <c:y val="0.4038461538461538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572494856230994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300728707980759"/>
                  <c:y val="0.219230769230769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775427379534964"/>
                  <c:y val="0.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8846153846153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764-416F-99A7-FC63799661D1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T.A.'!$A$153:$A$155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'[2]8.- EV. ESTABL. Y PZAS. X T.A.'!$E$153:$E$155</c:f>
              <c:numCache>
                <c:formatCode>General</c:formatCode>
                <c:ptCount val="3"/>
                <c:pt idx="0">
                  <c:v>0.20168067226890757</c:v>
                </c:pt>
                <c:pt idx="1">
                  <c:v>0.79831932773109249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764-416F-99A7-FC6379966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categorías</a:t>
            </a:r>
          </a:p>
        </c:rich>
      </c:tx>
      <c:layout>
        <c:manualLayout>
          <c:xMode val="edge"/>
          <c:yMode val="edge"/>
          <c:x val="0.17805774278215222"/>
          <c:y val="3.98406374501992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A-40C1-AF49-2F6DDD9F45E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A-40C1-AF49-2F6DDD9F45E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A-40C1-AF49-2F6DDD9F45EF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68525240035233559"/>
                  <c:y val="0.2470119521912350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5.0359756456339624E-2"/>
                  <c:y val="0.438247011952191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719447047344879"/>
                  <c:y val="0.828685258964143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1942509223342319E-2"/>
                  <c:y val="0.685258964143426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8920950182095693E-2"/>
                  <c:y val="0.418326693227091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446058486660512"/>
                  <c:y val="0.290836653386454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841746678411187"/>
                  <c:y val="0.227091633466135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510823430846229"/>
                  <c:y val="0.2071713147410358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45326678885418"/>
                  <c:y val="0.195219123505976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C3A-40C1-AF49-2F6DDD9F45EF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T.A.'!$A$175:$A$177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'[2]8.- EV. ESTABL. Y PZAS. X T.A.'!$E$175:$E$177</c:f>
              <c:numCache>
                <c:formatCode>General</c:formatCode>
                <c:ptCount val="3"/>
                <c:pt idx="0">
                  <c:v>0.29075500046952768</c:v>
                </c:pt>
                <c:pt idx="1">
                  <c:v>0.70924499953047238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C3A-40C1-AF49-2F6DDD9F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T.A.'!$B$201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T.A.'!$B$202:$B$210</c:f>
              <c:numCache>
                <c:formatCode>General</c:formatCode>
                <c:ptCount val="9"/>
                <c:pt idx="0">
                  <c:v>863</c:v>
                </c:pt>
                <c:pt idx="1">
                  <c:v>404</c:v>
                </c:pt>
                <c:pt idx="2">
                  <c:v>510</c:v>
                </c:pt>
                <c:pt idx="3">
                  <c:v>244</c:v>
                </c:pt>
                <c:pt idx="4">
                  <c:v>517</c:v>
                </c:pt>
                <c:pt idx="5">
                  <c:v>394</c:v>
                </c:pt>
                <c:pt idx="6">
                  <c:v>304</c:v>
                </c:pt>
                <c:pt idx="7">
                  <c:v>177</c:v>
                </c:pt>
                <c:pt idx="8">
                  <c:v>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44-4A55-BE25-09C13AE3C773}"/>
            </c:ext>
          </c:extLst>
        </c:ser>
        <c:ser>
          <c:idx val="1"/>
          <c:order val="1"/>
          <c:tx>
            <c:strRef>
              <c:f>'[2]8.- EV. ESTABL. Y PZAS. X T.A.'!$C$201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T.A.'!$C$202:$C$210</c:f>
              <c:numCache>
                <c:formatCode>General</c:formatCode>
                <c:ptCount val="9"/>
                <c:pt idx="0">
                  <c:v>908</c:v>
                </c:pt>
                <c:pt idx="1">
                  <c:v>427</c:v>
                </c:pt>
                <c:pt idx="2">
                  <c:v>533</c:v>
                </c:pt>
                <c:pt idx="3">
                  <c:v>257</c:v>
                </c:pt>
                <c:pt idx="4">
                  <c:v>540</c:v>
                </c:pt>
                <c:pt idx="5">
                  <c:v>427</c:v>
                </c:pt>
                <c:pt idx="6">
                  <c:v>325</c:v>
                </c:pt>
                <c:pt idx="7">
                  <c:v>183</c:v>
                </c:pt>
                <c:pt idx="8">
                  <c:v>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44-4A55-BE25-09C13AE3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17800"/>
        <c:axId val="451520936"/>
      </c:barChart>
      <c:catAx>
        <c:axId val="4515178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20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2093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7800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T.A.'!$B$201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T.A.'!$B$237:$B$245</c:f>
              <c:numCache>
                <c:formatCode>General</c:formatCode>
                <c:ptCount val="9"/>
                <c:pt idx="0">
                  <c:v>6496</c:v>
                </c:pt>
                <c:pt idx="1">
                  <c:v>4135</c:v>
                </c:pt>
                <c:pt idx="2">
                  <c:v>4655</c:v>
                </c:pt>
                <c:pt idx="3">
                  <c:v>2101</c:v>
                </c:pt>
                <c:pt idx="4">
                  <c:v>4232</c:v>
                </c:pt>
                <c:pt idx="5">
                  <c:v>3661</c:v>
                </c:pt>
                <c:pt idx="6">
                  <c:v>2980</c:v>
                </c:pt>
                <c:pt idx="7">
                  <c:v>1841</c:v>
                </c:pt>
                <c:pt idx="8">
                  <c:v>2462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64-4676-BF05-2A6AB93AEC24}"/>
            </c:ext>
          </c:extLst>
        </c:ser>
        <c:ser>
          <c:idx val="1"/>
          <c:order val="1"/>
          <c:tx>
            <c:strRef>
              <c:f>'[2]8.- EV. ESTABL. Y PZAS. X T.A.'!$C$201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T.A.'!$C$237:$C$245</c:f>
              <c:numCache>
                <c:formatCode>General</c:formatCode>
                <c:ptCount val="9"/>
                <c:pt idx="0">
                  <c:v>6739</c:v>
                </c:pt>
                <c:pt idx="1">
                  <c:v>4332</c:v>
                </c:pt>
                <c:pt idx="2">
                  <c:v>4770</c:v>
                </c:pt>
                <c:pt idx="3">
                  <c:v>2229</c:v>
                </c:pt>
                <c:pt idx="4">
                  <c:v>4366</c:v>
                </c:pt>
                <c:pt idx="5">
                  <c:v>3915</c:v>
                </c:pt>
                <c:pt idx="6">
                  <c:v>3115</c:v>
                </c:pt>
                <c:pt idx="7">
                  <c:v>1927</c:v>
                </c:pt>
                <c:pt idx="8">
                  <c:v>2581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64-4676-BF05-2A6AB93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001584"/>
        <c:axId val="455992568"/>
      </c:barChart>
      <c:catAx>
        <c:axId val="456001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5992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992568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1584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layout>
        <c:manualLayout>
          <c:xMode val="edge"/>
          <c:yMode val="edge"/>
          <c:x val="0.12017804154302671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'[3]8.- EV. ESTABL. Y PZAS. X T.A.'!$B$268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T.A.'!$B$269:$B$277</c:f>
              <c:numCache>
                <c:formatCode>General</c:formatCode>
                <c:ptCount val="9"/>
                <c:pt idx="0">
                  <c:v>19</c:v>
                </c:pt>
                <c:pt idx="1">
                  <c:v>63</c:v>
                </c:pt>
                <c:pt idx="2">
                  <c:v>57</c:v>
                </c:pt>
                <c:pt idx="3">
                  <c:v>10</c:v>
                </c:pt>
                <c:pt idx="4">
                  <c:v>26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0B-43AA-BEA9-4F29E13517D4}"/>
            </c:ext>
          </c:extLst>
        </c:ser>
        <c:ser>
          <c:idx val="1"/>
          <c:order val="1"/>
          <c:tx>
            <c:strRef>
              <c:f>'[3]8.- EV. ESTABL. Y PZAS. X T.A.'!$C$268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T.A.'!$C$269:$C$277</c:f>
              <c:numCache>
                <c:formatCode>General</c:formatCode>
                <c:ptCount val="9"/>
                <c:pt idx="0">
                  <c:v>804</c:v>
                </c:pt>
                <c:pt idx="1">
                  <c:v>258</c:v>
                </c:pt>
                <c:pt idx="2">
                  <c:v>346</c:v>
                </c:pt>
                <c:pt idx="3">
                  <c:v>208</c:v>
                </c:pt>
                <c:pt idx="4">
                  <c:v>447</c:v>
                </c:pt>
                <c:pt idx="5">
                  <c:v>322</c:v>
                </c:pt>
                <c:pt idx="6">
                  <c:v>232</c:v>
                </c:pt>
                <c:pt idx="7">
                  <c:v>128</c:v>
                </c:pt>
                <c:pt idx="8">
                  <c:v>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0B-43AA-BEA9-4F29E13517D4}"/>
            </c:ext>
          </c:extLst>
        </c:ser>
        <c:ser>
          <c:idx val="2"/>
          <c:order val="2"/>
          <c:tx>
            <c:strRef>
              <c:f>'[3]8.- EV. ESTABL. Y PZAS. X T.A.'!$D$268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T.A.'!$D$269:$D$277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25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0B-43AA-BEA9-4F29E13517D4}"/>
            </c:ext>
          </c:extLst>
        </c:ser>
        <c:ser>
          <c:idx val="3"/>
          <c:order val="3"/>
          <c:tx>
            <c:strRef>
              <c:f>'[3]8.- EV. ESTABL. Y PZAS. X T.A.'!$E$268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T.A.'!$E$269:$E$277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0B-43AA-BEA9-4F29E1351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995312"/>
        <c:axId val="455996488"/>
      </c:barChart>
      <c:catAx>
        <c:axId val="45599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5996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599648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59953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MODALIDADES</a:t>
            </a:r>
          </a:p>
        </c:rich>
      </c:tx>
      <c:layout>
        <c:manualLayout>
          <c:xMode val="edge"/>
          <c:yMode val="edge"/>
          <c:x val="0.11672492157992445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D5-4918-B8CD-7209AFCD398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D5-4918-B8CD-7209AFCD398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D5-4918-B8CD-7209AFCD398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D5-4918-B8CD-7209AFCD398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5749176343689044"/>
                  <c:y val="0.24468169839351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9686470429611302"/>
                  <c:y val="0.7659600993188280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14459942614144347"/>
                  <c:y val="0.322696152953765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4320586686583571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6.9686470429611305E-2"/>
                  <c:y val="0.6099311901983259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5818896840715539E-2"/>
                  <c:y val="0.372341714946652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898969079180742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125454361401589"/>
                  <c:y val="0.202128359542468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365883743027737"/>
                  <c:y val="0.184397801687865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404208749769259"/>
                  <c:y val="0.17375946697510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9D5-4918-B8CD-7209AFCD3986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'[3]8.- EV. ESTABL. Y PZAS. X T.A.'!$B$268:$E$268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'[3]8.- EV. ESTABL. Y PZAS. X T.A.'!$B$279:$E$279</c:f>
              <c:numCache>
                <c:formatCode>General</c:formatCode>
                <c:ptCount val="4"/>
                <c:pt idx="0">
                  <c:v>7.1242171189979123E-2</c:v>
                </c:pt>
                <c:pt idx="1">
                  <c:v>0.75130480167014613</c:v>
                </c:pt>
                <c:pt idx="2">
                  <c:v>3.7317327766179541E-2</c:v>
                </c:pt>
                <c:pt idx="3">
                  <c:v>0.14013569937369519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9D5-4918-B8CD-7209AFCD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0087991933559624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'[3]8.- EV. ESTABL. Y PZAS. X T.A.'!$B$303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T.A.'!$B$304:$B$312</c:f>
              <c:numCache>
                <c:formatCode>General</c:formatCode>
                <c:ptCount val="9"/>
                <c:pt idx="0">
                  <c:v>167</c:v>
                </c:pt>
                <c:pt idx="1">
                  <c:v>479</c:v>
                </c:pt>
                <c:pt idx="2">
                  <c:v>437</c:v>
                </c:pt>
                <c:pt idx="3">
                  <c:v>79</c:v>
                </c:pt>
                <c:pt idx="4">
                  <c:v>177</c:v>
                </c:pt>
                <c:pt idx="5">
                  <c:v>239</c:v>
                </c:pt>
                <c:pt idx="6">
                  <c:v>367</c:v>
                </c:pt>
                <c:pt idx="7">
                  <c:v>63</c:v>
                </c:pt>
                <c:pt idx="8">
                  <c:v>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C3-4757-B357-E4C714F218AD}"/>
            </c:ext>
          </c:extLst>
        </c:ser>
        <c:ser>
          <c:idx val="1"/>
          <c:order val="1"/>
          <c:tx>
            <c:strRef>
              <c:f>'[3]8.- EV. ESTABL. Y PZAS. X T.A.'!$C$303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T.A.'!$C$304:$C$312</c:f>
              <c:numCache>
                <c:formatCode>General</c:formatCode>
                <c:ptCount val="9"/>
                <c:pt idx="0">
                  <c:v>4786</c:v>
                </c:pt>
                <c:pt idx="1">
                  <c:v>1923</c:v>
                </c:pt>
                <c:pt idx="2">
                  <c:v>1841</c:v>
                </c:pt>
                <c:pt idx="3">
                  <c:v>1356</c:v>
                </c:pt>
                <c:pt idx="4">
                  <c:v>2737</c:v>
                </c:pt>
                <c:pt idx="5">
                  <c:v>2127</c:v>
                </c:pt>
                <c:pt idx="6">
                  <c:v>1683</c:v>
                </c:pt>
                <c:pt idx="7">
                  <c:v>926</c:v>
                </c:pt>
                <c:pt idx="8">
                  <c:v>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C3-4757-B357-E4C714F218AD}"/>
            </c:ext>
          </c:extLst>
        </c:ser>
        <c:ser>
          <c:idx val="2"/>
          <c:order val="2"/>
          <c:tx>
            <c:strRef>
              <c:f>'[3]8.- EV. ESTABL. Y PZAS. X T.A.'!$D$303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T.A.'!$D$304:$D$312</c:f>
              <c:numCache>
                <c:formatCode>General</c:formatCode>
                <c:ptCount val="9"/>
                <c:pt idx="0">
                  <c:v>462</c:v>
                </c:pt>
                <c:pt idx="1">
                  <c:v>394</c:v>
                </c:pt>
                <c:pt idx="2">
                  <c:v>163</c:v>
                </c:pt>
                <c:pt idx="3">
                  <c:v>239</c:v>
                </c:pt>
                <c:pt idx="4">
                  <c:v>275</c:v>
                </c:pt>
                <c:pt idx="5">
                  <c:v>512</c:v>
                </c:pt>
                <c:pt idx="6">
                  <c:v>327</c:v>
                </c:pt>
                <c:pt idx="7">
                  <c:v>289</c:v>
                </c:pt>
                <c:pt idx="8">
                  <c:v>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C3-4757-B357-E4C714F218AD}"/>
            </c:ext>
          </c:extLst>
        </c:ser>
        <c:ser>
          <c:idx val="3"/>
          <c:order val="3"/>
          <c:tx>
            <c:strRef>
              <c:f>'[3]8.- EV. ESTABL. Y PZAS. X T.A.'!$E$303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T.A.'!$E$304:$E$312</c:f>
              <c:numCache>
                <c:formatCode>General</c:formatCode>
                <c:ptCount val="9"/>
                <c:pt idx="0">
                  <c:v>1324</c:v>
                </c:pt>
                <c:pt idx="1">
                  <c:v>1536</c:v>
                </c:pt>
                <c:pt idx="2">
                  <c:v>2329</c:v>
                </c:pt>
                <c:pt idx="3">
                  <c:v>555</c:v>
                </c:pt>
                <c:pt idx="4">
                  <c:v>1177</c:v>
                </c:pt>
                <c:pt idx="5">
                  <c:v>1037</c:v>
                </c:pt>
                <c:pt idx="6">
                  <c:v>738</c:v>
                </c:pt>
                <c:pt idx="7">
                  <c:v>649</c:v>
                </c:pt>
                <c:pt idx="8">
                  <c:v>1263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C3-4757-B357-E4C714F2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999624"/>
        <c:axId val="456002368"/>
      </c:barChart>
      <c:catAx>
        <c:axId val="455999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2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6002368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5999624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MODALIDADES</a:t>
            </a:r>
          </a:p>
        </c:rich>
      </c:tx>
      <c:layout>
        <c:manualLayout>
          <c:xMode val="edge"/>
          <c:yMode val="edge"/>
          <c:x val="0.20767924951789402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6B1-4E56-A9A2-08F52730E7F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6B1-4E56-A9A2-08F52730E7F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6B1-4E56-A9A2-08F52730E7F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6B1-4E56-A9A2-08F52730E7F2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1658028703828374"/>
                  <c:y val="0.2464788732394366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9581287462654515"/>
                  <c:y val="0.57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14310670113898399"/>
                  <c:y val="0.7605633802816901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2862168108788908"/>
                  <c:y val="0.264084507042253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6.9808146897065368E-2"/>
                  <c:y val="0.605633802816901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5986201983464872E-2"/>
                  <c:y val="0.369718309859154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92847562253835"/>
                  <c:y val="0.257042253521126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164086639818253"/>
                  <c:y val="0.2007042253521126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427634550260673"/>
                  <c:y val="0.1830985915492957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460788307135396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6B1-4E56-A9A2-08F52730E7F2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'[3]8.- EV. ESTABL. Y PZAS. X T.A.'!$B$303:$E$303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'[3]8.- EV. ESTABL. Y PZAS. X T.A.'!$B$314:$E$314</c:f>
              <c:numCache>
                <c:formatCode>General</c:formatCode>
                <c:ptCount val="4"/>
                <c:pt idx="0">
                  <c:v>6.2989344793077065E-2</c:v>
                </c:pt>
                <c:pt idx="1">
                  <c:v>0.53652793312533109</c:v>
                </c:pt>
                <c:pt idx="2">
                  <c:v>8.8243951256843464E-2</c:v>
                </c:pt>
                <c:pt idx="3">
                  <c:v>0.31223877082474832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6B1-4E56-A9A2-08F52730E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'[3]7.- EV. ESTABL. Y PZAS. X PROV'!$B$9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'[3]7.- 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REST.'!$B$10:$B$18</c:f>
              <c:numCache>
                <c:formatCode>General</c:formatCode>
                <c:ptCount val="9"/>
                <c:pt idx="0">
                  <c:v>496</c:v>
                </c:pt>
                <c:pt idx="1">
                  <c:v>700</c:v>
                </c:pt>
                <c:pt idx="2">
                  <c:v>996</c:v>
                </c:pt>
                <c:pt idx="3">
                  <c:v>291</c:v>
                </c:pt>
                <c:pt idx="4">
                  <c:v>547</c:v>
                </c:pt>
                <c:pt idx="5">
                  <c:v>496</c:v>
                </c:pt>
                <c:pt idx="6">
                  <c:v>294</c:v>
                </c:pt>
                <c:pt idx="7">
                  <c:v>736</c:v>
                </c:pt>
                <c:pt idx="8">
                  <c:v>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E8-42BF-A42D-6A4346AE01E9}"/>
            </c:ext>
          </c:extLst>
        </c:ser>
        <c:ser>
          <c:idx val="1"/>
          <c:order val="1"/>
          <c:tx>
            <c:strRef>
              <c:f>'[3]7.- EV. ESTABL. Y PZAS. X PROV'!$C$9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'[3]7.- 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REST.'!$C$10:$C$18</c:f>
              <c:numCache>
                <c:formatCode>General</c:formatCode>
                <c:ptCount val="9"/>
                <c:pt idx="0">
                  <c:v>508</c:v>
                </c:pt>
                <c:pt idx="1">
                  <c:v>711</c:v>
                </c:pt>
                <c:pt idx="2">
                  <c:v>1043</c:v>
                </c:pt>
                <c:pt idx="3">
                  <c:v>294</c:v>
                </c:pt>
                <c:pt idx="4">
                  <c:v>565</c:v>
                </c:pt>
                <c:pt idx="5">
                  <c:v>504</c:v>
                </c:pt>
                <c:pt idx="6">
                  <c:v>301</c:v>
                </c:pt>
                <c:pt idx="7">
                  <c:v>765</c:v>
                </c:pt>
                <c:pt idx="8">
                  <c:v>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E8-42BF-A42D-6A4346AE0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998448"/>
        <c:axId val="455992176"/>
      </c:barChart>
      <c:catAx>
        <c:axId val="455998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5992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992176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5998448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1277372262773722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D82-43BA-8818-E9A0CBC88B9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D82-43BA-8818-E9A0CBC88B9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D82-43BA-8818-E9A0CBC88B9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D82-43BA-8818-E9A0CBC88B9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D82-43BA-8818-E9A0CBC88B9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D82-43BA-8818-E9A0CBC88B9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D82-43BA-8818-E9A0CBC88B9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D82-43BA-8818-E9A0CBC88B9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D82-43BA-8818-E9A0CBC88B9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6934306569343063"/>
                  <c:y val="0.220280096358883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7189781021897808"/>
                  <c:y val="0.3076928330092346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7007299270072993"/>
                  <c:y val="0.730770478396932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4197080291970801"/>
                  <c:y val="0.8111901961152551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35948905109489049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2773722627737227"/>
                  <c:y val="0.769232082523086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0291970802919707E-2"/>
                  <c:y val="0.548951986164202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45985401459854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861313868613138"/>
                  <c:y val="0.206294058494827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941605839416056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D82-43BA-8818-E9A0CBC88B94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'[3]9.- REST.'!$A$52:$A$60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REST.'!$E$52:$E$60</c:f>
              <c:numCache>
                <c:formatCode>General</c:formatCode>
                <c:ptCount val="9"/>
                <c:pt idx="0">
                  <c:v>0.11329289467156742</c:v>
                </c:pt>
                <c:pt idx="1">
                  <c:v>0.13566419374478544</c:v>
                </c:pt>
                <c:pt idx="2">
                  <c:v>0.16635172615960495</c:v>
                </c:pt>
                <c:pt idx="3">
                  <c:v>6.5019054276501231E-2</c:v>
                </c:pt>
                <c:pt idx="4">
                  <c:v>0.10437008140347713</c:v>
                </c:pt>
                <c:pt idx="5">
                  <c:v>0.12025616163438338</c:v>
                </c:pt>
                <c:pt idx="6">
                  <c:v>5.2028322096195907E-2</c:v>
                </c:pt>
                <c:pt idx="7">
                  <c:v>0.17843146097819468</c:v>
                </c:pt>
                <c:pt idx="8">
                  <c:v>6.4586105035289873E-2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D82-43BA-8818-E9A0CBC88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[1]Mes!$A$507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([1]Mes!$B$506:$J$506,[1]Mes!$B$509:$D$509)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([1]Mes!$B$507:$J$507,[1]Mes!$B$510:$D$510)</c:f>
              <c:numCache>
                <c:formatCode>General</c:formatCode>
                <c:ptCount val="12"/>
                <c:pt idx="0">
                  <c:v>1918</c:v>
                </c:pt>
                <c:pt idx="1">
                  <c:v>2406</c:v>
                </c:pt>
                <c:pt idx="2">
                  <c:v>4854</c:v>
                </c:pt>
                <c:pt idx="3">
                  <c:v>20044</c:v>
                </c:pt>
                <c:pt idx="4">
                  <c:v>18086</c:v>
                </c:pt>
                <c:pt idx="5">
                  <c:v>26255</c:v>
                </c:pt>
                <c:pt idx="6">
                  <c:v>54523</c:v>
                </c:pt>
                <c:pt idx="7">
                  <c:v>107348</c:v>
                </c:pt>
                <c:pt idx="8">
                  <c:v>19399</c:v>
                </c:pt>
                <c:pt idx="9">
                  <c:v>9683</c:v>
                </c:pt>
                <c:pt idx="10">
                  <c:v>2928</c:v>
                </c:pt>
                <c:pt idx="11">
                  <c:v>821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77-4C3B-8FF4-CA5E38D490E9}"/>
            </c:ext>
          </c:extLst>
        </c:ser>
        <c:ser>
          <c:idx val="1"/>
          <c:order val="1"/>
          <c:tx>
            <c:strRef>
              <c:f>[1]Mes!$A$508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([1]Mes!$B$506:$J$506,[1]Mes!$B$509:$D$509)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([1]Mes!$B$508:$J$508,[1]Mes!$B$511:$D$511)</c:f>
              <c:numCache>
                <c:formatCode>General</c:formatCode>
                <c:ptCount val="12"/>
                <c:pt idx="0">
                  <c:v>2108</c:v>
                </c:pt>
                <c:pt idx="1">
                  <c:v>2585</c:v>
                </c:pt>
                <c:pt idx="2">
                  <c:v>4553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77-4C3B-8FF4-CA5E38D49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425488"/>
        <c:axId val="445275832"/>
      </c:lineChart>
      <c:catAx>
        <c:axId val="350425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275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5275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504254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4748784440842788"/>
          <c:y val="1.754385964912280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'[3]10.- EMPLEO'!$C$14</c:f>
              <c:strCache>
                <c:ptCount val="1"/>
                <c:pt idx="0">
                  <c:v>HOSTELERÍA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'[3]10.- EMPLEO'!$B$13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'[3]10.- EMPLEO'!$B$14</c:f>
              <c:numCache>
                <c:formatCode>General</c:formatCode>
                <c:ptCount val="1"/>
                <c:pt idx="0">
                  <c:v>67289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A7-4D9E-8A8F-3C86F76C3C20}"/>
            </c:ext>
          </c:extLst>
        </c:ser>
        <c:ser>
          <c:idx val="1"/>
          <c:order val="1"/>
          <c:tx>
            <c:strRef>
              <c:f>'[3]10.- EMPLEO'!$C$15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'[3]10.- EMPLEO'!$B$15</c:f>
              <c:numCache>
                <c:formatCode>General</c:formatCode>
                <c:ptCount val="1"/>
                <c:pt idx="0">
                  <c:v>66230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A7-4D9E-8A8F-3C86F76C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455999232"/>
        <c:axId val="455993352"/>
      </c:barChart>
      <c:catAx>
        <c:axId val="45599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5993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59933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5999232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TURISTICO EN AGENCIA DE VIAJES</a:t>
            </a:r>
          </a:p>
        </c:rich>
      </c:tx>
      <c:layout>
        <c:manualLayout>
          <c:xMode val="edge"/>
          <c:yMode val="edge"/>
          <c:x val="0.13907302150145137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'[3]10.- EMPLEO'!$H$14</c:f>
              <c:strCache>
                <c:ptCount val="1"/>
                <c:pt idx="0">
                  <c:v>AGENCIAS DE VIAJES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'[3]10.- EMPLEO'!$G$13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'[3]10.- EMPLEO'!$G$14</c:f>
              <c:numCache>
                <c:formatCode>General</c:formatCode>
                <c:ptCount val="1"/>
                <c:pt idx="0">
                  <c:v>1526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0C-44AA-A6C7-D966D7D892C9}"/>
            </c:ext>
          </c:extLst>
        </c:ser>
        <c:ser>
          <c:idx val="1"/>
          <c:order val="1"/>
          <c:tx>
            <c:strRef>
              <c:f>'[3]10.- EMPLEO'!$H$15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'[3]10.- EMPLEO'!$G$15</c:f>
              <c:numCache>
                <c:formatCode>General</c:formatCode>
                <c:ptCount val="1"/>
                <c:pt idx="0">
                  <c:v>1521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0C-44AA-A6C7-D966D7D89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456000016"/>
        <c:axId val="456001976"/>
      </c:barChart>
      <c:catAx>
        <c:axId val="45600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1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6001976"/>
        <c:scaling>
          <c:orientation val="minMax"/>
          <c:max val="1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0016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layout>
        <c:manualLayout>
          <c:xMode val="edge"/>
          <c:yMode val="edge"/>
          <c:x val="0.23248882265275708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'[3]11.- EMPLEO X PROV.'!$B$23</c:f>
              <c:strCache>
                <c:ptCount val="1"/>
                <c:pt idx="0">
                  <c:v>HOSTELERÍA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PROV.'!$B$24:$B$32</c:f>
              <c:numCache>
                <c:formatCode>General</c:formatCode>
                <c:ptCount val="9"/>
                <c:pt idx="0">
                  <c:v>4851</c:v>
                </c:pt>
                <c:pt idx="1">
                  <c:v>9974</c:v>
                </c:pt>
                <c:pt idx="2">
                  <c:v>12939</c:v>
                </c:pt>
                <c:pt idx="3">
                  <c:v>4219</c:v>
                </c:pt>
                <c:pt idx="4">
                  <c:v>9610</c:v>
                </c:pt>
                <c:pt idx="5">
                  <c:v>5286</c:v>
                </c:pt>
                <c:pt idx="6">
                  <c:v>2685</c:v>
                </c:pt>
                <c:pt idx="7">
                  <c:v>13193</c:v>
                </c:pt>
                <c:pt idx="8">
                  <c:v>4532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FF-44C7-BBF3-5320F40A590D}"/>
            </c:ext>
          </c:extLst>
        </c:ser>
        <c:ser>
          <c:idx val="1"/>
          <c:order val="1"/>
          <c:tx>
            <c:strRef>
              <c:f>'[3]11.- EMPLEO X PROV.'!$C$23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PROV.'!$C$24:$C$32</c:f>
              <c:numCache>
                <c:formatCode>General</c:formatCode>
                <c:ptCount val="9"/>
                <c:pt idx="0">
                  <c:v>4709</c:v>
                </c:pt>
                <c:pt idx="1">
                  <c:v>9990</c:v>
                </c:pt>
                <c:pt idx="2">
                  <c:v>12598</c:v>
                </c:pt>
                <c:pt idx="3">
                  <c:v>4157</c:v>
                </c:pt>
                <c:pt idx="4">
                  <c:v>9435</c:v>
                </c:pt>
                <c:pt idx="5">
                  <c:v>5134</c:v>
                </c:pt>
                <c:pt idx="6">
                  <c:v>2654</c:v>
                </c:pt>
                <c:pt idx="7">
                  <c:v>13116</c:v>
                </c:pt>
                <c:pt idx="8">
                  <c:v>4437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FF-44C7-BBF3-5320F40A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993744"/>
        <c:axId val="455991392"/>
      </c:barChart>
      <c:catAx>
        <c:axId val="455993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59913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55991392"/>
        <c:scaling>
          <c:orientation val="minMax"/>
          <c:max val="1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5993744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TURISTICO EN HOSTELERÍA</a:t>
            </a:r>
          </a:p>
        </c:rich>
      </c:tx>
      <c:layout>
        <c:manualLayout>
          <c:xMode val="edge"/>
          <c:yMode val="edge"/>
          <c:x val="0.1847246891651865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84A-4D98-9E98-27B43960ADD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84A-4D98-9E98-27B43960ADD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84A-4D98-9E98-27B43960ADD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84A-4D98-9E98-27B43960ADD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84A-4D98-9E98-27B43960ADD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84A-4D98-9E98-27B43960ADD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84A-4D98-9E98-27B43960ADD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84A-4D98-9E98-27B43960ADD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84A-4D98-9E98-27B43960ADD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C84A-4D98-9E98-27B43960ADD4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C84A-4D98-9E98-27B43960ADD4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C84A-4D98-9E98-27B43960ADD4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C84A-4D98-9E98-27B43960ADD4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C84A-4D98-9E98-27B43960ADD4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C84A-4D98-9E98-27B43960ADD4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C84A-4D98-9E98-27B43960ADD4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C84A-4D98-9E98-27B43960ADD4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C84A-4D98-9E98-27B43960ADD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8436944937833035"/>
                  <c:y val="0.3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1580817051509771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6731793960923622"/>
                  <c:y val="0.8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7904085257548843"/>
                  <c:y val="0.890845070422535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36767317939609234"/>
                  <c:y val="0.887323943661971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6873889875666073"/>
                  <c:y val="0.792253521126760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5630550621669628"/>
                  <c:y val="0.630281690140845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406749555950266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9449378330373"/>
                  <c:y val="0.309859154929577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C84A-4D98-9E98-27B43960ADD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('[3]11.- EMPLEO X PROV.'!$C$24:$C$32,'[3]11.- EMPLEO X PROV.'!$A$24:$A$32)</c:f>
              <c:numCache>
                <c:formatCode>General</c:formatCode>
                <c:ptCount val="18"/>
                <c:pt idx="0">
                  <c:v>4709</c:v>
                </c:pt>
                <c:pt idx="1">
                  <c:v>9990</c:v>
                </c:pt>
                <c:pt idx="2">
                  <c:v>12598</c:v>
                </c:pt>
                <c:pt idx="3">
                  <c:v>4157</c:v>
                </c:pt>
                <c:pt idx="4">
                  <c:v>9435</c:v>
                </c:pt>
                <c:pt idx="5">
                  <c:v>5134</c:v>
                </c:pt>
                <c:pt idx="6">
                  <c:v>2654</c:v>
                </c:pt>
                <c:pt idx="7">
                  <c:v>13116</c:v>
                </c:pt>
                <c:pt idx="8">
                  <c:v>4437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C84A-4D98-9E98-27B43960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layout>
        <c:manualLayout>
          <c:xMode val="edge"/>
          <c:yMode val="edge"/>
          <c:x val="0.22973004500563554"/>
          <c:y val="2.105263157894736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'[3]11.- EMPLEO X PROV.'!$B$57</c:f>
              <c:strCache>
                <c:ptCount val="1"/>
                <c:pt idx="0">
                  <c:v>AGENCIAS DE VIAJES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PROV.'!$B$58:$B$66</c:f>
              <c:numCache>
                <c:formatCode>General</c:formatCode>
                <c:ptCount val="9"/>
                <c:pt idx="0">
                  <c:v>80</c:v>
                </c:pt>
                <c:pt idx="1">
                  <c:v>292</c:v>
                </c:pt>
                <c:pt idx="2">
                  <c:v>215</c:v>
                </c:pt>
                <c:pt idx="3">
                  <c:v>93</c:v>
                </c:pt>
                <c:pt idx="4">
                  <c:v>198</c:v>
                </c:pt>
                <c:pt idx="5">
                  <c:v>101</c:v>
                </c:pt>
                <c:pt idx="6">
                  <c:v>46</c:v>
                </c:pt>
                <c:pt idx="7">
                  <c:v>416</c:v>
                </c:pt>
                <c:pt idx="8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03-427F-8504-73C616B78676}"/>
            </c:ext>
          </c:extLst>
        </c:ser>
        <c:ser>
          <c:idx val="1"/>
          <c:order val="1"/>
          <c:tx>
            <c:strRef>
              <c:f>'[3]11.- EMPLEO X PROV.'!$C$57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PROV.'!$C$58:$C$66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03-427F-8504-73C616B78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000408"/>
        <c:axId val="455994528"/>
      </c:barChart>
      <c:catAx>
        <c:axId val="456000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5994528"/>
        <c:crossesAt val="0"/>
        <c:auto val="0"/>
        <c:lblAlgn val="ctr"/>
        <c:lblOffset val="100"/>
        <c:tickLblSkip val="2"/>
        <c:tickMarkSkip val="1"/>
        <c:noMultiLvlLbl val="0"/>
      </c:catAx>
      <c:valAx>
        <c:axId val="455994528"/>
        <c:scaling>
          <c:orientation val="minMax"/>
          <c:max val="52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0408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layout>
        <c:manualLayout>
          <c:xMode val="edge"/>
          <c:yMode val="edge"/>
          <c:x val="0.1872791519434629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22D-4FD5-BA95-44CC7201330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2D-4FD5-BA95-44CC7201330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22D-4FD5-BA95-44CC7201330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22D-4FD5-BA95-44CC7201330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22D-4FD5-BA95-44CC7201330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22D-4FD5-BA95-44CC7201330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22D-4FD5-BA95-44CC7201330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22D-4FD5-BA95-44CC7201330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22D-4FD5-BA95-44CC7201330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1236749116607772"/>
                  <c:y val="0.202797549028813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7844522968197885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8268551236749118"/>
                  <c:y val="0.55244849563021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1660777385159016"/>
                  <c:y val="0.786714629853156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42402826855123676"/>
                  <c:y val="0.82867274344532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5971731448763252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254416961130741"/>
                  <c:y val="0.741260006794974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1837455830388692"/>
                  <c:y val="0.314685851941262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865724381625441"/>
                  <c:y val="0.206294058494827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48056537102473496"/>
                  <c:y val="0.1888115111647576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822D-4FD5-BA95-44CC7201330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PROV.'!$C$58:$C$66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822D-4FD5-BA95-44CC72013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497-4037-B07B-903780DE384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97-4037-B07B-903780DE384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497-4037-B07B-903780DE384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497-4037-B07B-903780DE384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497-4037-B07B-903780DE384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497-4037-B07B-903780DE384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497-4037-B07B-903780DE384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497-4037-B07B-903780DE384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497-4037-B07B-903780DE384F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497-4037-B07B-903780DE384F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497-4037-B07B-903780DE384F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497-4037-B07B-903780DE384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497-4037-B07B-903780DE384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497-4037-B07B-903780DE384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E497-4037-B07B-903780DE384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E497-4037-B07B-903780DE384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E497-4037-B07B-903780DE384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E497-4037-B07B-903780DE384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E497-4037-B07B-903780DE384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E497-4037-B07B-903780DE384F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E497-4037-B07B-903780DE384F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E497-4037-B07B-903780DE3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002760"/>
        <c:axId val="456003152"/>
      </c:barChart>
      <c:catAx>
        <c:axId val="45600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003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27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6-45C7-BA13-1C7E11C551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6-45C7-BA13-1C7E11C551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6-45C7-BA13-1C7E11C551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6-45C7-BA13-1C7E11C551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F16-45C7-BA13-1C7E11C551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F16-45C7-BA13-1C7E11C551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F16-45C7-BA13-1C7E11C551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F16-45C7-BA13-1C7E11C551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F16-45C7-BA13-1C7E11C551B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F16-45C7-BA13-1C7E11C551B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F16-45C7-BA13-1C7E11C551B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F16-45C7-BA13-1C7E11C551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F16-45C7-BA13-1C7E11C551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F16-45C7-BA13-1C7E11C551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F16-45C7-BA13-1C7E11C551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F16-45C7-BA13-1C7E11C551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DF16-45C7-BA13-1C7E11C551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DF16-45C7-BA13-1C7E11C551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DF16-45C7-BA13-1C7E11C551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DF16-45C7-BA13-1C7E11C551B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DF16-45C7-BA13-1C7E11C551B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DF16-45C7-BA13-1C7E11C55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006680"/>
        <c:axId val="456003936"/>
      </c:barChart>
      <c:catAx>
        <c:axId val="45600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00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66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B8-4E69-9DE0-F65305BDA96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B8-4E69-9DE0-F65305BDA96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B8-4E69-9DE0-F65305BDA96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B8-4E69-9DE0-F65305BDA96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4B8-4E69-9DE0-F65305BDA96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4B8-4E69-9DE0-F65305BDA96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4B8-4E69-9DE0-F65305BDA96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4B8-4E69-9DE0-F65305BDA96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4B8-4E69-9DE0-F65305BDA96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4B8-4E69-9DE0-F65305BDA96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4B8-4E69-9DE0-F65305BDA967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4B8-4E69-9DE0-F65305BDA96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4B8-4E69-9DE0-F65305BDA96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4B8-4E69-9DE0-F65305BDA96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4B8-4E69-9DE0-F65305BDA96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4B8-4E69-9DE0-F65305BDA96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4B8-4E69-9DE0-F65305BDA96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4B8-4E69-9DE0-F65305BDA96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24B8-4E69-9DE0-F65305BDA96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4B8-4E69-9DE0-F65305BDA96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24B8-4E69-9DE0-F65305BDA967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24B8-4E69-9DE0-F65305BDA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006288"/>
        <c:axId val="456005504"/>
      </c:barChart>
      <c:catAx>
        <c:axId val="45600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00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628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A8-44AE-8FCB-410E844C2F2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A8-44AE-8FCB-410E844C2F2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A8-44AE-8FCB-410E844C2F2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A8-44AE-8FCB-410E844C2F2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A8-44AE-8FCB-410E844C2F2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1A8-44AE-8FCB-410E844C2F2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1A8-44AE-8FCB-410E844C2F2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1A8-44AE-8FCB-410E844C2F2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1A8-44AE-8FCB-410E844C2F2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A8-44AE-8FCB-410E844C2F28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1A8-44AE-8FCB-410E844C2F28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1A8-44AE-8FCB-410E844C2F2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1A8-44AE-8FCB-410E844C2F2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1A8-44AE-8FCB-410E844C2F2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1A8-44AE-8FCB-410E844C2F2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1A8-44AE-8FCB-410E844C2F2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1A8-44AE-8FCB-410E844C2F2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1A8-44AE-8FCB-410E844C2F2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1A8-44AE-8FCB-410E844C2F2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1A8-44AE-8FCB-410E844C2F2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1A8-44AE-8FCB-410E844C2F28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1A8-44AE-8FCB-410E844C2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004720"/>
        <c:axId val="456005112"/>
      </c:barChart>
      <c:catAx>
        <c:axId val="45600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5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005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0047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[1]Mes!$A$528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([1]Mes!$B$527:$J$527,[1]Mes!$B$530:$D$530)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([1]Mes!$B$528:$J$528,[1]Mes!$B$531:$D$531)</c:f>
              <c:numCache>
                <c:formatCode>General</c:formatCode>
                <c:ptCount val="12"/>
                <c:pt idx="0">
                  <c:v>3400</c:v>
                </c:pt>
                <c:pt idx="1">
                  <c:v>4595</c:v>
                </c:pt>
                <c:pt idx="2">
                  <c:v>8483</c:v>
                </c:pt>
                <c:pt idx="3">
                  <c:v>45238</c:v>
                </c:pt>
                <c:pt idx="4">
                  <c:v>35206</c:v>
                </c:pt>
                <c:pt idx="5">
                  <c:v>57924</c:v>
                </c:pt>
                <c:pt idx="6">
                  <c:v>135003</c:v>
                </c:pt>
                <c:pt idx="7">
                  <c:v>297503</c:v>
                </c:pt>
                <c:pt idx="8">
                  <c:v>38692</c:v>
                </c:pt>
                <c:pt idx="9">
                  <c:v>17303</c:v>
                </c:pt>
                <c:pt idx="10">
                  <c:v>4784</c:v>
                </c:pt>
                <c:pt idx="11">
                  <c:v>1873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3C-4929-9EF6-CF024BEBB182}"/>
            </c:ext>
          </c:extLst>
        </c:ser>
        <c:ser>
          <c:idx val="1"/>
          <c:order val="1"/>
          <c:tx>
            <c:strRef>
              <c:f>[1]Mes!$A$529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([1]Mes!$B$527:$J$527,[1]Mes!$B$530:$D$530)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([1]Mes!$B$529:$J$529,[1]Mes!$B$532:$D$532)</c:f>
              <c:numCache>
                <c:formatCode>General</c:formatCode>
                <c:ptCount val="12"/>
                <c:pt idx="0">
                  <c:v>3468</c:v>
                </c:pt>
                <c:pt idx="1">
                  <c:v>3766</c:v>
                </c:pt>
                <c:pt idx="2">
                  <c:v>7652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3C-4929-9EF6-CF024BEBB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73872"/>
        <c:axId val="445273088"/>
      </c:lineChart>
      <c:catAx>
        <c:axId val="445273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273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527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2738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9D-4389-BAA4-80A7E23334C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9D-4389-BAA4-80A7E23334C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9D-4389-BAA4-80A7E23334C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9D-4389-BAA4-80A7E23334C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9D-4389-BAA4-80A7E23334C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9D-4389-BAA4-80A7E23334C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E9D-4389-BAA4-80A7E23334C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E9D-4389-BAA4-80A7E23334C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E9D-4389-BAA4-80A7E23334C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9D-4389-BAA4-80A7E23334C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9D-4389-BAA4-80A7E23334C7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E9D-4389-BAA4-80A7E23334C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E9D-4389-BAA4-80A7E23334C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E9D-4389-BAA4-80A7E23334C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E9D-4389-BAA4-80A7E23334C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E9D-4389-BAA4-80A7E23334C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E9D-4389-BAA4-80A7E23334C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E9D-4389-BAA4-80A7E23334C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E9D-4389-BAA4-80A7E23334C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E9D-4389-BAA4-80A7E23334C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E9D-4389-BAA4-80A7E23334C7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E9D-4389-BAA4-80A7E233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909704"/>
        <c:axId val="456900688"/>
      </c:barChart>
      <c:catAx>
        <c:axId val="456909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90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970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92-48C0-91BE-727E29E3671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92-48C0-91BE-727E29E3671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92-48C0-91BE-727E29E3671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92-48C0-91BE-727E29E3671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792-48C0-91BE-727E29E3671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792-48C0-91BE-727E29E3671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792-48C0-91BE-727E29E3671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792-48C0-91BE-727E29E3671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792-48C0-91BE-727E29E3671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792-48C0-91BE-727E29E3671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792-48C0-91BE-727E29E3671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792-48C0-91BE-727E29E3671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792-48C0-91BE-727E29E3671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792-48C0-91BE-727E29E3671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792-48C0-91BE-727E29E3671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792-48C0-91BE-727E29E3671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792-48C0-91BE-727E29E3671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792-48C0-91BE-727E29E3671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792-48C0-91BE-727E29E3671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792-48C0-91BE-727E29E3671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792-48C0-91BE-727E29E3671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792-48C0-91BE-727E29E36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903432"/>
        <c:axId val="456910096"/>
      </c:barChart>
      <c:catAx>
        <c:axId val="456903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910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343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02-4708-ADF7-0A27DB424A3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02-4708-ADF7-0A27DB424A3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02-4708-ADF7-0A27DB424A3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02-4708-ADF7-0A27DB424A3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02-4708-ADF7-0A27DB424A3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02-4708-ADF7-0A27DB424A3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02-4708-ADF7-0A27DB424A3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02-4708-ADF7-0A27DB424A3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02-4708-ADF7-0A27DB424A3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02-4708-ADF7-0A27DB424A3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102-4708-ADF7-0A27DB424A3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102-4708-ADF7-0A27DB424A3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102-4708-ADF7-0A27DB424A3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102-4708-ADF7-0A27DB424A3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4102-4708-ADF7-0A27DB424A3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4102-4708-ADF7-0A27DB424A3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102-4708-ADF7-0A27DB424A3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4102-4708-ADF7-0A27DB424A3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4102-4708-ADF7-0A27DB424A3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4102-4708-ADF7-0A27DB424A3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4102-4708-ADF7-0A27DB424A3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4102-4708-ADF7-0A27DB424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901864"/>
        <c:axId val="456901080"/>
      </c:barChart>
      <c:catAx>
        <c:axId val="45690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1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901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18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39-4907-AE4F-E544E3D1E5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39-4907-AE4F-E544E3D1E5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39-4907-AE4F-E544E3D1E5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39-4907-AE4F-E544E3D1E5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39-4907-AE4F-E544E3D1E5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239-4907-AE4F-E544E3D1E5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239-4907-AE4F-E544E3D1E5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239-4907-AE4F-E544E3D1E5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239-4907-AE4F-E544E3D1E51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239-4907-AE4F-E544E3D1E51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239-4907-AE4F-E544E3D1E51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239-4907-AE4F-E544E3D1E5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239-4907-AE4F-E544E3D1E5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239-4907-AE4F-E544E3D1E5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239-4907-AE4F-E544E3D1E5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239-4907-AE4F-E544E3D1E5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239-4907-AE4F-E544E3D1E5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239-4907-AE4F-E544E3D1E5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2239-4907-AE4F-E544E3D1E5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239-4907-AE4F-E544E3D1E51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2239-4907-AE4F-E544E3D1E51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2239-4907-AE4F-E544E3D1E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903824"/>
        <c:axId val="456901472"/>
      </c:barChart>
      <c:catAx>
        <c:axId val="45690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90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38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95-4767-BEAC-C7BB1AF25AE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95-4767-BEAC-C7BB1AF25AE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95-4767-BEAC-C7BB1AF25AE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95-4767-BEAC-C7BB1AF25AE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D95-4767-BEAC-C7BB1AF25AE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D95-4767-BEAC-C7BB1AF25AE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D95-4767-BEAC-C7BB1AF25AE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D95-4767-BEAC-C7BB1AF25AE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D95-4767-BEAC-C7BB1AF25AE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D95-4767-BEAC-C7BB1AF25AE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D95-4767-BEAC-C7BB1AF25AE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D95-4767-BEAC-C7BB1AF25AE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D95-4767-BEAC-C7BB1AF25AE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D95-4767-BEAC-C7BB1AF25AE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D95-4767-BEAC-C7BB1AF25AE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D95-4767-BEAC-C7BB1AF25AE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D95-4767-BEAC-C7BB1AF25AE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D95-4767-BEAC-C7BB1AF25AE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D95-4767-BEAC-C7BB1AF25AE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D95-4767-BEAC-C7BB1AF25AE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D95-4767-BEAC-C7BB1AF25AE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D95-4767-BEAC-C7BB1AF25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904216"/>
        <c:axId val="456908136"/>
      </c:barChart>
      <c:catAx>
        <c:axId val="456904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8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908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42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E9-468F-8566-F94500E191D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E9-468F-8566-F94500E191D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E9-468F-8566-F94500E191D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1E9-468F-8566-F94500E191D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1E9-468F-8566-F94500E191D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1E9-468F-8566-F94500E191D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1E9-468F-8566-F94500E191D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1E9-468F-8566-F94500E191D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1E9-468F-8566-F94500E191D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1E9-468F-8566-F94500E191D3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1E9-468F-8566-F94500E191D3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1E9-468F-8566-F94500E191D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1E9-468F-8566-F94500E191D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1E9-468F-8566-F94500E191D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E1E9-468F-8566-F94500E191D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E1E9-468F-8566-F94500E191D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E1E9-468F-8566-F94500E191D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E1E9-468F-8566-F94500E191D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E1E9-468F-8566-F94500E191D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E1E9-468F-8566-F94500E191D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E1E9-468F-8566-F94500E191D3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E1E9-468F-8566-F94500E1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910880"/>
        <c:axId val="456912840"/>
      </c:barChart>
      <c:catAx>
        <c:axId val="45691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12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912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108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81-47E9-8238-DE20EE1224C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81-47E9-8238-DE20EE1224C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81-47E9-8238-DE20EE1224C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81-47E9-8238-DE20EE1224C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81-47E9-8238-DE20EE1224C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981-47E9-8238-DE20EE1224C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981-47E9-8238-DE20EE1224C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981-47E9-8238-DE20EE1224C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981-47E9-8238-DE20EE1224C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981-47E9-8238-DE20EE1224C8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981-47E9-8238-DE20EE1224C8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981-47E9-8238-DE20EE1224C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981-47E9-8238-DE20EE1224C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981-47E9-8238-DE20EE1224C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7981-47E9-8238-DE20EE1224C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7981-47E9-8238-DE20EE1224C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7981-47E9-8238-DE20EE1224C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7981-47E9-8238-DE20EE1224C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7981-47E9-8238-DE20EE1224C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981-47E9-8238-DE20EE1224C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7981-47E9-8238-DE20EE1224C8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7981-47E9-8238-DE20EE122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907744"/>
        <c:axId val="456905784"/>
      </c:barChart>
      <c:catAx>
        <c:axId val="4569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5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905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77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[1]Oferta!$I$37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D7-48D6-A683-67A9E2F5C62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D7-48D6-A683-67A9E2F5C62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D7-48D6-A683-67A9E2F5C62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D7-48D6-A683-67A9E2F5C628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7D7-48D6-A683-67A9E2F5C62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7D7-48D6-A683-67A9E2F5C62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7D7-48D6-A683-67A9E2F5C62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7D7-48D6-A683-67A9E2F5C62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7D7-48D6-A683-67A9E2F5C628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7D7-48D6-A683-67A9E2F5C62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7D7-48D6-A683-67A9E2F5C62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[1]Oferta!$I$38:$I$46</c:f>
              <c:numCache>
                <c:formatCode>General</c:formatCode>
                <c:ptCount val="9"/>
                <c:pt idx="0">
                  <c:v>5656</c:v>
                </c:pt>
                <c:pt idx="1">
                  <c:v>11256</c:v>
                </c:pt>
                <c:pt idx="2">
                  <c:v>12983</c:v>
                </c:pt>
                <c:pt idx="3">
                  <c:v>4020</c:v>
                </c:pt>
                <c:pt idx="4">
                  <c:v>12331</c:v>
                </c:pt>
                <c:pt idx="5">
                  <c:v>6355</c:v>
                </c:pt>
                <c:pt idx="6">
                  <c:v>4407</c:v>
                </c:pt>
                <c:pt idx="7">
                  <c:v>9279</c:v>
                </c:pt>
                <c:pt idx="8">
                  <c:v>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7D7-48D6-A683-67A9E2F5C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[1]Oferta!$B$36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[1]Oferta!$B$38:$B$46</c:f>
              <c:numCache>
                <c:formatCode>General</c:formatCode>
                <c:ptCount val="9"/>
                <c:pt idx="0">
                  <c:v>50</c:v>
                </c:pt>
                <c:pt idx="1">
                  <c:v>129</c:v>
                </c:pt>
                <c:pt idx="2">
                  <c:v>92</c:v>
                </c:pt>
                <c:pt idx="3">
                  <c:v>36</c:v>
                </c:pt>
                <c:pt idx="4">
                  <c:v>106</c:v>
                </c:pt>
                <c:pt idx="5">
                  <c:v>57</c:v>
                </c:pt>
                <c:pt idx="6">
                  <c:v>39</c:v>
                </c:pt>
                <c:pt idx="7">
                  <c:v>76</c:v>
                </c:pt>
                <c:pt idx="8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36-4033-8913-A7C1B42D062D}"/>
            </c:ext>
          </c:extLst>
        </c:ser>
        <c:ser>
          <c:idx val="1"/>
          <c:order val="1"/>
          <c:tx>
            <c:strRef>
              <c:f>[1]Oferta!$D$36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[1]Oferta!$D$38:$D$46</c:f>
              <c:numCache>
                <c:formatCode>General</c:formatCode>
                <c:ptCount val="9"/>
                <c:pt idx="0">
                  <c:v>79</c:v>
                </c:pt>
                <c:pt idx="1">
                  <c:v>107</c:v>
                </c:pt>
                <c:pt idx="2">
                  <c:v>183</c:v>
                </c:pt>
                <c:pt idx="3">
                  <c:v>61</c:v>
                </c:pt>
                <c:pt idx="4">
                  <c:v>111</c:v>
                </c:pt>
                <c:pt idx="5">
                  <c:v>75</c:v>
                </c:pt>
                <c:pt idx="6">
                  <c:v>84</c:v>
                </c:pt>
                <c:pt idx="7">
                  <c:v>58</c:v>
                </c:pt>
                <c:pt idx="8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36-4033-8913-A7C1B42D062D}"/>
            </c:ext>
          </c:extLst>
        </c:ser>
        <c:ser>
          <c:idx val="2"/>
          <c:order val="2"/>
          <c:tx>
            <c:strRef>
              <c:f>[1]Oferta!$F$36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[1]Oferta!$F$38:$F$46</c:f>
              <c:numCache>
                <c:formatCode>General</c:formatCode>
                <c:ptCount val="9"/>
                <c:pt idx="0">
                  <c:v>15</c:v>
                </c:pt>
                <c:pt idx="1">
                  <c:v>74</c:v>
                </c:pt>
                <c:pt idx="2">
                  <c:v>113</c:v>
                </c:pt>
                <c:pt idx="3">
                  <c:v>28</c:v>
                </c:pt>
                <c:pt idx="4">
                  <c:v>54</c:v>
                </c:pt>
                <c:pt idx="5">
                  <c:v>34</c:v>
                </c:pt>
                <c:pt idx="6">
                  <c:v>23</c:v>
                </c:pt>
                <c:pt idx="7">
                  <c:v>57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36-4033-8913-A7C1B42D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6911664"/>
        <c:axId val="456912056"/>
        <c:axId val="0"/>
      </c:bar3DChart>
      <c:catAx>
        <c:axId val="45691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12056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456912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11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57-4A32-87C8-6768BF918F1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57-4A32-87C8-6768BF918F1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57-4A32-87C8-6768BF918F1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57-4A32-87C8-6768BF918F1E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457-4A32-87C8-6768BF918F1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457-4A32-87C8-6768BF918F1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457-4A32-87C8-6768BF918F1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457-4A32-87C8-6768BF918F1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457-4A32-87C8-6768BF918F1E}"/>
              </c:ext>
            </c:extLst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457-4A32-87C8-6768BF918F1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14</c:v>
                </c:pt>
                <c:pt idx="1">
                  <c:v>18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5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57-4A32-87C8-6768BF918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[1]Oferta!$I$37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30-45EC-B19C-7EE7879DC33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30-45EC-B19C-7EE7879DC33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30-45EC-B19C-7EE7879DC33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30-45EC-B19C-7EE7879DC33A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D30-45EC-B19C-7EE7879DC33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D30-45EC-B19C-7EE7879DC33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D30-45EC-B19C-7EE7879DC33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D30-45EC-B19C-7EE7879DC33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30-45EC-B19C-7EE7879DC33A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D30-45EC-B19C-7EE7879DC33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D30-45EC-B19C-7EE7879DC33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[1]Oferta!$I$38:$I$46</c:f>
              <c:numCache>
                <c:formatCode>General</c:formatCode>
                <c:ptCount val="9"/>
                <c:pt idx="0">
                  <c:v>5656</c:v>
                </c:pt>
                <c:pt idx="1">
                  <c:v>11256</c:v>
                </c:pt>
                <c:pt idx="2">
                  <c:v>12983</c:v>
                </c:pt>
                <c:pt idx="3">
                  <c:v>4020</c:v>
                </c:pt>
                <c:pt idx="4">
                  <c:v>12331</c:v>
                </c:pt>
                <c:pt idx="5">
                  <c:v>6355</c:v>
                </c:pt>
                <c:pt idx="6">
                  <c:v>4407</c:v>
                </c:pt>
                <c:pt idx="7">
                  <c:v>9279</c:v>
                </c:pt>
                <c:pt idx="8">
                  <c:v>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D30-45EC-B19C-7EE7879DC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[1]Oferta!$A$97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[1]Oferta!$B$94:$J$94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[1]Oferta!$B$97:$J$97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A2-40BF-AB20-B8AB3B0446CF}"/>
            </c:ext>
          </c:extLst>
        </c:ser>
        <c:ser>
          <c:idx val="1"/>
          <c:order val="1"/>
          <c:tx>
            <c:strRef>
              <c:f>[1]Oferta!$A$96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[1]Oferta!$B$96:$J$96</c:f>
              <c:numCache>
                <c:formatCode>General</c:formatCode>
                <c:ptCount val="9"/>
                <c:pt idx="0">
                  <c:v>6130</c:v>
                </c:pt>
                <c:pt idx="1">
                  <c:v>4534</c:v>
                </c:pt>
                <c:pt idx="2">
                  <c:v>8522</c:v>
                </c:pt>
                <c:pt idx="3">
                  <c:v>1544</c:v>
                </c:pt>
                <c:pt idx="4">
                  <c:v>4616</c:v>
                </c:pt>
                <c:pt idx="5">
                  <c:v>513</c:v>
                </c:pt>
                <c:pt idx="6">
                  <c:v>888</c:v>
                </c:pt>
                <c:pt idx="7">
                  <c:v>38</c:v>
                </c:pt>
                <c:pt idx="8">
                  <c:v>3672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A2-40BF-AB20-B8AB3B0446CF}"/>
            </c:ext>
          </c:extLst>
        </c:ser>
        <c:ser>
          <c:idx val="2"/>
          <c:order val="2"/>
          <c:tx>
            <c:strRef>
              <c:f>[1]Oferta!$A$95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[1]Oferta!$B$95:$J$95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3876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A2-40BF-AB20-B8AB3B04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6912448"/>
        <c:axId val="456906568"/>
      </c:barChart>
      <c:catAx>
        <c:axId val="456912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6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690656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12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62</c:v>
                </c:pt>
                <c:pt idx="2">
                  <c:v>58</c:v>
                </c:pt>
                <c:pt idx="3">
                  <c:v>10</c:v>
                </c:pt>
                <c:pt idx="4">
                  <c:v>28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F6-4784-9354-210CDC0C9407}"/>
            </c:ext>
          </c:extLst>
        </c:ser>
        <c:ser>
          <c:idx val="1"/>
          <c:order val="1"/>
          <c:tx>
            <c:strRef>
              <c:f>[1]Oferta!$D$105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[1]Oferta!$D$107:$D$115</c:f>
              <c:numCache>
                <c:formatCode>General</c:formatCode>
                <c:ptCount val="9"/>
                <c:pt idx="0">
                  <c:v>809</c:v>
                </c:pt>
                <c:pt idx="1">
                  <c:v>272</c:v>
                </c:pt>
                <c:pt idx="2">
                  <c:v>355</c:v>
                </c:pt>
                <c:pt idx="3">
                  <c:v>211</c:v>
                </c:pt>
                <c:pt idx="4">
                  <c:v>451</c:v>
                </c:pt>
                <c:pt idx="5">
                  <c:v>323</c:v>
                </c:pt>
                <c:pt idx="6">
                  <c:v>237</c:v>
                </c:pt>
                <c:pt idx="7">
                  <c:v>130</c:v>
                </c:pt>
                <c:pt idx="8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F6-4784-9354-210CDC0C9407}"/>
            </c:ext>
          </c:extLst>
        </c:ser>
        <c:ser>
          <c:idx val="2"/>
          <c:order val="2"/>
          <c:tx>
            <c:strRef>
              <c:f>[1]Oferta!$F$105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F6-4784-9354-210CDC0C9407}"/>
            </c:ext>
          </c:extLst>
        </c:ser>
        <c:ser>
          <c:idx val="3"/>
          <c:order val="3"/>
          <c:tx>
            <c:strRef>
              <c:f>[1]Oferta!$H$105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[1]Oferta!$H$107:$H$115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F6-4784-9354-210CDC0C9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6906960"/>
        <c:axId val="456907352"/>
        <c:axId val="0"/>
      </c:bar3DChart>
      <c:catAx>
        <c:axId val="45690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735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456907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06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FE-4DDC-BC31-9F7E3EF3E73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FE-4DDC-BC31-9F7E3EF3E73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FE-4DDC-BC31-9F7E3EF3E73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FE-4DDC-BC31-9F7E3EF3E73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FE-4DDC-BC31-9F7E3EF3E73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5FE-4DDC-BC31-9F7E3EF3E73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5FE-4DDC-BC31-9F7E3EF3E73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5FE-4DDC-BC31-9F7E3EF3E73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5FE-4DDC-BC31-9F7E3EF3E73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5FE-4DDC-BC31-9F7E3EF3E73F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[1]Oferta!$K$107:$K$115</c:f>
              <c:numCache>
                <c:formatCode>General</c:formatCode>
                <c:ptCount val="9"/>
                <c:pt idx="0">
                  <c:v>6743</c:v>
                </c:pt>
                <c:pt idx="1">
                  <c:v>4433</c:v>
                </c:pt>
                <c:pt idx="2">
                  <c:v>4818</c:v>
                </c:pt>
                <c:pt idx="3">
                  <c:v>2252</c:v>
                </c:pt>
                <c:pt idx="4">
                  <c:v>4412</c:v>
                </c:pt>
                <c:pt idx="5">
                  <c:v>3905</c:v>
                </c:pt>
                <c:pt idx="6">
                  <c:v>3154</c:v>
                </c:pt>
                <c:pt idx="7">
                  <c:v>1955</c:v>
                </c:pt>
                <c:pt idx="8">
                  <c:v>2632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5FE-4DDC-BC31-9F7E3EF3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F0-462D-9EC0-94688F384C5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F0-462D-9EC0-94688F384C5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F0-462D-9EC0-94688F384C5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F0-462D-9EC0-94688F384C5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([1]Oferta!$B$105,[1]Oferta!$D$105,[1]Oferta!$F$105,[1]Oferta!$H$105)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([1]Oferta!$C$116,[1]Oferta!$E$116,[1]Oferta!$G$116,[1]Oferta!$I$116)</c:f>
              <c:numCache>
                <c:formatCode>General</c:formatCode>
                <c:ptCount val="4"/>
                <c:pt idx="0">
                  <c:v>2169</c:v>
                </c:pt>
                <c:pt idx="1">
                  <c:v>18559</c:v>
                </c:pt>
                <c:pt idx="2">
                  <c:v>2986</c:v>
                </c:pt>
                <c:pt idx="3">
                  <c:v>10590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F0-462D-9EC0-94688F384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[1]Oferta!$A$160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[1]Oferta!$B$160:$J$160</c:f>
              <c:numCache>
                <c:formatCode>General</c:formatCode>
                <c:ptCount val="9"/>
                <c:pt idx="0">
                  <c:v>512</c:v>
                </c:pt>
                <c:pt idx="1">
                  <c:v>716</c:v>
                </c:pt>
                <c:pt idx="2">
                  <c:v>1055</c:v>
                </c:pt>
                <c:pt idx="3">
                  <c:v>296</c:v>
                </c:pt>
                <c:pt idx="4">
                  <c:v>570</c:v>
                </c:pt>
                <c:pt idx="5">
                  <c:v>496</c:v>
                </c:pt>
                <c:pt idx="6">
                  <c:v>300</c:v>
                </c:pt>
                <c:pt idx="7">
                  <c:v>768</c:v>
                </c:pt>
                <c:pt idx="8">
                  <c:v>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E5-4280-9CA2-14558068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6914016"/>
        <c:axId val="456915192"/>
        <c:axId val="0"/>
      </c:bar3DChart>
      <c:catAx>
        <c:axId val="4569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1519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456915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1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36-4D25-9AB1-E1FC0F2C2F9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36-4D25-9AB1-E1FC0F2C2F9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36-4D25-9AB1-E1FC0F2C2F9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36-4D25-9AB1-E1FC0F2C2F9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A36-4D25-9AB1-E1FC0F2C2F9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A36-4D25-9AB1-E1FC0F2C2F9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A36-4D25-9AB1-E1FC0F2C2F9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A36-4D25-9AB1-E1FC0F2C2F9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A36-4D25-9AB1-E1FC0F2C2F93}"/>
              </c:ext>
            </c:extLst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A36-4D25-9AB1-E1FC0F2C2F9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[1]Oferta!$B$161:$J$161</c:f>
              <c:numCache>
                <c:formatCode>General</c:formatCode>
                <c:ptCount val="9"/>
                <c:pt idx="0">
                  <c:v>50563</c:v>
                </c:pt>
                <c:pt idx="1">
                  <c:v>60444</c:v>
                </c:pt>
                <c:pt idx="2">
                  <c:v>73843</c:v>
                </c:pt>
                <c:pt idx="3">
                  <c:v>29045</c:v>
                </c:pt>
                <c:pt idx="4">
                  <c:v>46823</c:v>
                </c:pt>
                <c:pt idx="5">
                  <c:v>54940</c:v>
                </c:pt>
                <c:pt idx="6">
                  <c:v>23035</c:v>
                </c:pt>
                <c:pt idx="7">
                  <c:v>79468</c:v>
                </c:pt>
                <c:pt idx="8">
                  <c:v>28990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A36-4D25-9AB1-E1FC0F2C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'[4]5.- M.V. PROC'!$A$140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'[4]5.- M.V. PROC'!$B$139:$G$139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'[4]5.- M.V. PROC'!$B$140:$G$140</c:f>
              <c:numCache>
                <c:formatCode>General</c:formatCode>
                <c:ptCount val="6"/>
                <c:pt idx="0">
                  <c:v>0.27060000000000001</c:v>
                </c:pt>
                <c:pt idx="1">
                  <c:v>0.2195</c:v>
                </c:pt>
                <c:pt idx="2">
                  <c:v>0.1827</c:v>
                </c:pt>
                <c:pt idx="3">
                  <c:v>0.27900000000000003</c:v>
                </c:pt>
                <c:pt idx="4">
                  <c:v>0.49559999999999998</c:v>
                </c:pt>
                <c:pt idx="5">
                  <c:v>0.28070000000000001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92-43B2-BE7D-6202C53B662E}"/>
            </c:ext>
          </c:extLst>
        </c:ser>
        <c:ser>
          <c:idx val="1"/>
          <c:order val="1"/>
          <c:tx>
            <c:strRef>
              <c:f>'[4]5.- M.V. PROC'!$A$141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'[4]5.- M.V. PROC'!$B$139:$G$139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'[4]5.- M.V. PROC'!$B$141:$G$141</c:f>
              <c:numCache>
                <c:formatCode>General</c:formatCode>
                <c:ptCount val="6"/>
                <c:pt idx="0">
                  <c:v>0.14879999999999999</c:v>
                </c:pt>
                <c:pt idx="1">
                  <c:v>0.23480000000000001</c:v>
                </c:pt>
                <c:pt idx="2">
                  <c:v>0.31979999999999997</c:v>
                </c:pt>
                <c:pt idx="3">
                  <c:v>0.1898</c:v>
                </c:pt>
                <c:pt idx="4">
                  <c:v>0.15740000000000001</c:v>
                </c:pt>
                <c:pt idx="5">
                  <c:v>0.16139999999999999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92-43B2-BE7D-6202C53B662E}"/>
            </c:ext>
          </c:extLst>
        </c:ser>
        <c:ser>
          <c:idx val="2"/>
          <c:order val="2"/>
          <c:tx>
            <c:strRef>
              <c:f>'[4]5.- M.V. PROC'!$A$142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'[4]5.- M.V. PROC'!$B$142:$G$142</c:f>
              <c:numCache>
                <c:formatCode>General</c:formatCode>
                <c:ptCount val="6"/>
                <c:pt idx="0">
                  <c:v>8.0399999999999999E-2</c:v>
                </c:pt>
                <c:pt idx="1">
                  <c:v>6.5500000000000003E-2</c:v>
                </c:pt>
                <c:pt idx="2">
                  <c:v>5.0599999999999999E-2</c:v>
                </c:pt>
                <c:pt idx="3">
                  <c:v>3.9199999999999999E-2</c:v>
                </c:pt>
                <c:pt idx="4">
                  <c:v>0.04</c:v>
                </c:pt>
                <c:pt idx="5">
                  <c:v>7.3599999999999999E-2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F92-43B2-BE7D-6202C53B662E}"/>
            </c:ext>
          </c:extLst>
        </c:ser>
        <c:ser>
          <c:idx val="3"/>
          <c:order val="3"/>
          <c:tx>
            <c:strRef>
              <c:f>'[4]5.-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'[4]5.- M.V. PROC'!$B$143:$G$143</c:f>
              <c:numCache>
                <c:formatCode>General</c:formatCode>
                <c:ptCount val="6"/>
                <c:pt idx="0">
                  <c:v>7.7399999999999997E-2</c:v>
                </c:pt>
                <c:pt idx="1">
                  <c:v>5.0500000000000003E-2</c:v>
                </c:pt>
                <c:pt idx="2">
                  <c:v>5.9200000000000003E-2</c:v>
                </c:pt>
                <c:pt idx="3">
                  <c:v>2.9399999999999999E-2</c:v>
                </c:pt>
                <c:pt idx="4">
                  <c:v>2.93E-2</c:v>
                </c:pt>
                <c:pt idx="5">
                  <c:v>6.88E-2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F92-43B2-BE7D-6202C53B662E}"/>
            </c:ext>
          </c:extLst>
        </c:ser>
        <c:ser>
          <c:idx val="4"/>
          <c:order val="4"/>
          <c:tx>
            <c:strRef>
              <c:f>'[4]5.- M.V. PROC'!$A$144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'[4]5.- M.V. PROC'!$B$144:$G$144</c:f>
              <c:numCache>
                <c:formatCode>General</c:formatCode>
                <c:ptCount val="6"/>
                <c:pt idx="0">
                  <c:v>6.6299999999999998E-2</c:v>
                </c:pt>
                <c:pt idx="1">
                  <c:v>6.7900000000000002E-2</c:v>
                </c:pt>
                <c:pt idx="2">
                  <c:v>6.4100000000000004E-2</c:v>
                </c:pt>
                <c:pt idx="3">
                  <c:v>9.4200000000000006E-2</c:v>
                </c:pt>
                <c:pt idx="4">
                  <c:v>7.3899999999999993E-2</c:v>
                </c:pt>
                <c:pt idx="5">
                  <c:v>6.8500000000000005E-2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F92-43B2-BE7D-6202C53B662E}"/>
            </c:ext>
          </c:extLst>
        </c:ser>
        <c:ser>
          <c:idx val="5"/>
          <c:order val="5"/>
          <c:tx>
            <c:strRef>
              <c:f>'[4]5.- M.V. PROC'!$A$145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'[4]5.- M.V. PROC'!$B$145:$G$145</c:f>
              <c:numCache>
                <c:formatCode>General</c:formatCode>
                <c:ptCount val="6"/>
                <c:pt idx="0">
                  <c:v>7.1499999999999994E-2</c:v>
                </c:pt>
                <c:pt idx="1">
                  <c:v>8.9399999999999993E-2</c:v>
                </c:pt>
                <c:pt idx="2">
                  <c:v>8.4900000000000003E-2</c:v>
                </c:pt>
                <c:pt idx="3">
                  <c:v>2.24E-2</c:v>
                </c:pt>
                <c:pt idx="4">
                  <c:v>3.95E-2</c:v>
                </c:pt>
                <c:pt idx="5">
                  <c:v>6.8400000000000002E-2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F92-43B2-BE7D-6202C53B662E}"/>
            </c:ext>
          </c:extLst>
        </c:ser>
        <c:ser>
          <c:idx val="6"/>
          <c:order val="6"/>
          <c:tx>
            <c:strRef>
              <c:f>'[4]5.- M.V. PROC'!$A$146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'[4]5.- M.V. PROC'!$B$146:$G$146</c:f>
              <c:numCache>
                <c:formatCode>General</c:formatCode>
                <c:ptCount val="6"/>
                <c:pt idx="0">
                  <c:v>5.0200000000000002E-2</c:v>
                </c:pt>
                <c:pt idx="1">
                  <c:v>6.4699999999999994E-2</c:v>
                </c:pt>
                <c:pt idx="2">
                  <c:v>5.1400000000000001E-2</c:v>
                </c:pt>
                <c:pt idx="3">
                  <c:v>0.18029999999999999</c:v>
                </c:pt>
                <c:pt idx="4">
                  <c:v>2.8000000000000001E-2</c:v>
                </c:pt>
                <c:pt idx="5">
                  <c:v>5.7299999999999997E-2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92-43B2-BE7D-6202C53B662E}"/>
            </c:ext>
          </c:extLst>
        </c:ser>
        <c:ser>
          <c:idx val="7"/>
          <c:order val="7"/>
          <c:tx>
            <c:strRef>
              <c:f>'[4]5.- M.V. PROC'!$A$147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'[4]5.- M.V. PROC'!$B$147:$G$147</c:f>
              <c:numCache>
                <c:formatCode>General</c:formatCode>
                <c:ptCount val="6"/>
                <c:pt idx="0">
                  <c:v>5.0999999999999997E-2</c:v>
                </c:pt>
                <c:pt idx="1">
                  <c:v>3.49E-2</c:v>
                </c:pt>
                <c:pt idx="2">
                  <c:v>3.8199999999999998E-2</c:v>
                </c:pt>
                <c:pt idx="3">
                  <c:v>2.4899999999999999E-2</c:v>
                </c:pt>
                <c:pt idx="4">
                  <c:v>2.6499999999999999E-2</c:v>
                </c:pt>
                <c:pt idx="5">
                  <c:v>4.6199999999999998E-2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F92-43B2-BE7D-6202C53B662E}"/>
            </c:ext>
          </c:extLst>
        </c:ser>
        <c:ser>
          <c:idx val="8"/>
          <c:order val="8"/>
          <c:tx>
            <c:strRef>
              <c:f>'[4]5.- M.V. PROC'!$A$148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'[4]5.- M.V. PROC'!$B$148:$G$148</c:f>
              <c:numCache>
                <c:formatCode>General</c:formatCode>
                <c:ptCount val="6"/>
                <c:pt idx="0">
                  <c:v>3.8800000000000001E-2</c:v>
                </c:pt>
                <c:pt idx="1">
                  <c:v>3.9899999999999998E-2</c:v>
                </c:pt>
                <c:pt idx="2">
                  <c:v>3.0200000000000001E-2</c:v>
                </c:pt>
                <c:pt idx="3">
                  <c:v>4.3799999999999999E-2</c:v>
                </c:pt>
                <c:pt idx="4">
                  <c:v>3.1399999999999997E-2</c:v>
                </c:pt>
                <c:pt idx="5">
                  <c:v>3.8600000000000002E-2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92-43B2-BE7D-6202C53B662E}"/>
            </c:ext>
          </c:extLst>
        </c:ser>
        <c:ser>
          <c:idx val="9"/>
          <c:order val="9"/>
          <c:tx>
            <c:strRef>
              <c:f>'[4]5.- M.V. PROC'!$A$149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'[4]5.- M.V. PROC'!$B$149:$G$149</c:f>
              <c:numCache>
                <c:formatCode>General</c:formatCode>
                <c:ptCount val="6"/>
                <c:pt idx="0">
                  <c:v>3.0200000000000001E-2</c:v>
                </c:pt>
                <c:pt idx="1">
                  <c:v>3.5499999999999997E-2</c:v>
                </c:pt>
                <c:pt idx="2">
                  <c:v>2.8000000000000001E-2</c:v>
                </c:pt>
                <c:pt idx="3">
                  <c:v>2.1899999999999999E-2</c:v>
                </c:pt>
                <c:pt idx="4">
                  <c:v>1.6799999999999999E-2</c:v>
                </c:pt>
                <c:pt idx="5">
                  <c:v>2.93E-2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F92-43B2-BE7D-6202C53B662E}"/>
            </c:ext>
          </c:extLst>
        </c:ser>
        <c:ser>
          <c:idx val="10"/>
          <c:order val="10"/>
          <c:tx>
            <c:strRef>
              <c:f>'[4]5.- M.V. PROC'!$A$150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'[4]5.- M.V. PROC'!$B$150:$G$150</c:f>
              <c:numCache>
                <c:formatCode>General</c:formatCode>
                <c:ptCount val="6"/>
                <c:pt idx="0">
                  <c:v>2.29E-2</c:v>
                </c:pt>
                <c:pt idx="1">
                  <c:v>2.3800000000000002E-2</c:v>
                </c:pt>
                <c:pt idx="2">
                  <c:v>2.29E-2</c:v>
                </c:pt>
                <c:pt idx="3">
                  <c:v>1.9900000000000001E-2</c:v>
                </c:pt>
                <c:pt idx="4">
                  <c:v>1.2200000000000001E-2</c:v>
                </c:pt>
                <c:pt idx="5">
                  <c:v>2.2100000000000002E-2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F92-43B2-BE7D-6202C53B662E}"/>
            </c:ext>
          </c:extLst>
        </c:ser>
        <c:ser>
          <c:idx val="11"/>
          <c:order val="11"/>
          <c:tx>
            <c:strRef>
              <c:f>'[4]5.- M.V. PROC'!$A$151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'[4]5.- M.V. PROC'!$B$151:$G$151</c:f>
              <c:numCache>
                <c:formatCode>General</c:formatCode>
                <c:ptCount val="6"/>
                <c:pt idx="0">
                  <c:v>2.4E-2</c:v>
                </c:pt>
                <c:pt idx="1">
                  <c:v>1.95E-2</c:v>
                </c:pt>
                <c:pt idx="2">
                  <c:v>1.9400000000000001E-2</c:v>
                </c:pt>
                <c:pt idx="3">
                  <c:v>8.0999999999999996E-3</c:v>
                </c:pt>
                <c:pt idx="4">
                  <c:v>1.47E-2</c:v>
                </c:pt>
                <c:pt idx="5">
                  <c:v>2.2100000000000002E-2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F92-43B2-BE7D-6202C53B662E}"/>
            </c:ext>
          </c:extLst>
        </c:ser>
        <c:ser>
          <c:idx val="12"/>
          <c:order val="12"/>
          <c:tx>
            <c:strRef>
              <c:f>'[4]5.- M.V. PROC'!$A$152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'[4]5.- M.V. PROC'!$B$152:$G$152</c:f>
              <c:numCache>
                <c:formatCode>General</c:formatCode>
                <c:ptCount val="6"/>
                <c:pt idx="0">
                  <c:v>1.67E-2</c:v>
                </c:pt>
                <c:pt idx="1">
                  <c:v>1.6E-2</c:v>
                </c:pt>
                <c:pt idx="2">
                  <c:v>8.5000000000000006E-3</c:v>
                </c:pt>
                <c:pt idx="3">
                  <c:v>1.9300000000000001E-2</c:v>
                </c:pt>
                <c:pt idx="4">
                  <c:v>9.7999999999999997E-3</c:v>
                </c:pt>
                <c:pt idx="5">
                  <c:v>1.6199999999999999E-2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F92-43B2-BE7D-6202C53B662E}"/>
            </c:ext>
          </c:extLst>
        </c:ser>
        <c:ser>
          <c:idx val="13"/>
          <c:order val="13"/>
          <c:tx>
            <c:strRef>
              <c:f>'[4]5.- M.V. PROC'!$A$153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'[4]5.- M.V. PROC'!$B$153:$G$153</c:f>
              <c:numCache>
                <c:formatCode>General</c:formatCode>
                <c:ptCount val="6"/>
                <c:pt idx="0">
                  <c:v>1.4999999999999999E-2</c:v>
                </c:pt>
                <c:pt idx="1">
                  <c:v>8.3999999999999995E-3</c:v>
                </c:pt>
                <c:pt idx="2">
                  <c:v>6.4999999999999997E-3</c:v>
                </c:pt>
                <c:pt idx="3">
                  <c:v>8.3999999999999995E-3</c:v>
                </c:pt>
                <c:pt idx="4">
                  <c:v>7.0000000000000001E-3</c:v>
                </c:pt>
                <c:pt idx="5">
                  <c:v>1.34E-2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F92-43B2-BE7D-6202C53B662E}"/>
            </c:ext>
          </c:extLst>
        </c:ser>
        <c:ser>
          <c:idx val="14"/>
          <c:order val="14"/>
          <c:tx>
            <c:strRef>
              <c:f>'[4]5.- M.V. PROC'!$A$154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'[4]5.- M.V. PROC'!$B$154:$G$154</c:f>
              <c:numCache>
                <c:formatCode>General</c:formatCode>
                <c:ptCount val="6"/>
                <c:pt idx="0">
                  <c:v>1.17E-2</c:v>
                </c:pt>
                <c:pt idx="1">
                  <c:v>1.0999999999999999E-2</c:v>
                </c:pt>
                <c:pt idx="2">
                  <c:v>1.5699999999999999E-2</c:v>
                </c:pt>
                <c:pt idx="3">
                  <c:v>1.12E-2</c:v>
                </c:pt>
                <c:pt idx="4">
                  <c:v>8.3999999999999995E-3</c:v>
                </c:pt>
                <c:pt idx="5">
                  <c:v>1.14E-2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F92-43B2-BE7D-6202C53B662E}"/>
            </c:ext>
          </c:extLst>
        </c:ser>
        <c:ser>
          <c:idx val="15"/>
          <c:order val="15"/>
          <c:tx>
            <c:strRef>
              <c:f>'[4]5.- M.V. PROC'!$A$155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'[4]5.- M.V. PROC'!$B$155:$G$155</c:f>
              <c:numCache>
                <c:formatCode>General</c:formatCode>
                <c:ptCount val="6"/>
                <c:pt idx="0">
                  <c:v>1.18E-2</c:v>
                </c:pt>
                <c:pt idx="1">
                  <c:v>9.9000000000000008E-3</c:v>
                </c:pt>
                <c:pt idx="2">
                  <c:v>8.8999999999999999E-3</c:v>
                </c:pt>
                <c:pt idx="3">
                  <c:v>3.8999999999999998E-3</c:v>
                </c:pt>
                <c:pt idx="4">
                  <c:v>4.1999999999999997E-3</c:v>
                </c:pt>
                <c:pt idx="5">
                  <c:v>1.0699999999999999E-2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F92-43B2-BE7D-6202C53B662E}"/>
            </c:ext>
          </c:extLst>
        </c:ser>
        <c:ser>
          <c:idx val="16"/>
          <c:order val="16"/>
          <c:tx>
            <c:strRef>
              <c:f>'[4]5.- M.V. PROC'!$A$156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'[4]5.- M.V. PROC'!$B$156:$G$156</c:f>
              <c:numCache>
                <c:formatCode>General</c:formatCode>
                <c:ptCount val="6"/>
                <c:pt idx="0">
                  <c:v>1.0200000000000001E-2</c:v>
                </c:pt>
                <c:pt idx="1">
                  <c:v>7.0000000000000001E-3</c:v>
                </c:pt>
                <c:pt idx="2">
                  <c:v>7.9000000000000008E-3</c:v>
                </c:pt>
                <c:pt idx="3">
                  <c:v>3.3E-3</c:v>
                </c:pt>
                <c:pt idx="4">
                  <c:v>4.1000000000000003E-3</c:v>
                </c:pt>
                <c:pt idx="5">
                  <c:v>8.9999999999999993E-3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F92-43B2-BE7D-6202C53B662E}"/>
            </c:ext>
          </c:extLst>
        </c:ser>
        <c:ser>
          <c:idx val="17"/>
          <c:order val="17"/>
          <c:tx>
            <c:strRef>
              <c:f>'[4]5.- M.V. PROC'!$A$157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'[4]5.- M.V. PROC'!$B$157:$G$157</c:f>
              <c:numCache>
                <c:formatCode>General</c:formatCode>
                <c:ptCount val="6"/>
                <c:pt idx="0">
                  <c:v>1.5E-3</c:v>
                </c:pt>
                <c:pt idx="1">
                  <c:v>1E-3</c:v>
                </c:pt>
                <c:pt idx="2">
                  <c:v>5.0000000000000001E-4</c:v>
                </c:pt>
                <c:pt idx="3">
                  <c:v>5.9999999999999995E-4</c:v>
                </c:pt>
                <c:pt idx="4">
                  <c:v>2.0000000000000001E-4</c:v>
                </c:pt>
                <c:pt idx="5">
                  <c:v>1.2999999999999999E-3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F92-43B2-BE7D-6202C53B662E}"/>
            </c:ext>
          </c:extLst>
        </c:ser>
        <c:ser>
          <c:idx val="18"/>
          <c:order val="18"/>
          <c:tx>
            <c:strRef>
              <c:f>'[4]5.- M.V. PROC'!$A$158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'[4]5.- M.V. PROC'!$B$158:$G$158</c:f>
              <c:numCache>
                <c:formatCode>General</c:formatCode>
                <c:ptCount val="6"/>
                <c:pt idx="0">
                  <c:v>1.1000000000000001E-3</c:v>
                </c:pt>
                <c:pt idx="1">
                  <c:v>6.9999999999999999E-4</c:v>
                </c:pt>
                <c:pt idx="2">
                  <c:v>5.9999999999999995E-4</c:v>
                </c:pt>
                <c:pt idx="3">
                  <c:v>4.0000000000000002E-4</c:v>
                </c:pt>
                <c:pt idx="4">
                  <c:v>8.0000000000000004E-4</c:v>
                </c:pt>
                <c:pt idx="5">
                  <c:v>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F92-43B2-BE7D-6202C53B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6914408"/>
        <c:axId val="456914800"/>
      </c:barChart>
      <c:catAx>
        <c:axId val="456914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1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6914800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6914408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HOSTELERIA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'[4]10.- EMPLEO'!$C$14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'[4]10.- EMPLEO'!$B$13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'[4]10.- EMPLEO'!$B$14</c:f>
              <c:numCache>
                <c:formatCode>General</c:formatCode>
                <c:ptCount val="1"/>
                <c:pt idx="0">
                  <c:v>66230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71-4F83-A518-5DD2FCFAC4E0}"/>
            </c:ext>
          </c:extLst>
        </c:ser>
        <c:ser>
          <c:idx val="1"/>
          <c:order val="1"/>
          <c:tx>
            <c:strRef>
              <c:f>'[4]10.- EMPLEO'!$C$15</c:f>
              <c:strCache>
                <c:ptCount val="1"/>
                <c:pt idx="0">
                  <c:v>HOSTELERÍA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'[4]10.- EMPLEO'!$B$15</c:f>
              <c:numCache>
                <c:formatCode>General</c:formatCode>
                <c:ptCount val="1"/>
                <c:pt idx="0">
                  <c:v>64416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71-4F83-A518-5DD2FCFA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458483360"/>
        <c:axId val="458486888"/>
      </c:barChart>
      <c:catAx>
        <c:axId val="4584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6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486888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3360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'[4]10.- EMPLEO'!$H$14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'[4]10.- EMPLEO'!$G$13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'[4]10.- EMPLEO'!$G$14</c:f>
              <c:numCache>
                <c:formatCode>General</c:formatCode>
                <c:ptCount val="1"/>
                <c:pt idx="0">
                  <c:v>1521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7E-4DA7-B032-20DD2927CAD7}"/>
            </c:ext>
          </c:extLst>
        </c:ser>
        <c:ser>
          <c:idx val="1"/>
          <c:order val="1"/>
          <c:tx>
            <c:strRef>
              <c:f>'[4]10.- EMPLEO'!$H$15</c:f>
              <c:strCache>
                <c:ptCount val="1"/>
                <c:pt idx="0">
                  <c:v>AGENCIAS DE VIAJES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'[4]10.- EMPLEO'!$G$15</c:f>
              <c:numCache>
                <c:formatCode>General</c:formatCode>
                <c:ptCount val="1"/>
                <c:pt idx="0">
                  <c:v>1386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7E-4DA7-B032-20DD2927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458492376"/>
        <c:axId val="458490024"/>
      </c:barChart>
      <c:catAx>
        <c:axId val="458492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0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490024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2376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TURISTICO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'[4]11.- EMPLEO X PROV.'!$B$27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PROV.'!$B$28:$B$36</c:f>
              <c:numCache>
                <c:formatCode>General</c:formatCode>
                <c:ptCount val="9"/>
                <c:pt idx="0">
                  <c:v>4709</c:v>
                </c:pt>
                <c:pt idx="1">
                  <c:v>9989</c:v>
                </c:pt>
                <c:pt idx="2">
                  <c:v>12597</c:v>
                </c:pt>
                <c:pt idx="3">
                  <c:v>4157</c:v>
                </c:pt>
                <c:pt idx="4">
                  <c:v>9434</c:v>
                </c:pt>
                <c:pt idx="5">
                  <c:v>5133</c:v>
                </c:pt>
                <c:pt idx="6">
                  <c:v>2654</c:v>
                </c:pt>
                <c:pt idx="7">
                  <c:v>13115</c:v>
                </c:pt>
                <c:pt idx="8">
                  <c:v>4436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FC-4FA0-A05D-668823E343A4}"/>
            </c:ext>
          </c:extLst>
        </c:ser>
        <c:ser>
          <c:idx val="1"/>
          <c:order val="1"/>
          <c:tx>
            <c:strRef>
              <c:f>'[4]11.- EMPLEO X PROV.'!$C$27</c:f>
              <c:strCache>
                <c:ptCount val="1"/>
                <c:pt idx="0">
                  <c:v>HOSTELERÍA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PROV.'!$C$28:$C$36</c:f>
              <c:numCache>
                <c:formatCode>General</c:formatCode>
                <c:ptCount val="9"/>
                <c:pt idx="0">
                  <c:v>4414</c:v>
                </c:pt>
                <c:pt idx="1">
                  <c:v>9722</c:v>
                </c:pt>
                <c:pt idx="2">
                  <c:v>12261</c:v>
                </c:pt>
                <c:pt idx="3">
                  <c:v>4039</c:v>
                </c:pt>
                <c:pt idx="4">
                  <c:v>9166</c:v>
                </c:pt>
                <c:pt idx="5">
                  <c:v>5079</c:v>
                </c:pt>
                <c:pt idx="6">
                  <c:v>2549</c:v>
                </c:pt>
                <c:pt idx="7">
                  <c:v>12892</c:v>
                </c:pt>
                <c:pt idx="8">
                  <c:v>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FC-4FA0-A05D-668823E34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92768"/>
        <c:axId val="458493160"/>
      </c:barChart>
      <c:catAx>
        <c:axId val="458492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3160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458493160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2768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[1]Oferta!$B$36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[1]Oferta!$B$38:$B$46</c:f>
              <c:numCache>
                <c:formatCode>General</c:formatCode>
                <c:ptCount val="9"/>
                <c:pt idx="0">
                  <c:v>50</c:v>
                </c:pt>
                <c:pt idx="1">
                  <c:v>129</c:v>
                </c:pt>
                <c:pt idx="2">
                  <c:v>92</c:v>
                </c:pt>
                <c:pt idx="3">
                  <c:v>36</c:v>
                </c:pt>
                <c:pt idx="4">
                  <c:v>106</c:v>
                </c:pt>
                <c:pt idx="5">
                  <c:v>57</c:v>
                </c:pt>
                <c:pt idx="6">
                  <c:v>39</c:v>
                </c:pt>
                <c:pt idx="7">
                  <c:v>76</c:v>
                </c:pt>
                <c:pt idx="8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14-4C06-BE8A-3D03D25C8A45}"/>
            </c:ext>
          </c:extLst>
        </c:ser>
        <c:ser>
          <c:idx val="1"/>
          <c:order val="1"/>
          <c:tx>
            <c:strRef>
              <c:f>[1]Oferta!$D$36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[1]Oferta!$D$38:$D$46</c:f>
              <c:numCache>
                <c:formatCode>General</c:formatCode>
                <c:ptCount val="9"/>
                <c:pt idx="0">
                  <c:v>79</c:v>
                </c:pt>
                <c:pt idx="1">
                  <c:v>107</c:v>
                </c:pt>
                <c:pt idx="2">
                  <c:v>183</c:v>
                </c:pt>
                <c:pt idx="3">
                  <c:v>61</c:v>
                </c:pt>
                <c:pt idx="4">
                  <c:v>111</c:v>
                </c:pt>
                <c:pt idx="5">
                  <c:v>75</c:v>
                </c:pt>
                <c:pt idx="6">
                  <c:v>84</c:v>
                </c:pt>
                <c:pt idx="7">
                  <c:v>58</c:v>
                </c:pt>
                <c:pt idx="8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4-4C06-BE8A-3D03D25C8A45}"/>
            </c:ext>
          </c:extLst>
        </c:ser>
        <c:ser>
          <c:idx val="2"/>
          <c:order val="2"/>
          <c:tx>
            <c:strRef>
              <c:f>[1]Oferta!$F$36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[1]Oferta!$F$38:$F$46</c:f>
              <c:numCache>
                <c:formatCode>General</c:formatCode>
                <c:ptCount val="9"/>
                <c:pt idx="0">
                  <c:v>15</c:v>
                </c:pt>
                <c:pt idx="1">
                  <c:v>74</c:v>
                </c:pt>
                <c:pt idx="2">
                  <c:v>113</c:v>
                </c:pt>
                <c:pt idx="3">
                  <c:v>28</c:v>
                </c:pt>
                <c:pt idx="4">
                  <c:v>54</c:v>
                </c:pt>
                <c:pt idx="5">
                  <c:v>34</c:v>
                </c:pt>
                <c:pt idx="6">
                  <c:v>23</c:v>
                </c:pt>
                <c:pt idx="7">
                  <c:v>57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14-4C06-BE8A-3D03D25C8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45276224"/>
        <c:axId val="445274264"/>
        <c:axId val="0"/>
      </c:bar3DChart>
      <c:catAx>
        <c:axId val="44527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274264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445274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2762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E49-4D8F-BAA2-2FD007E342F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E49-4D8F-BAA2-2FD007E342F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E49-4D8F-BAA2-2FD007E342F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E49-4D8F-BAA2-2FD007E342F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E49-4D8F-BAA2-2FD007E342F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E49-4D8F-BAA2-2FD007E342F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E49-4D8F-BAA2-2FD007E342F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E49-4D8F-BAA2-2FD007E342F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E49-4D8F-BAA2-2FD007E342F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E49-4D8F-BAA2-2FD007E342F5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E49-4D8F-BAA2-2FD007E342F5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E49-4D8F-BAA2-2FD007E342F5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E49-4D8F-BAA2-2FD007E342F5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E49-4D8F-BAA2-2FD007E342F5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E49-4D8F-BAA2-2FD007E342F5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E49-4D8F-BAA2-2FD007E342F5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E49-4D8F-BAA2-2FD007E342F5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E49-4D8F-BAA2-2FD007E342F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6E49-4D8F-BAA2-2FD007E342F5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('[4]11.- EMPLEO X PROV.'!$C$28:$C$36,'[4]11.- EMPLEO X PROV.'!$A$28:$A$36)</c:f>
              <c:numCache>
                <c:formatCode>General</c:formatCode>
                <c:ptCount val="18"/>
                <c:pt idx="0">
                  <c:v>4414</c:v>
                </c:pt>
                <c:pt idx="1">
                  <c:v>9722</c:v>
                </c:pt>
                <c:pt idx="2">
                  <c:v>12261</c:v>
                </c:pt>
                <c:pt idx="3">
                  <c:v>4039</c:v>
                </c:pt>
                <c:pt idx="4">
                  <c:v>9166</c:v>
                </c:pt>
                <c:pt idx="5">
                  <c:v>5079</c:v>
                </c:pt>
                <c:pt idx="6">
                  <c:v>2549</c:v>
                </c:pt>
                <c:pt idx="7">
                  <c:v>12892</c:v>
                </c:pt>
                <c:pt idx="8">
                  <c:v>4285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6E49-4D8F-BAA2-2FD007E34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'[4]11.- EMPLEO X PROV.'!$B$60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PROV.'!$B$61:$B$69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25-4A66-89E0-1F2526A5D0C1}"/>
            </c:ext>
          </c:extLst>
        </c:ser>
        <c:ser>
          <c:idx val="1"/>
          <c:order val="1"/>
          <c:tx>
            <c:strRef>
              <c:f>'[4]11.- EMPLEO X PROV.'!$C$60</c:f>
              <c:strCache>
                <c:ptCount val="1"/>
                <c:pt idx="0">
                  <c:v>AGENCIAS DE VIAJES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PROV.'!$C$61:$C$69</c:f>
              <c:numCache>
                <c:formatCode>General</c:formatCode>
                <c:ptCount val="9"/>
                <c:pt idx="0">
                  <c:v>73</c:v>
                </c:pt>
                <c:pt idx="1">
                  <c:v>260</c:v>
                </c:pt>
                <c:pt idx="2">
                  <c:v>186</c:v>
                </c:pt>
                <c:pt idx="3">
                  <c:v>76</c:v>
                </c:pt>
                <c:pt idx="4">
                  <c:v>191</c:v>
                </c:pt>
                <c:pt idx="5">
                  <c:v>141</c:v>
                </c:pt>
                <c:pt idx="6">
                  <c:v>44</c:v>
                </c:pt>
                <c:pt idx="7">
                  <c:v>339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25-4A66-89E0-1F2526A5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88456"/>
        <c:axId val="458488848"/>
      </c:barChart>
      <c:catAx>
        <c:axId val="458488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8848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458488848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8456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84C-47EA-860B-4307E974EC6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84C-47EA-860B-4307E974EC6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84C-47EA-860B-4307E974EC6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84C-47EA-860B-4307E974EC6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84C-47EA-860B-4307E974EC6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84C-47EA-860B-4307E974EC6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384C-47EA-860B-4307E974EC6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84C-47EA-860B-4307E974EC6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384C-47EA-860B-4307E974EC6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384C-47EA-860B-4307E974EC6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PROV.'!$C$61:$C$69</c:f>
              <c:numCache>
                <c:formatCode>General</c:formatCode>
                <c:ptCount val="9"/>
                <c:pt idx="0">
                  <c:v>73</c:v>
                </c:pt>
                <c:pt idx="1">
                  <c:v>260</c:v>
                </c:pt>
                <c:pt idx="2">
                  <c:v>186</c:v>
                </c:pt>
                <c:pt idx="3">
                  <c:v>76</c:v>
                </c:pt>
                <c:pt idx="4">
                  <c:v>191</c:v>
                </c:pt>
                <c:pt idx="5">
                  <c:v>141</c:v>
                </c:pt>
                <c:pt idx="6">
                  <c:v>44</c:v>
                </c:pt>
                <c:pt idx="7">
                  <c:v>339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384C-47EA-860B-4307E974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3C-42D5-9627-B81776709B5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3C-42D5-9627-B81776709B5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3C-42D5-9627-B81776709B5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3C-42D5-9627-B81776709B5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D3C-42D5-9627-B81776709B5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D3C-42D5-9627-B81776709B5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D3C-42D5-9627-B81776709B5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D3C-42D5-9627-B81776709B5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D3C-42D5-9627-B81776709B5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D3C-42D5-9627-B81776709B5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D3C-42D5-9627-B81776709B5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D3C-42D5-9627-B81776709B5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D3C-42D5-9627-B81776709B5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D3C-42D5-9627-B81776709B5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D3C-42D5-9627-B81776709B5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D3C-42D5-9627-B81776709B5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D3C-42D5-9627-B81776709B5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D3C-42D5-9627-B81776709B5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D3C-42D5-9627-B81776709B5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D3C-42D5-9627-B81776709B5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D3C-42D5-9627-B81776709B5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D3C-42D5-9627-B8177670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81792"/>
        <c:axId val="458485320"/>
      </c:barChart>
      <c:catAx>
        <c:axId val="4584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5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485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179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FB-44F2-9A84-C3CDFD3B782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FB-44F2-9A84-C3CDFD3B782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FB-44F2-9A84-C3CDFD3B782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FB-44F2-9A84-C3CDFD3B782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DFB-44F2-9A84-C3CDFD3B782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DFB-44F2-9A84-C3CDFD3B782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DFB-44F2-9A84-C3CDFD3B782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DFB-44F2-9A84-C3CDFD3B782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FB-44F2-9A84-C3CDFD3B7826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DFB-44F2-9A84-C3CDFD3B7826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DFB-44F2-9A84-C3CDFD3B7826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DFB-44F2-9A84-C3CDFD3B782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DFB-44F2-9A84-C3CDFD3B782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0DFB-44F2-9A84-C3CDFD3B782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0DFB-44F2-9A84-C3CDFD3B782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0DFB-44F2-9A84-C3CDFD3B782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0DFB-44F2-9A84-C3CDFD3B782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0DFB-44F2-9A84-C3CDFD3B782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0DFB-44F2-9A84-C3CDFD3B782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0DFB-44F2-9A84-C3CDFD3B7826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0DFB-44F2-9A84-C3CDFD3B7826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0DFB-44F2-9A84-C3CDFD3B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86496"/>
        <c:axId val="458484144"/>
      </c:barChart>
      <c:catAx>
        <c:axId val="45848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48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649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F2-49AB-AE6A-681304AA8C5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F2-49AB-AE6A-681304AA8C5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F2-49AB-AE6A-681304AA8C5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8F2-49AB-AE6A-681304AA8C5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8F2-49AB-AE6A-681304AA8C5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8F2-49AB-AE6A-681304AA8C5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8F2-49AB-AE6A-681304AA8C5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8F2-49AB-AE6A-681304AA8C5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8F2-49AB-AE6A-681304AA8C5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8F2-49AB-AE6A-681304AA8C54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8F2-49AB-AE6A-681304AA8C54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8F2-49AB-AE6A-681304AA8C5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8F2-49AB-AE6A-681304AA8C5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8F2-49AB-AE6A-681304AA8C5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78F2-49AB-AE6A-681304AA8C5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78F2-49AB-AE6A-681304AA8C5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78F2-49AB-AE6A-681304AA8C5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78F2-49AB-AE6A-681304AA8C5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78F2-49AB-AE6A-681304AA8C5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8F2-49AB-AE6A-681304AA8C5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78F2-49AB-AE6A-681304AA8C54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78F2-49AB-AE6A-681304AA8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93944"/>
        <c:axId val="458488064"/>
      </c:barChart>
      <c:catAx>
        <c:axId val="458493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48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39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 SEGÚN EL TIPO DE ALOJAMIENTO UTILIZADO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'[5]M.V. PROC'!$A$204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PROC'!$B$204:$G$204</c:f>
              <c:numCache>
                <c:formatCode>General</c:formatCode>
                <c:ptCount val="6"/>
                <c:pt idx="0">
                  <c:v>0.19533586502075195</c:v>
                </c:pt>
                <c:pt idx="1">
                  <c:v>0.18618905544281006</c:v>
                </c:pt>
                <c:pt idx="2">
                  <c:v>0.19643884897232056</c:v>
                </c:pt>
                <c:pt idx="3">
                  <c:v>0.26492360234260559</c:v>
                </c:pt>
                <c:pt idx="4">
                  <c:v>0.17267373204231262</c:v>
                </c:pt>
                <c:pt idx="5">
                  <c:v>0.20046824216842651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24-4B99-839E-8A31FD2F435F}"/>
            </c:ext>
          </c:extLst>
        </c:ser>
        <c:ser>
          <c:idx val="1"/>
          <c:order val="1"/>
          <c:tx>
            <c:strRef>
              <c:f>'[5]M.V. PROC'!$A$205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PROC'!$B$205:$G$205</c:f>
              <c:numCache>
                <c:formatCode>General</c:formatCode>
                <c:ptCount val="6"/>
                <c:pt idx="0">
                  <c:v>0.12528948485851288</c:v>
                </c:pt>
                <c:pt idx="1">
                  <c:v>8.5844963788986206E-2</c:v>
                </c:pt>
                <c:pt idx="2">
                  <c:v>4.5362681150436401E-2</c:v>
                </c:pt>
                <c:pt idx="3">
                  <c:v>0.16412881016731262</c:v>
                </c:pt>
                <c:pt idx="4">
                  <c:v>0.16833828389644623</c:v>
                </c:pt>
                <c:pt idx="5">
                  <c:v>0.12556907534599304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24-4B99-839E-8A31FD2F435F}"/>
            </c:ext>
          </c:extLst>
        </c:ser>
        <c:ser>
          <c:idx val="2"/>
          <c:order val="2"/>
          <c:tx>
            <c:strRef>
              <c:f>'[5]M.V. PROC'!$A$206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PROC'!$B$206:$G$206</c:f>
              <c:numCache>
                <c:formatCode>General</c:formatCode>
                <c:ptCount val="6"/>
                <c:pt idx="0">
                  <c:v>9.0316519141197205E-2</c:v>
                </c:pt>
                <c:pt idx="1">
                  <c:v>0.12376230955123901</c:v>
                </c:pt>
                <c:pt idx="2">
                  <c:v>0.13155879080295563</c:v>
                </c:pt>
                <c:pt idx="3">
                  <c:v>0.12229795753955841</c:v>
                </c:pt>
                <c:pt idx="4">
                  <c:v>0.1041499450802803</c:v>
                </c:pt>
                <c:pt idx="5">
                  <c:v>9.6956923604011536E-2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24-4B99-839E-8A31FD2F435F}"/>
            </c:ext>
          </c:extLst>
        </c:ser>
        <c:ser>
          <c:idx val="3"/>
          <c:order val="3"/>
          <c:tx>
            <c:strRef>
              <c:f>'[5]M.V. PROC'!$A$207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PROC'!$B$207:$G$207</c:f>
              <c:numCache>
                <c:formatCode>General</c:formatCode>
                <c:ptCount val="6"/>
                <c:pt idx="0">
                  <c:v>0.10482174903154373</c:v>
                </c:pt>
                <c:pt idx="1">
                  <c:v>9.2529870569705963E-2</c:v>
                </c:pt>
                <c:pt idx="2">
                  <c:v>7.5807452201843262E-2</c:v>
                </c:pt>
                <c:pt idx="3">
                  <c:v>3.688909113407135E-2</c:v>
                </c:pt>
                <c:pt idx="4">
                  <c:v>7.2324424982070923E-2</c:v>
                </c:pt>
                <c:pt idx="5">
                  <c:v>9.6304632723331451E-2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024-4B99-839E-8A31FD2F435F}"/>
            </c:ext>
          </c:extLst>
        </c:ser>
        <c:ser>
          <c:idx val="4"/>
          <c:order val="4"/>
          <c:tx>
            <c:strRef>
              <c:f>'[5]M.V. PROC'!$A$208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PROC'!$B$208:$G$208</c:f>
              <c:numCache>
                <c:formatCode>General</c:formatCode>
                <c:ptCount val="6"/>
                <c:pt idx="0">
                  <c:v>7.5447812676429749E-2</c:v>
                </c:pt>
                <c:pt idx="1">
                  <c:v>6.8244688212871552E-2</c:v>
                </c:pt>
                <c:pt idx="2">
                  <c:v>5.0274498760700226E-2</c:v>
                </c:pt>
                <c:pt idx="3">
                  <c:v>0.29261037707328796</c:v>
                </c:pt>
                <c:pt idx="4">
                  <c:v>9.4282977283000946E-2</c:v>
                </c:pt>
                <c:pt idx="5">
                  <c:v>9.5042511820793152E-2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024-4B99-839E-8A31FD2F435F}"/>
            </c:ext>
          </c:extLst>
        </c:ser>
        <c:ser>
          <c:idx val="5"/>
          <c:order val="5"/>
          <c:tx>
            <c:strRef>
              <c:f>'[5]M.V. PROC'!$A$209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PROC'!$B$209:$G$209</c:f>
              <c:numCache>
                <c:formatCode>General</c:formatCode>
                <c:ptCount val="6"/>
                <c:pt idx="0">
                  <c:v>9.0747453272342682E-2</c:v>
                </c:pt>
                <c:pt idx="1">
                  <c:v>0.10777909308671951</c:v>
                </c:pt>
                <c:pt idx="2">
                  <c:v>0.15062336623668671</c:v>
                </c:pt>
                <c:pt idx="3">
                  <c:v>4.7146245837211609E-2</c:v>
                </c:pt>
                <c:pt idx="4">
                  <c:v>0.1002354621887207</c:v>
                </c:pt>
                <c:pt idx="5">
                  <c:v>8.9210443198680878E-2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024-4B99-839E-8A31FD2F435F}"/>
            </c:ext>
          </c:extLst>
        </c:ser>
        <c:ser>
          <c:idx val="6"/>
          <c:order val="6"/>
          <c:tx>
            <c:strRef>
              <c:f>'[5]M.V. PROC'!$A$210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PROC'!$B$210:$G$210</c:f>
              <c:numCache>
                <c:formatCode>General</c:formatCode>
                <c:ptCount val="6"/>
                <c:pt idx="0">
                  <c:v>7.4669353663921356E-2</c:v>
                </c:pt>
                <c:pt idx="1">
                  <c:v>8.067447692155838E-2</c:v>
                </c:pt>
                <c:pt idx="2">
                  <c:v>7.2043217718601227E-2</c:v>
                </c:pt>
                <c:pt idx="3">
                  <c:v>1.0787065140902996E-2</c:v>
                </c:pt>
                <c:pt idx="4">
                  <c:v>7.1988523006439209E-2</c:v>
                </c:pt>
                <c:pt idx="5">
                  <c:v>6.9152019917964935E-2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24-4B99-839E-8A31FD2F435F}"/>
            </c:ext>
          </c:extLst>
        </c:ser>
        <c:ser>
          <c:idx val="7"/>
          <c:order val="7"/>
          <c:tx>
            <c:strRef>
              <c:f>'[5]M.V. PROC'!$A$211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PROC'!$B$211:$G$211</c:f>
              <c:numCache>
                <c:formatCode>General</c:formatCode>
                <c:ptCount val="6"/>
                <c:pt idx="0">
                  <c:v>7.0106804370880127E-2</c:v>
                </c:pt>
                <c:pt idx="1">
                  <c:v>5.4237443953752518E-2</c:v>
                </c:pt>
                <c:pt idx="2">
                  <c:v>8.517041802406311E-2</c:v>
                </c:pt>
                <c:pt idx="3">
                  <c:v>7.1505275554955006E-3</c:v>
                </c:pt>
                <c:pt idx="4">
                  <c:v>8.8294915854930878E-2</c:v>
                </c:pt>
                <c:pt idx="5">
                  <c:v>6.3652724027633667E-2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024-4B99-839E-8A31FD2F435F}"/>
            </c:ext>
          </c:extLst>
        </c:ser>
        <c:ser>
          <c:idx val="8"/>
          <c:order val="8"/>
          <c:tx>
            <c:strRef>
              <c:f>'[5]M.V. PROC'!$A$212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PROC'!$B$212:$G$212</c:f>
              <c:numCache>
                <c:formatCode>General</c:formatCode>
                <c:ptCount val="6"/>
                <c:pt idx="0">
                  <c:v>4.9380399286746979E-2</c:v>
                </c:pt>
                <c:pt idx="1">
                  <c:v>6.1022102832794189E-2</c:v>
                </c:pt>
                <c:pt idx="2">
                  <c:v>8.3848901093006134E-2</c:v>
                </c:pt>
                <c:pt idx="3">
                  <c:v>4.9282591789960861E-2</c:v>
                </c:pt>
                <c:pt idx="4">
                  <c:v>3.901585191488266E-2</c:v>
                </c:pt>
                <c:pt idx="5">
                  <c:v>5.0562970340251923E-2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024-4B99-839E-8A31FD2F435F}"/>
            </c:ext>
          </c:extLst>
        </c:ser>
        <c:ser>
          <c:idx val="9"/>
          <c:order val="9"/>
          <c:tx>
            <c:strRef>
              <c:f>'[5]M.V. PROC'!$A$213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PROC'!$B$213:$G$213</c:f>
              <c:numCache>
                <c:formatCode>General</c:formatCode>
                <c:ptCount val="6"/>
                <c:pt idx="0">
                  <c:v>3.7758510559797287E-2</c:v>
                </c:pt>
                <c:pt idx="1">
                  <c:v>4.1921887546777725E-2</c:v>
                </c:pt>
                <c:pt idx="2">
                  <c:v>4.3661180883646011E-2</c:v>
                </c:pt>
                <c:pt idx="3">
                  <c:v>2.7891392819583416E-3</c:v>
                </c:pt>
                <c:pt idx="4">
                  <c:v>3.5671975463628769E-2</c:v>
                </c:pt>
                <c:pt idx="5">
                  <c:v>3.4900035709142685E-2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024-4B99-839E-8A31FD2F435F}"/>
            </c:ext>
          </c:extLst>
        </c:ser>
        <c:ser>
          <c:idx val="10"/>
          <c:order val="10"/>
          <c:tx>
            <c:strRef>
              <c:f>'[5]M.V. PROC'!$A$214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PROC'!$B$214:$G$214</c:f>
              <c:numCache>
                <c:formatCode>General</c:formatCode>
                <c:ptCount val="6"/>
                <c:pt idx="0">
                  <c:v>2.0701188594102859E-2</c:v>
                </c:pt>
                <c:pt idx="1">
                  <c:v>3.2111659646034241E-2</c:v>
                </c:pt>
                <c:pt idx="2">
                  <c:v>2.0148200914263725E-2</c:v>
                </c:pt>
                <c:pt idx="3">
                  <c:v>5.3140160162001848E-4</c:v>
                </c:pt>
                <c:pt idx="4">
                  <c:v>1.0596388019621372E-2</c:v>
                </c:pt>
                <c:pt idx="5">
                  <c:v>1.9513586536049843E-2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024-4B99-839E-8A31FD2F435F}"/>
            </c:ext>
          </c:extLst>
        </c:ser>
        <c:ser>
          <c:idx val="12"/>
          <c:order val="11"/>
          <c:tx>
            <c:strRef>
              <c:f>'[5]M.V. PROC'!$A$215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'[5]M.V. PROC'!$B$215:$G$215</c:f>
              <c:numCache>
                <c:formatCode>General</c:formatCode>
                <c:ptCount val="6"/>
                <c:pt idx="0">
                  <c:v>1.7886795103549957E-2</c:v>
                </c:pt>
                <c:pt idx="1">
                  <c:v>1.4503795653581619E-2</c:v>
                </c:pt>
                <c:pt idx="2">
                  <c:v>6.3844542019069195E-3</c:v>
                </c:pt>
                <c:pt idx="3">
                  <c:v>0</c:v>
                </c:pt>
                <c:pt idx="4">
                  <c:v>6.3393875025212765E-3</c:v>
                </c:pt>
                <c:pt idx="5">
                  <c:v>1.5502173453569412E-2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024-4B99-839E-8A31FD2F435F}"/>
            </c:ext>
          </c:extLst>
        </c:ser>
        <c:ser>
          <c:idx val="11"/>
          <c:order val="12"/>
          <c:tx>
            <c:strRef>
              <c:f>'[5]M.V. PROC'!$A$216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'[5]M.V. PROC'!$B$216:$G$216</c:f>
              <c:numCache>
                <c:formatCode>General</c:formatCode>
                <c:ptCount val="6"/>
                <c:pt idx="0">
                  <c:v>1.7685152590274811E-2</c:v>
                </c:pt>
                <c:pt idx="1">
                  <c:v>1.6610627993941307E-2</c:v>
                </c:pt>
                <c:pt idx="2">
                  <c:v>5.9564588591456413E-3</c:v>
                </c:pt>
                <c:pt idx="3">
                  <c:v>0</c:v>
                </c:pt>
                <c:pt idx="4">
                  <c:v>4.2955824173986912E-3</c:v>
                </c:pt>
                <c:pt idx="5">
                  <c:v>1.5459571965038776E-2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024-4B99-839E-8A31FD2F435F}"/>
            </c:ext>
          </c:extLst>
        </c:ser>
        <c:ser>
          <c:idx val="13"/>
          <c:order val="13"/>
          <c:tx>
            <c:strRef>
              <c:f>'[5]M.V. PROC'!$A$217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'[5]M.V. PROC'!$B$217:$G$217</c:f>
              <c:numCache>
                <c:formatCode>General</c:formatCode>
                <c:ptCount val="6"/>
                <c:pt idx="0">
                  <c:v>1.456580962985754E-2</c:v>
                </c:pt>
                <c:pt idx="1">
                  <c:v>2.446349710226059E-2</c:v>
                </c:pt>
                <c:pt idx="2">
                  <c:v>2.1969359368085861E-2</c:v>
                </c:pt>
                <c:pt idx="3">
                  <c:v>1.4276963192969561E-3</c:v>
                </c:pt>
                <c:pt idx="4">
                  <c:v>2.0921966060996056E-2</c:v>
                </c:pt>
                <c:pt idx="5">
                  <c:v>1.4428926631808281E-2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024-4B99-839E-8A31FD2F435F}"/>
            </c:ext>
          </c:extLst>
        </c:ser>
        <c:ser>
          <c:idx val="14"/>
          <c:order val="14"/>
          <c:tx>
            <c:strRef>
              <c:f>'[5]M.V. PROC'!$A$218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'[5]M.V. PROC'!$B$218:$G$218</c:f>
              <c:numCache>
                <c:formatCode>General</c:formatCode>
                <c:ptCount val="6"/>
                <c:pt idx="0">
                  <c:v>1.5287142246961594E-2</c:v>
                </c:pt>
                <c:pt idx="1">
                  <c:v>1.0104530490934849E-2</c:v>
                </c:pt>
                <c:pt idx="2">
                  <c:v>1.0752135887742043E-2</c:v>
                </c:pt>
                <c:pt idx="3">
                  <c:v>3.5501772799761966E-5</c:v>
                </c:pt>
                <c:pt idx="4">
                  <c:v>1.0870559141039848E-2</c:v>
                </c:pt>
                <c:pt idx="5">
                  <c:v>1.3276165351271629E-2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024-4B99-839E-8A31FD2F4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8482968"/>
        <c:axId val="458490808"/>
      </c:barChart>
      <c:catAx>
        <c:axId val="458482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0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8490808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2968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TURÍSTICO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[6]GASTO!$A$7</c:f>
              <c:strCache>
                <c:ptCount val="1"/>
                <c:pt idx="0">
                  <c:v>Gasto 2014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0-461F-81C4-2F3973C15FC0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0-461F-81C4-2F3973C15FC0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0-461F-81C4-2F3973C15FC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0-461F-81C4-2F3973C15FC0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0-461F-81C4-2F3973C15FC0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0-461F-81C4-2F3973C15FC0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0-461F-81C4-2F3973C15FC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DESPLAZAMIENTOS/
TRANSPORTE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1D0-461F-81C4-2F3973C15FC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[6]GASTO!$E$8:$E$14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[6]GASTO!$D$8:$D$14</c:f>
              <c:numCache>
                <c:formatCode>General</c:formatCode>
                <c:ptCount val="7"/>
                <c:pt idx="0">
                  <c:v>0.32079406317622033</c:v>
                </c:pt>
                <c:pt idx="1">
                  <c:v>0.19617082448848766</c:v>
                </c:pt>
                <c:pt idx="2">
                  <c:v>7.8889753570619545E-2</c:v>
                </c:pt>
                <c:pt idx="3">
                  <c:v>0.17942526519336433</c:v>
                </c:pt>
                <c:pt idx="4">
                  <c:v>7.0245074656122564E-2</c:v>
                </c:pt>
                <c:pt idx="5">
                  <c:v>6.4866702185039815E-2</c:v>
                </c:pt>
                <c:pt idx="6">
                  <c:v>8.9608316730145618E-2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1D0-461F-81C4-2F3973C15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EN CASTILLA Y LEÓN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79-47D8-A972-85D9E3C1B49E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79-47D8-A972-85D9E3C1B49E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79-47D8-A972-85D9E3C1B49E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79-47D8-A972-85D9E3C1B49E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779-47D8-A972-85D9E3C1B49E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779-47D8-A972-85D9E3C1B49E}"/>
              </c:ext>
            </c:extLst>
          </c:dPt>
          <c:cat>
            <c:strRef>
              <c:f>'[6]GASTO X PROV'!$A$11:$A$17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DESPLAZAMIENTOS / TRANSPORTE</c:v>
                </c:pt>
                <c:pt idx="4">
                  <c:v>GASTO EN ALIMENTACIÓN FUERA DE RESTAURANTES</c:v>
                </c:pt>
                <c:pt idx="5">
                  <c:v>GASTO EN RESTAURANTES</c:v>
                </c:pt>
                <c:pt idx="6">
                  <c:v>GASTO EN ALOJAMIENTO</c:v>
                </c:pt>
              </c:strCache>
            </c:strRef>
          </c:cat>
          <c:val>
            <c:numRef>
              <c:f>'[6]GASTO X PROV'!$B$11:$B$17</c:f>
              <c:numCache>
                <c:formatCode>General</c:formatCode>
                <c:ptCount val="7"/>
                <c:pt idx="0">
                  <c:v>284733278.96861869</c:v>
                </c:pt>
                <c:pt idx="1">
                  <c:v>174119064.24185032</c:v>
                </c:pt>
                <c:pt idx="2">
                  <c:v>70021676.800326437</c:v>
                </c:pt>
                <c:pt idx="3">
                  <c:v>159255890.15734518</c:v>
                </c:pt>
                <c:pt idx="4">
                  <c:v>62348754.961983427</c:v>
                </c:pt>
                <c:pt idx="5">
                  <c:v>57574970.765220709</c:v>
                </c:pt>
                <c:pt idx="6">
                  <c:v>79535355.463910654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779-47D8-A972-85D9E3C1B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8482576"/>
        <c:axId val="458482184"/>
      </c:barChart>
      <c:catAx>
        <c:axId val="458482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2184"/>
        <c:crosses val="autoZero"/>
        <c:auto val="0"/>
        <c:lblAlgn val="ctr"/>
        <c:lblOffset val="100"/>
        <c:tickLblSkip val="19"/>
        <c:tickMarkSkip val="1"/>
        <c:noMultiLvlLbl val="0"/>
      </c:catAx>
      <c:valAx>
        <c:axId val="458482184"/>
        <c:scaling>
          <c:orientation val="minMax"/>
          <c:max val="4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2576"/>
        <c:crosses val="autoZero"/>
        <c:crossBetween val="between"/>
        <c:majorUnit val="100000000"/>
        <c:minorUnit val="19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'[6]GASTO X PROV'!$A$49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PROV'!$B$49:$J$49</c:f>
              <c:numCache>
                <c:formatCode>General</c:formatCode>
                <c:ptCount val="9"/>
                <c:pt idx="0">
                  <c:v>35789021.101830289</c:v>
                </c:pt>
                <c:pt idx="1">
                  <c:v>39585967.159220673</c:v>
                </c:pt>
                <c:pt idx="2">
                  <c:v>43814159.036141641</c:v>
                </c:pt>
                <c:pt idx="3">
                  <c:v>15076003.416563515</c:v>
                </c:pt>
                <c:pt idx="4">
                  <c:v>49859382.799020216</c:v>
                </c:pt>
                <c:pt idx="5">
                  <c:v>27327501.607206933</c:v>
                </c:pt>
                <c:pt idx="6">
                  <c:v>18328317.43079425</c:v>
                </c:pt>
                <c:pt idx="7">
                  <c:v>40669044.596967235</c:v>
                </c:pt>
                <c:pt idx="8">
                  <c:v>14283881.820873912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48-4C1C-91FD-575933D3A381}"/>
            </c:ext>
          </c:extLst>
        </c:ser>
        <c:ser>
          <c:idx val="1"/>
          <c:order val="1"/>
          <c:tx>
            <c:strRef>
              <c:f>'[6]GASTO X PROV'!$A$50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PROV'!$B$50:$J$50</c:f>
              <c:numCache>
                <c:formatCode>General</c:formatCode>
                <c:ptCount val="9"/>
                <c:pt idx="0">
                  <c:v>16817461.318322677</c:v>
                </c:pt>
                <c:pt idx="1">
                  <c:v>27684240.939317476</c:v>
                </c:pt>
                <c:pt idx="2">
                  <c:v>28437016.833442513</c:v>
                </c:pt>
                <c:pt idx="3">
                  <c:v>7949776.9850481544</c:v>
                </c:pt>
                <c:pt idx="4">
                  <c:v>25630947.70630892</c:v>
                </c:pt>
                <c:pt idx="5">
                  <c:v>19316859.269535977</c:v>
                </c:pt>
                <c:pt idx="6">
                  <c:v>13134134.998176407</c:v>
                </c:pt>
                <c:pt idx="7">
                  <c:v>24798791.737652078</c:v>
                </c:pt>
                <c:pt idx="8">
                  <c:v>10349834.454046069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48-4C1C-91FD-575933D3A381}"/>
            </c:ext>
          </c:extLst>
        </c:ser>
        <c:ser>
          <c:idx val="2"/>
          <c:order val="2"/>
          <c:tx>
            <c:strRef>
              <c:f>'[6]GASTO X PROV'!$A$51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PROV'!$B$51:$J$51</c:f>
              <c:numCache>
                <c:formatCode>General</c:formatCode>
                <c:ptCount val="9"/>
                <c:pt idx="0">
                  <c:v>10166721.777682662</c:v>
                </c:pt>
                <c:pt idx="1">
                  <c:v>12142070.82009046</c:v>
                </c:pt>
                <c:pt idx="2">
                  <c:v>11802043.865571467</c:v>
                </c:pt>
                <c:pt idx="3">
                  <c:v>5178725.8861706872</c:v>
                </c:pt>
                <c:pt idx="4">
                  <c:v>12709255.681045087</c:v>
                </c:pt>
                <c:pt idx="5">
                  <c:v>4382619.4277723478</c:v>
                </c:pt>
                <c:pt idx="6">
                  <c:v>5795435.5570878908</c:v>
                </c:pt>
                <c:pt idx="7">
                  <c:v>4201374.2366125202</c:v>
                </c:pt>
                <c:pt idx="8">
                  <c:v>3643429.5482933093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48-4C1C-91FD-575933D3A381}"/>
            </c:ext>
          </c:extLst>
        </c:ser>
        <c:ser>
          <c:idx val="3"/>
          <c:order val="3"/>
          <c:tx>
            <c:strRef>
              <c:f>'[6]GASTO X PROV'!$A$52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PROV'!$B$52:$J$52</c:f>
              <c:numCache>
                <c:formatCode>General</c:formatCode>
                <c:ptCount val="9"/>
                <c:pt idx="0">
                  <c:v>10629504.758985797</c:v>
                </c:pt>
                <c:pt idx="1">
                  <c:v>40672793.765551955</c:v>
                </c:pt>
                <c:pt idx="2">
                  <c:v>21581634.998255908</c:v>
                </c:pt>
                <c:pt idx="3">
                  <c:v>8627369.5082750041</c:v>
                </c:pt>
                <c:pt idx="4">
                  <c:v>26454360.425283819</c:v>
                </c:pt>
                <c:pt idx="5">
                  <c:v>12723996.92612977</c:v>
                </c:pt>
                <c:pt idx="6">
                  <c:v>8607503.9726983905</c:v>
                </c:pt>
                <c:pt idx="7">
                  <c:v>21479880.393677518</c:v>
                </c:pt>
                <c:pt idx="8">
                  <c:v>8478845.4084870219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48-4C1C-91FD-575933D3A381}"/>
            </c:ext>
          </c:extLst>
        </c:ser>
        <c:ser>
          <c:idx val="4"/>
          <c:order val="4"/>
          <c:tx>
            <c:strRef>
              <c:f>'[6]GASTO X PROV'!$A$53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FFFF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PROV'!$B$53:$J$53</c:f>
              <c:numCache>
                <c:formatCode>General</c:formatCode>
                <c:ptCount val="9"/>
                <c:pt idx="0">
                  <c:v>3802868.528298351</c:v>
                </c:pt>
                <c:pt idx="1">
                  <c:v>18009122.127850711</c:v>
                </c:pt>
                <c:pt idx="2">
                  <c:v>9571489.7759139892</c:v>
                </c:pt>
                <c:pt idx="3">
                  <c:v>2291545.3151371176</c:v>
                </c:pt>
                <c:pt idx="4">
                  <c:v>11332398.924656216</c:v>
                </c:pt>
                <c:pt idx="5">
                  <c:v>3205856.0648062783</c:v>
                </c:pt>
                <c:pt idx="6">
                  <c:v>3929389.4420504142</c:v>
                </c:pt>
                <c:pt idx="7">
                  <c:v>7355269.5833274182</c:v>
                </c:pt>
                <c:pt idx="8">
                  <c:v>2850815.1999429371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48-4C1C-91FD-575933D3A381}"/>
            </c:ext>
          </c:extLst>
        </c:ser>
        <c:ser>
          <c:idx val="6"/>
          <c:order val="5"/>
          <c:tx>
            <c:strRef>
              <c:f>'[6]GASTO X PROV'!$A$54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val>
            <c:numRef>
              <c:f>'[6]GASTO X PROV'!$B$54:$J$54</c:f>
              <c:numCache>
                <c:formatCode>General</c:formatCode>
                <c:ptCount val="9"/>
                <c:pt idx="0">
                  <c:v>3291250.2082207678</c:v>
                </c:pt>
                <c:pt idx="1">
                  <c:v>15590392.27927372</c:v>
                </c:pt>
                <c:pt idx="2">
                  <c:v>6914967.1200193278</c:v>
                </c:pt>
                <c:pt idx="3">
                  <c:v>1984460.7700446215</c:v>
                </c:pt>
                <c:pt idx="4">
                  <c:v>9139576.8153432906</c:v>
                </c:pt>
                <c:pt idx="5">
                  <c:v>4149869.0871257158</c:v>
                </c:pt>
                <c:pt idx="6">
                  <c:v>2777436.9877669117</c:v>
                </c:pt>
                <c:pt idx="7">
                  <c:v>11434935.509838808</c:v>
                </c:pt>
                <c:pt idx="8">
                  <c:v>2292081.9875875418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948-4C1C-91FD-575933D3A381}"/>
            </c:ext>
          </c:extLst>
        </c:ser>
        <c:ser>
          <c:idx val="5"/>
          <c:order val="6"/>
          <c:tx>
            <c:strRef>
              <c:f>'[6]GASTO X PROV'!$A$55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'[6]GASTO X PROV'!$B$55:$J$55</c:f>
              <c:numCache>
                <c:formatCode>General</c:formatCode>
                <c:ptCount val="9"/>
                <c:pt idx="0">
                  <c:v>5844245.3610790074</c:v>
                </c:pt>
                <c:pt idx="1">
                  <c:v>2601244.0049109785</c:v>
                </c:pt>
                <c:pt idx="2">
                  <c:v>13114643.267496061</c:v>
                </c:pt>
                <c:pt idx="3">
                  <c:v>6238600.6402569693</c:v>
                </c:pt>
                <c:pt idx="4">
                  <c:v>23186519.729555152</c:v>
                </c:pt>
                <c:pt idx="5">
                  <c:v>10227467.509750079</c:v>
                </c:pt>
                <c:pt idx="6">
                  <c:v>5986365.4997537239</c:v>
                </c:pt>
                <c:pt idx="7">
                  <c:v>5748506.453228334</c:v>
                </c:pt>
                <c:pt idx="8">
                  <c:v>6587762.9978803489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948-4C1C-91FD-575933D3A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8484536"/>
        <c:axId val="458484928"/>
      </c:barChart>
      <c:catAx>
        <c:axId val="458484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4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8484928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84536"/>
        <c:crosses val="autoZero"/>
        <c:crossBetween val="between"/>
        <c:majorUnit val="20000000"/>
        <c:minorUnit val="100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44-4AE6-99FE-EF16C10CD8A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44-4AE6-99FE-EF16C10CD8A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44-4AE6-99FE-EF16C10CD8A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44-4AE6-99FE-EF16C10CD8AB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44-4AE6-99FE-EF16C10CD8A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144-4AE6-99FE-EF16C10CD8A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144-4AE6-99FE-EF16C10CD8A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144-4AE6-99FE-EF16C10CD8A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144-4AE6-99FE-EF16C10CD8AB}"/>
              </c:ext>
            </c:extLst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144-4AE6-99FE-EF16C10CD8A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14</c:v>
                </c:pt>
                <c:pt idx="1">
                  <c:v>18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5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144-4AE6-99FE-EF16C10CD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PARTICIPACIÓN PROVINCIAL EN 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C2B-4C94-8DD5-F9E100E2F3B1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C2B-4C94-8DD5-F9E100E2F3B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C2B-4C94-8DD5-F9E100E2F3B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C2B-4C94-8DD5-F9E100E2F3B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C2B-4C94-8DD5-F9E100E2F3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C2B-4C94-8DD5-F9E100E2F3B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C2B-4C94-8DD5-F9E100E2F3B1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C2B-4C94-8DD5-F9E100E2F3B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C2B-4C94-8DD5-F9E100E2F3B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C2B-4C94-8DD5-F9E100E2F3B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PROV'!$B$58:$J$58</c:f>
              <c:numCache>
                <c:formatCode>General</c:formatCode>
                <c:ptCount val="9"/>
                <c:pt idx="0">
                  <c:v>9.7275962066853322E-2</c:v>
                </c:pt>
                <c:pt idx="1">
                  <c:v>0.17607905530337811</c:v>
                </c:pt>
                <c:pt idx="2">
                  <c:v>0.1523632629667255</c:v>
                </c:pt>
                <c:pt idx="3">
                  <c:v>5.3342800533149444E-2</c:v>
                </c:pt>
                <c:pt idx="4">
                  <c:v>0.17836233169000071</c:v>
                </c:pt>
                <c:pt idx="5">
                  <c:v>9.1634946674779949E-2</c:v>
                </c:pt>
                <c:pt idx="6">
                  <c:v>6.5974887541869184E-2</c:v>
                </c:pt>
                <c:pt idx="7">
                  <c:v>0.13033938414911994</c:v>
                </c:pt>
                <c:pt idx="8">
                  <c:v>5.4627369074123577E-2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C2B-4C94-8DD5-F9E100E2F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'[6]EMPLEO X PROV.'!$B$30</c:f>
              <c:strCache>
                <c:ptCount val="1"/>
                <c:pt idx="0">
                  <c:v>HOSTELERÍA 2013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PROV.'!$B$31:$B$39</c:f>
              <c:numCache>
                <c:formatCode>General</c:formatCode>
                <c:ptCount val="9"/>
                <c:pt idx="0">
                  <c:v>4422</c:v>
                </c:pt>
                <c:pt idx="1">
                  <c:v>9872</c:v>
                </c:pt>
                <c:pt idx="2">
                  <c:v>12182</c:v>
                </c:pt>
                <c:pt idx="3">
                  <c:v>3948</c:v>
                </c:pt>
                <c:pt idx="4">
                  <c:v>9160</c:v>
                </c:pt>
                <c:pt idx="5">
                  <c:v>4999</c:v>
                </c:pt>
                <c:pt idx="6">
                  <c:v>2642</c:v>
                </c:pt>
                <c:pt idx="7">
                  <c:v>12726</c:v>
                </c:pt>
                <c:pt idx="8">
                  <c:v>4314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9C-44F4-8F1C-332219220424}"/>
            </c:ext>
          </c:extLst>
        </c:ser>
        <c:ser>
          <c:idx val="1"/>
          <c:order val="1"/>
          <c:tx>
            <c:strRef>
              <c:f>'[6]EMPLEO X PROV.'!$C$30</c:f>
              <c:strCache>
                <c:ptCount val="1"/>
                <c:pt idx="0">
                  <c:v>HOSTELERÍA 2014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PROV.'!$C$31:$C$39</c:f>
              <c:numCache>
                <c:formatCode>General</c:formatCode>
                <c:ptCount val="9"/>
                <c:pt idx="0">
                  <c:v>4539</c:v>
                </c:pt>
                <c:pt idx="1">
                  <c:v>10128</c:v>
                </c:pt>
                <c:pt idx="2">
                  <c:v>12447</c:v>
                </c:pt>
                <c:pt idx="3">
                  <c:v>3982</c:v>
                </c:pt>
                <c:pt idx="4">
                  <c:v>9339</c:v>
                </c:pt>
                <c:pt idx="5">
                  <c:v>5086</c:v>
                </c:pt>
                <c:pt idx="6">
                  <c:v>2649</c:v>
                </c:pt>
                <c:pt idx="7">
                  <c:v>13053</c:v>
                </c:pt>
                <c:pt idx="8">
                  <c:v>4493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9C-44F4-8F1C-332219220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502960"/>
        <c:axId val="458505312"/>
      </c:barChart>
      <c:catAx>
        <c:axId val="458502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5312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458505312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2960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0C-4690-A82A-7E1526CC80D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80C-4690-A82A-7E1526CC80D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80C-4690-A82A-7E1526CC80D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80C-4690-A82A-7E1526CC80D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80C-4690-A82A-7E1526CC80D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80C-4690-A82A-7E1526CC80D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80C-4690-A82A-7E1526CC80D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80C-4690-A82A-7E1526CC80D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80C-4690-A82A-7E1526CC80D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80C-4690-A82A-7E1526CC80D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80C-4690-A82A-7E1526CC80D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80C-4690-A82A-7E1526CC80D8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80C-4690-A82A-7E1526CC80D8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80C-4690-A82A-7E1526CC80D8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80C-4690-A82A-7E1526CC80D8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80C-4690-A82A-7E1526CC80D8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80C-4690-A82A-7E1526CC80D8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80C-4690-A82A-7E1526CC80D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680C-4690-A82A-7E1526CC80D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('[6]EMPLEO X PROV.'!$C$31:$C$39,'[6]EMPLEO X PROV.'!$A$31:$A$39)</c:f>
              <c:numCache>
                <c:formatCode>General</c:formatCode>
                <c:ptCount val="18"/>
                <c:pt idx="0">
                  <c:v>4539</c:v>
                </c:pt>
                <c:pt idx="1">
                  <c:v>10128</c:v>
                </c:pt>
                <c:pt idx="2">
                  <c:v>12447</c:v>
                </c:pt>
                <c:pt idx="3">
                  <c:v>3982</c:v>
                </c:pt>
                <c:pt idx="4">
                  <c:v>9339</c:v>
                </c:pt>
                <c:pt idx="5">
                  <c:v>5086</c:v>
                </c:pt>
                <c:pt idx="6">
                  <c:v>2649</c:v>
                </c:pt>
                <c:pt idx="7">
                  <c:v>13053</c:v>
                </c:pt>
                <c:pt idx="8">
                  <c:v>4493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680C-4690-A82A-7E1526CC8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'[6]EMPLEO X PROV.'!$B$73</c:f>
              <c:strCache>
                <c:ptCount val="1"/>
                <c:pt idx="0">
                  <c:v>AGENCIAS DE VIAJES 2013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PROV.'!$B$74:$B$82</c:f>
              <c:numCache>
                <c:formatCode>General</c:formatCode>
                <c:ptCount val="9"/>
                <c:pt idx="0">
                  <c:v>63</c:v>
                </c:pt>
                <c:pt idx="1">
                  <c:v>266</c:v>
                </c:pt>
                <c:pt idx="2">
                  <c:v>179</c:v>
                </c:pt>
                <c:pt idx="3">
                  <c:v>79</c:v>
                </c:pt>
                <c:pt idx="4">
                  <c:v>186</c:v>
                </c:pt>
                <c:pt idx="5">
                  <c:v>109</c:v>
                </c:pt>
                <c:pt idx="6">
                  <c:v>38</c:v>
                </c:pt>
                <c:pt idx="7">
                  <c:v>327</c:v>
                </c:pt>
                <c:pt idx="8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D0-4C56-8AEE-0A4AAEB378F3}"/>
            </c:ext>
          </c:extLst>
        </c:ser>
        <c:ser>
          <c:idx val="1"/>
          <c:order val="1"/>
          <c:tx>
            <c:strRef>
              <c:f>'[6]EMPLEO X PROV.'!$C$73</c:f>
              <c:strCache>
                <c:ptCount val="1"/>
                <c:pt idx="0">
                  <c:v>AGENCIAS DE VIAJES 2014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PROV.'!$C$74:$C$82</c:f>
              <c:numCache>
                <c:formatCode>General</c:formatCode>
                <c:ptCount val="9"/>
                <c:pt idx="0">
                  <c:v>72</c:v>
                </c:pt>
                <c:pt idx="1">
                  <c:v>252</c:v>
                </c:pt>
                <c:pt idx="2">
                  <c:v>183</c:v>
                </c:pt>
                <c:pt idx="3">
                  <c:v>80</c:v>
                </c:pt>
                <c:pt idx="4">
                  <c:v>201</c:v>
                </c:pt>
                <c:pt idx="5">
                  <c:v>117</c:v>
                </c:pt>
                <c:pt idx="6">
                  <c:v>43</c:v>
                </c:pt>
                <c:pt idx="7">
                  <c:v>317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D0-4C56-8AEE-0A4AAEB37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99824"/>
        <c:axId val="458495512"/>
      </c:barChart>
      <c:catAx>
        <c:axId val="458499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5512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458495512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9824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EB3-465A-9FA2-03D1115A654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EB3-465A-9FA2-03D1115A654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EB3-465A-9FA2-03D1115A654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EB3-465A-9FA2-03D1115A654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EB3-465A-9FA2-03D1115A654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EB3-465A-9FA2-03D1115A654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EB3-465A-9FA2-03D1115A654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EB3-465A-9FA2-03D1115A654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EB3-465A-9FA2-03D1115A654B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9EB3-465A-9FA2-03D1115A654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PROV.'!$C$74:$C$82</c:f>
              <c:numCache>
                <c:formatCode>General</c:formatCode>
                <c:ptCount val="9"/>
                <c:pt idx="0">
                  <c:v>72</c:v>
                </c:pt>
                <c:pt idx="1">
                  <c:v>252</c:v>
                </c:pt>
                <c:pt idx="2">
                  <c:v>183</c:v>
                </c:pt>
                <c:pt idx="3">
                  <c:v>80</c:v>
                </c:pt>
                <c:pt idx="4">
                  <c:v>201</c:v>
                </c:pt>
                <c:pt idx="5">
                  <c:v>117</c:v>
                </c:pt>
                <c:pt idx="6">
                  <c:v>43</c:v>
                </c:pt>
                <c:pt idx="7">
                  <c:v>317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9EB3-465A-9FA2-03D1115A6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8-458D-A1F3-7482CC86EF18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8-458D-A1F3-7482CC86EF18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8-458D-A1F3-7482CC86EF1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438-458D-A1F3-7482CC86EF1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'[6]GASTO X T.A.'!$B$10:$D$10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ALOJ. TURISMO RURAL</c:v>
                </c:pt>
              </c:strCache>
            </c:strRef>
          </c:cat>
          <c:val>
            <c:numRef>
              <c:f>'[6]GASTO X T.A.'!$B$19:$D$19</c:f>
              <c:numCache>
                <c:formatCode>General</c:formatCode>
                <c:ptCount val="3"/>
                <c:pt idx="0">
                  <c:v>0.82235404847634708</c:v>
                </c:pt>
                <c:pt idx="1">
                  <c:v>4.4089557451025718E-2</c:v>
                </c:pt>
                <c:pt idx="2">
                  <c:v>0.13355639407262723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438-458D-A1F3-7482CC86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9F-43CD-BE17-55ABF7CE9D77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9F-43CD-BE17-55ABF7CE9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97472"/>
        <c:axId val="458501784"/>
      </c:barChart>
      <c:catAx>
        <c:axId val="458497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1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8501784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7472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DISTRIBUCION DEL GASTO TURISTICO 2016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00386519140731"/>
          <c:y val="0.35254295640717098"/>
          <c:w val="0.50822714471258779"/>
          <c:h val="0.376271809242269"/>
        </c:manualLayout>
      </c:layout>
      <c:pie3DChart>
        <c:varyColors val="1"/>
        <c:ser>
          <c:idx val="0"/>
          <c:order val="0"/>
          <c:tx>
            <c:strRef>
              <c:f>'[7]10.- GASTO'!$A$4</c:f>
              <c:strCache>
                <c:ptCount val="1"/>
                <c:pt idx="0">
                  <c:v>Gasto 2016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D1-4FEC-AE66-141DA18FBB5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D1-4FEC-AE66-141DA18FBB5E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D1-4FEC-AE66-141DA18FBB5E}"/>
              </c:ext>
            </c:extLst>
          </c:dPt>
          <c:dPt>
            <c:idx val="3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D1-4FEC-AE66-141DA18FBB5E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FD1-4FEC-AE66-141DA18FBB5E}"/>
              </c:ext>
            </c:extLst>
          </c:dPt>
          <c:dPt>
            <c:idx val="5"/>
            <c:bubble3D val="0"/>
            <c:spPr>
              <a:solidFill>
                <a:srgbClr val="00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FD1-4FEC-AE66-141DA18FBB5E}"/>
              </c:ext>
            </c:extLst>
          </c:dPt>
          <c:dPt>
            <c:idx val="6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FD1-4FEC-AE66-141DA18FBB5E}"/>
              </c:ext>
            </c:extLst>
          </c:dPt>
          <c:dLbls>
            <c:dLbl>
              <c:idx val="0"/>
              <c:layout>
                <c:manualLayout>
                  <c:x val="-6.1333446425121459E-2"/>
                  <c:y val="-9.2467500385981213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ALOJAMIENTO
37%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RESTAURANTE
23%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173539348874031E-2"/>
                  <c:y val="9.2210179609901605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ALIMENTACIÓN FUERA DE RESTAURANTE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DESPLAZ/
TRANSPORTE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764199490110205E-3"/>
                  <c:y val="-5.818114845262972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92818671454219"/>
                  <c:y val="0.231373435100471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881508078994613"/>
                  <c:y val="0.207843933225847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9215759864276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FD1-4FEC-AE66-141DA18FBB5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'[7]10.- GASTO'!$E$5:$E$11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'[7]10.- GASTO'!$D$5:$D$11</c:f>
              <c:numCache>
                <c:formatCode>General</c:formatCode>
                <c:ptCount val="7"/>
                <c:pt idx="0">
                  <c:v>0.37516267319480162</c:v>
                </c:pt>
                <c:pt idx="1">
                  <c:v>0.22964615128933052</c:v>
                </c:pt>
                <c:pt idx="2">
                  <c:v>4.8647670560351325E-2</c:v>
                </c:pt>
                <c:pt idx="3">
                  <c:v>0.1523461908780257</c:v>
                </c:pt>
                <c:pt idx="4">
                  <c:v>8.8182728880119743E-2</c:v>
                </c:pt>
                <c:pt idx="5">
                  <c:v>8.8152988205755622E-2</c:v>
                </c:pt>
                <c:pt idx="6">
                  <c:v>1.7861596991615703E-2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FD1-4FEC-AE66-141DA18F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TURISTICO EN CASTILLA  Y LEÓN AÑO 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95-4F76-94D4-1CB4F00DF9D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95-4F76-94D4-1CB4F00DF9D5}"/>
              </c:ext>
            </c:extLst>
          </c:dPt>
          <c:dPt>
            <c:idx val="2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95-4F76-94D4-1CB4F00DF9D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95-4F76-94D4-1CB4F00DF9D5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795-4F76-94D4-1CB4F00DF9D5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795-4F76-94D4-1CB4F00DF9D5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795-4F76-94D4-1CB4F00DF9D5}"/>
              </c:ext>
            </c:extLst>
          </c:dPt>
          <c:cat>
            <c:strRef>
              <c:f>'[7]11.- GASTO X PROV'!$A$6:$A$12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DESPLAZAMIENTOS / TRANSPORTE</c:v>
                </c:pt>
                <c:pt idx="4">
                  <c:v>GASTO EN ALIMENTACIÓN FUERA DE RESTAURANTES</c:v>
                </c:pt>
                <c:pt idx="5">
                  <c:v>GASTO EN RESTAURANTES</c:v>
                </c:pt>
                <c:pt idx="6">
                  <c:v>GASTO EN ALOJAMIENTO</c:v>
                </c:pt>
              </c:strCache>
            </c:strRef>
          </c:cat>
          <c:val>
            <c:numRef>
              <c:f>'[7]11.- GASTO X PROV'!$B$6:$B$12</c:f>
              <c:numCache>
                <c:formatCode>General</c:formatCode>
                <c:ptCount val="7"/>
                <c:pt idx="0">
                  <c:v>20466478.715383623</c:v>
                </c:pt>
                <c:pt idx="1">
                  <c:v>101008955.56301321</c:v>
                </c:pt>
                <c:pt idx="2">
                  <c:v>101043033.52811007</c:v>
                </c:pt>
                <c:pt idx="3">
                  <c:v>174563902.34526506</c:v>
                </c:pt>
                <c:pt idx="4">
                  <c:v>55742300.900853649</c:v>
                </c:pt>
                <c:pt idx="5">
                  <c:v>263137057.09736198</c:v>
                </c:pt>
                <c:pt idx="6">
                  <c:v>429875272.03485954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795-4F76-94D4-1CB4F00DF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8499432"/>
        <c:axId val="458505704"/>
      </c:barChart>
      <c:catAx>
        <c:axId val="458499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5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8505704"/>
        <c:scaling>
          <c:orientation val="minMax"/>
          <c:max val="5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9432"/>
        <c:crosses val="autoZero"/>
        <c:crossBetween val="between"/>
        <c:majorUnit val="100000000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PROVINCIAL EN EL GASTO TURISTICO</a:t>
            </a:r>
          </a:p>
        </c:rich>
      </c:tx>
      <c:layout>
        <c:manualLayout>
          <c:xMode val="edge"/>
          <c:yMode val="edge"/>
          <c:x val="0.21558009087986488"/>
          <c:y val="3.9062541424746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404-4F55-B0C0-671C1A9E4FC9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404-4F55-B0C0-671C1A9E4F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404-4F55-B0C0-671C1A9E4F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404-4F55-B0C0-671C1A9E4F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404-4F55-B0C0-671C1A9E4F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404-4F55-B0C0-671C1A9E4F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404-4F55-B0C0-671C1A9E4FC9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404-4F55-B0C0-671C1A9E4F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404-4F55-B0C0-671C1A9E4FC9}"/>
              </c:ext>
            </c:extLst>
          </c:dPt>
          <c:dLbls>
            <c:dLbl>
              <c:idx val="0"/>
              <c:layout>
                <c:manualLayout>
                  <c:x val="-2.2152394619935234E-2"/>
                  <c:y val="-6.17457874490270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844778507152044E-2"/>
                  <c:y val="-7.990135160757777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335673991794253E-2"/>
                  <c:y val="8.059038597892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91406615079145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404-4F55-B0C0-671C1A9E4FC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PROV'!$B$51:$J$51</c:f>
              <c:numCache>
                <c:formatCode>General</c:formatCode>
                <c:ptCount val="9"/>
                <c:pt idx="0">
                  <c:v>0.10224451150607106</c:v>
                </c:pt>
                <c:pt idx="1">
                  <c:v>0.18284955014732243</c:v>
                </c:pt>
                <c:pt idx="2">
                  <c:v>0.16978214474739742</c:v>
                </c:pt>
                <c:pt idx="3">
                  <c:v>4.8004309787058337E-2</c:v>
                </c:pt>
                <c:pt idx="4">
                  <c:v>0.17651347293831682</c:v>
                </c:pt>
                <c:pt idx="5">
                  <c:v>8.659979280188132E-2</c:v>
                </c:pt>
                <c:pt idx="6">
                  <c:v>5.8434632394953306E-2</c:v>
                </c:pt>
                <c:pt idx="7">
                  <c:v>0.12467724866153573</c:v>
                </c:pt>
                <c:pt idx="8">
                  <c:v>5.0894337015463524E-2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04-4F55-B0C0-671C1A9E4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[1]Oferta!$A$97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[1]Oferta!$B$94:$J$94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[1]Oferta!$B$97:$J$97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8A-41D0-AF81-E12302B94781}"/>
            </c:ext>
          </c:extLst>
        </c:ser>
        <c:ser>
          <c:idx val="1"/>
          <c:order val="1"/>
          <c:tx>
            <c:strRef>
              <c:f>[1]Oferta!$A$96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[1]Oferta!$B$96:$J$96</c:f>
              <c:numCache>
                <c:formatCode>General</c:formatCode>
                <c:ptCount val="9"/>
                <c:pt idx="0">
                  <c:v>6130</c:v>
                </c:pt>
                <c:pt idx="1">
                  <c:v>4534</c:v>
                </c:pt>
                <c:pt idx="2">
                  <c:v>8522</c:v>
                </c:pt>
                <c:pt idx="3">
                  <c:v>1544</c:v>
                </c:pt>
                <c:pt idx="4">
                  <c:v>4616</c:v>
                </c:pt>
                <c:pt idx="5">
                  <c:v>513</c:v>
                </c:pt>
                <c:pt idx="6">
                  <c:v>888</c:v>
                </c:pt>
                <c:pt idx="7">
                  <c:v>38</c:v>
                </c:pt>
                <c:pt idx="8">
                  <c:v>3672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8A-41D0-AF81-E12302B94781}"/>
            </c:ext>
          </c:extLst>
        </c:ser>
        <c:ser>
          <c:idx val="2"/>
          <c:order val="2"/>
          <c:tx>
            <c:strRef>
              <c:f>[1]Oferta!$A$95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[1]Oferta!$B$95:$J$95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3876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58A-41D0-AF81-E12302B94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271912"/>
        <c:axId val="445272304"/>
      </c:barChart>
      <c:catAx>
        <c:axId val="445271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272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527230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271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TURISTICO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'[7]11.- GASTO X PROV'!$A$42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PROV'!$B$42:$J$42</c:f>
              <c:numCache>
                <c:formatCode>General</c:formatCode>
                <c:ptCount val="9"/>
                <c:pt idx="0">
                  <c:v>43256588.071134731</c:v>
                </c:pt>
                <c:pt idx="1">
                  <c:v>74276907.863293126</c:v>
                </c:pt>
                <c:pt idx="2">
                  <c:v>65650450.729032941</c:v>
                </c:pt>
                <c:pt idx="3">
                  <c:v>19526840.540526871</c:v>
                </c:pt>
                <c:pt idx="4">
                  <c:v>75908575.951156899</c:v>
                </c:pt>
                <c:pt idx="5">
                  <c:v>40536706.797117971</c:v>
                </c:pt>
                <c:pt idx="6">
                  <c:v>27716460.949042991</c:v>
                </c:pt>
                <c:pt idx="7">
                  <c:v>59122816.255874507</c:v>
                </c:pt>
                <c:pt idx="8">
                  <c:v>23879924.877679374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22-4D78-884B-284C010FA558}"/>
            </c:ext>
          </c:extLst>
        </c:ser>
        <c:ser>
          <c:idx val="1"/>
          <c:order val="1"/>
          <c:tx>
            <c:strRef>
              <c:f>'[7]11.- GASTO X PROV'!$A$43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PROV'!$B$43:$J$43</c:f>
              <c:numCache>
                <c:formatCode>General</c:formatCode>
                <c:ptCount val="9"/>
                <c:pt idx="0">
                  <c:v>23980699.359855875</c:v>
                </c:pt>
                <c:pt idx="1">
                  <c:v>54273126.823315188</c:v>
                </c:pt>
                <c:pt idx="2">
                  <c:v>36973514.809489943</c:v>
                </c:pt>
                <c:pt idx="3">
                  <c:v>12191168.216104351</c:v>
                </c:pt>
                <c:pt idx="4">
                  <c:v>47177241.662364244</c:v>
                </c:pt>
                <c:pt idx="5">
                  <c:v>23278860.869208056</c:v>
                </c:pt>
                <c:pt idx="6">
                  <c:v>20295435.151602935</c:v>
                </c:pt>
                <c:pt idx="7">
                  <c:v>31783982.036262844</c:v>
                </c:pt>
                <c:pt idx="8">
                  <c:v>13183028.169158513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22-4D78-884B-284C010FA558}"/>
            </c:ext>
          </c:extLst>
        </c:ser>
        <c:ser>
          <c:idx val="2"/>
          <c:order val="2"/>
          <c:tx>
            <c:strRef>
              <c:f>'[7]11.- GASTO X PROV'!$A$44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PROV'!$B$44:$J$44</c:f>
              <c:numCache>
                <c:formatCode>General</c:formatCode>
                <c:ptCount val="9"/>
                <c:pt idx="0">
                  <c:v>8100639.6515872227</c:v>
                </c:pt>
                <c:pt idx="1">
                  <c:v>7274506.1052333228</c:v>
                </c:pt>
                <c:pt idx="2">
                  <c:v>13111744.018223695</c:v>
                </c:pt>
                <c:pt idx="3">
                  <c:v>3811915.1032714909</c:v>
                </c:pt>
                <c:pt idx="4">
                  <c:v>8266717.7064893832</c:v>
                </c:pt>
                <c:pt idx="5">
                  <c:v>5273998.3755072877</c:v>
                </c:pt>
                <c:pt idx="6">
                  <c:v>3336700.1712192907</c:v>
                </c:pt>
                <c:pt idx="7">
                  <c:v>5289246.8962476617</c:v>
                </c:pt>
                <c:pt idx="8">
                  <c:v>1276832.8730742903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C22-4D78-884B-284C010FA558}"/>
            </c:ext>
          </c:extLst>
        </c:ser>
        <c:ser>
          <c:idx val="3"/>
          <c:order val="3"/>
          <c:tx>
            <c:strRef>
              <c:f>'[7]11.- GASTO X PROV'!$A$45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PROV'!$B$45:$J$45</c:f>
              <c:numCache>
                <c:formatCode>General</c:formatCode>
                <c:ptCount val="9"/>
                <c:pt idx="0">
                  <c:v>20787250.731157299</c:v>
                </c:pt>
                <c:pt idx="1">
                  <c:v>31906304.025782079</c:v>
                </c:pt>
                <c:pt idx="2">
                  <c:v>32509443.279734451</c:v>
                </c:pt>
                <c:pt idx="3">
                  <c:v>9602370.3486550543</c:v>
                </c:pt>
                <c:pt idx="4">
                  <c:v>30786179.515931286</c:v>
                </c:pt>
                <c:pt idx="5">
                  <c:v>14389072.822801996</c:v>
                </c:pt>
                <c:pt idx="6">
                  <c:v>6021295.5870751971</c:v>
                </c:pt>
                <c:pt idx="7">
                  <c:v>19627008.059980839</c:v>
                </c:pt>
                <c:pt idx="8">
                  <c:v>8934977.9741468579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C22-4D78-884B-284C010FA558}"/>
            </c:ext>
          </c:extLst>
        </c:ser>
        <c:ser>
          <c:idx val="4"/>
          <c:order val="4"/>
          <c:tx>
            <c:strRef>
              <c:f>'[7]11.- GASTO X PROV'!$A$46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PROV'!$B$46:$J$46</c:f>
              <c:numCache>
                <c:formatCode>General</c:formatCode>
                <c:ptCount val="9"/>
                <c:pt idx="0">
                  <c:v>13564109.428369818</c:v>
                </c:pt>
                <c:pt idx="1">
                  <c:v>18682373.66310358</c:v>
                </c:pt>
                <c:pt idx="2">
                  <c:v>22484743.491829142</c:v>
                </c:pt>
                <c:pt idx="3">
                  <c:v>3445318.8970450307</c:v>
                </c:pt>
                <c:pt idx="4">
                  <c:v>10951299.915100891</c:v>
                </c:pt>
                <c:pt idx="5">
                  <c:v>6602735.3227154156</c:v>
                </c:pt>
                <c:pt idx="6">
                  <c:v>3544720.4317779443</c:v>
                </c:pt>
                <c:pt idx="7">
                  <c:v>16900924.144037683</c:v>
                </c:pt>
                <c:pt idx="8">
                  <c:v>4866808.2341305809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C22-4D78-884B-284C010FA558}"/>
            </c:ext>
          </c:extLst>
        </c:ser>
        <c:ser>
          <c:idx val="6"/>
          <c:order val="5"/>
          <c:tx>
            <c:strRef>
              <c:f>'[7]11.- GASTO X PROV'!$A$47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Ref>
              <c:f>'[7]11.- GASTO X PROV'!$B$47:$J$47</c:f>
              <c:numCache>
                <c:formatCode>General</c:formatCode>
                <c:ptCount val="9"/>
                <c:pt idx="0">
                  <c:v>6835778.7042235881</c:v>
                </c:pt>
                <c:pt idx="1">
                  <c:v>19533215.547937214</c:v>
                </c:pt>
                <c:pt idx="2">
                  <c:v>23017943.283739515</c:v>
                </c:pt>
                <c:pt idx="3">
                  <c:v>5847050.017655802</c:v>
                </c:pt>
                <c:pt idx="4">
                  <c:v>19115273.304458998</c:v>
                </c:pt>
                <c:pt idx="5">
                  <c:v>7508343.1918200413</c:v>
                </c:pt>
                <c:pt idx="6">
                  <c:v>5047777.7786062229</c:v>
                </c:pt>
                <c:pt idx="7">
                  <c:v>8171609.8862248231</c:v>
                </c:pt>
                <c:pt idx="8">
                  <c:v>5931963.8483470054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C22-4D78-884B-284C010FA558}"/>
            </c:ext>
          </c:extLst>
        </c:ser>
        <c:ser>
          <c:idx val="5"/>
          <c:order val="6"/>
          <c:tx>
            <c:strRef>
              <c:f>'[7]11.- GASTO X PROV'!$A$48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'[7]11.- GASTO X PROV'!$B$48:$J$48</c:f>
              <c:numCache>
                <c:formatCode>General</c:formatCode>
                <c:ptCount val="9"/>
                <c:pt idx="0">
                  <c:v>630478.40315300005</c:v>
                </c:pt>
                <c:pt idx="1">
                  <c:v>3569345.9972921992</c:v>
                </c:pt>
                <c:pt idx="2">
                  <c:v>794823.81025763846</c:v>
                </c:pt>
                <c:pt idx="3">
                  <c:v>580451.19908842503</c:v>
                </c:pt>
                <c:pt idx="4">
                  <c:v>10050380.268348388</c:v>
                </c:pt>
                <c:pt idx="5">
                  <c:v>1639529.4215662484</c:v>
                </c:pt>
                <c:pt idx="6">
                  <c:v>994173.82101300557</c:v>
                </c:pt>
                <c:pt idx="7">
                  <c:v>1964217.3190059997</c:v>
                </c:pt>
                <c:pt idx="8">
                  <c:v>243078.47565871506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22-4D78-884B-284C010F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8503744"/>
        <c:axId val="458504136"/>
      </c:barChart>
      <c:catAx>
        <c:axId val="4585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4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8504136"/>
        <c:scaling>
          <c:orientation val="minMax"/>
          <c:max val="21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3744"/>
        <c:crosses val="autoZero"/>
        <c:crossBetween val="between"/>
        <c:majorUnit val="20000000"/>
        <c:minorUnit val="100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3952724474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'[7]12.- GASTO X MESES'!$A$67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MESES'!$B$67:$M$67</c:f>
              <c:numCache>
                <c:formatCode>General</c:formatCode>
                <c:ptCount val="12"/>
                <c:pt idx="0">
                  <c:v>15953930.662699502</c:v>
                </c:pt>
                <c:pt idx="1">
                  <c:v>17737831.572207</c:v>
                </c:pt>
                <c:pt idx="2">
                  <c:v>28958521.273986999</c:v>
                </c:pt>
                <c:pt idx="3">
                  <c:v>25315135.620950498</c:v>
                </c:pt>
                <c:pt idx="4">
                  <c:v>40656242.019568674</c:v>
                </c:pt>
                <c:pt idx="5">
                  <c:v>40198346.248566963</c:v>
                </c:pt>
                <c:pt idx="6">
                  <c:v>45790411.583791874</c:v>
                </c:pt>
                <c:pt idx="7">
                  <c:v>67166863.429291159</c:v>
                </c:pt>
                <c:pt idx="8">
                  <c:v>44125276.161468975</c:v>
                </c:pt>
                <c:pt idx="9">
                  <c:v>43842808.279748008</c:v>
                </c:pt>
                <c:pt idx="10">
                  <c:v>29966223.402235895</c:v>
                </c:pt>
                <c:pt idx="11">
                  <c:v>30163681.780343901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79-4232-BDF3-43C5273D697F}"/>
            </c:ext>
          </c:extLst>
        </c:ser>
        <c:ser>
          <c:idx val="1"/>
          <c:order val="1"/>
          <c:tx>
            <c:strRef>
              <c:f>'[7]12.- GASTO X MESES'!$A$68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MESES'!$B$68:$M$68</c:f>
              <c:numCache>
                <c:formatCode>General</c:formatCode>
                <c:ptCount val="12"/>
                <c:pt idx="0">
                  <c:v>10585788.427982001</c:v>
                </c:pt>
                <c:pt idx="1">
                  <c:v>12042973.375306001</c:v>
                </c:pt>
                <c:pt idx="2">
                  <c:v>19675600.879335001</c:v>
                </c:pt>
                <c:pt idx="3">
                  <c:v>17517865.700544998</c:v>
                </c:pt>
                <c:pt idx="4">
                  <c:v>24364855.168179993</c:v>
                </c:pt>
                <c:pt idx="5">
                  <c:v>24116092.719549987</c:v>
                </c:pt>
                <c:pt idx="6">
                  <c:v>27367900.384437528</c:v>
                </c:pt>
                <c:pt idx="7">
                  <c:v>39600871.408835374</c:v>
                </c:pt>
                <c:pt idx="8">
                  <c:v>26069714.131219283</c:v>
                </c:pt>
                <c:pt idx="9">
                  <c:v>25120924.761189297</c:v>
                </c:pt>
                <c:pt idx="10">
                  <c:v>18349308.507117026</c:v>
                </c:pt>
                <c:pt idx="11">
                  <c:v>18325161.633665491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79-4232-BDF3-43C5273D697F}"/>
            </c:ext>
          </c:extLst>
        </c:ser>
        <c:ser>
          <c:idx val="2"/>
          <c:order val="2"/>
          <c:tx>
            <c:strRef>
              <c:f>'[7]12.- GASTO X MESES'!$A$69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MESES'!$B$69:$M$69</c:f>
              <c:numCache>
                <c:formatCode>General</c:formatCode>
                <c:ptCount val="12"/>
                <c:pt idx="0">
                  <c:v>1800029.8979239997</c:v>
                </c:pt>
                <c:pt idx="1">
                  <c:v>1942935.5925780002</c:v>
                </c:pt>
                <c:pt idx="2">
                  <c:v>3383348.9641920007</c:v>
                </c:pt>
                <c:pt idx="3">
                  <c:v>2589220.5798530001</c:v>
                </c:pt>
                <c:pt idx="4">
                  <c:v>5320355.6599248536</c:v>
                </c:pt>
                <c:pt idx="5">
                  <c:v>5161442.4750846662</c:v>
                </c:pt>
                <c:pt idx="6">
                  <c:v>6997618.4866457311</c:v>
                </c:pt>
                <c:pt idx="7">
                  <c:v>10590718.089880418</c:v>
                </c:pt>
                <c:pt idx="8">
                  <c:v>6093129.9749410776</c:v>
                </c:pt>
                <c:pt idx="9">
                  <c:v>4776077.3812184967</c:v>
                </c:pt>
                <c:pt idx="10">
                  <c:v>3308520.4589617532</c:v>
                </c:pt>
                <c:pt idx="11">
                  <c:v>3778903.3396496461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79-4232-BDF3-43C5273D697F}"/>
            </c:ext>
          </c:extLst>
        </c:ser>
        <c:ser>
          <c:idx val="3"/>
          <c:order val="3"/>
          <c:tx>
            <c:strRef>
              <c:f>'[7]12.- GASTO X MESES'!$A$70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MESES'!$B$70:$M$70</c:f>
              <c:numCache>
                <c:formatCode>General</c:formatCode>
                <c:ptCount val="12"/>
                <c:pt idx="0">
                  <c:v>6568102.2919655005</c:v>
                </c:pt>
                <c:pt idx="1">
                  <c:v>7374167.1314289998</c:v>
                </c:pt>
                <c:pt idx="2">
                  <c:v>12290977.246477999</c:v>
                </c:pt>
                <c:pt idx="3">
                  <c:v>10689716.829193499</c:v>
                </c:pt>
                <c:pt idx="4">
                  <c:v>16740055.175958982</c:v>
                </c:pt>
                <c:pt idx="5">
                  <c:v>16288506.542470008</c:v>
                </c:pt>
                <c:pt idx="6">
                  <c:v>17554531.065655533</c:v>
                </c:pt>
                <c:pt idx="7">
                  <c:v>26585988.251113169</c:v>
                </c:pt>
                <c:pt idx="8">
                  <c:v>16230834.426187851</c:v>
                </c:pt>
                <c:pt idx="9">
                  <c:v>18182013.420645364</c:v>
                </c:pt>
                <c:pt idx="10">
                  <c:v>12980120.246352041</c:v>
                </c:pt>
                <c:pt idx="11">
                  <c:v>13078889.71781612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79-4232-BDF3-43C5273D697F}"/>
            </c:ext>
          </c:extLst>
        </c:ser>
        <c:ser>
          <c:idx val="4"/>
          <c:order val="4"/>
          <c:tx>
            <c:strRef>
              <c:f>'[7]12.- GASTO X MESES'!$A$71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MESES'!$B$71:$M$71</c:f>
              <c:numCache>
                <c:formatCode>General</c:formatCode>
                <c:ptCount val="12"/>
                <c:pt idx="0">
                  <c:v>4839398.1941180006</c:v>
                </c:pt>
                <c:pt idx="1">
                  <c:v>5206233.0497659985</c:v>
                </c:pt>
                <c:pt idx="2">
                  <c:v>8593717.4530020002</c:v>
                </c:pt>
                <c:pt idx="3">
                  <c:v>7308674.3071889989</c:v>
                </c:pt>
                <c:pt idx="4">
                  <c:v>9615447.7828321364</c:v>
                </c:pt>
                <c:pt idx="5">
                  <c:v>10173425.420790056</c:v>
                </c:pt>
                <c:pt idx="6">
                  <c:v>9945569.2459667046</c:v>
                </c:pt>
                <c:pt idx="7">
                  <c:v>14223672.982982667</c:v>
                </c:pt>
                <c:pt idx="8">
                  <c:v>9557856.4465033337</c:v>
                </c:pt>
                <c:pt idx="9">
                  <c:v>9028007.7289669868</c:v>
                </c:pt>
                <c:pt idx="10">
                  <c:v>6239210.7775981659</c:v>
                </c:pt>
                <c:pt idx="11">
                  <c:v>6311820.1383950273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79-4232-BDF3-43C5273D697F}"/>
            </c:ext>
          </c:extLst>
        </c:ser>
        <c:ser>
          <c:idx val="5"/>
          <c:order val="5"/>
          <c:tx>
            <c:strRef>
              <c:f>'[7]12.- GASTO X MESES'!$A$72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MESES'!$B$72:$M$72</c:f>
              <c:numCache>
                <c:formatCode>General</c:formatCode>
                <c:ptCount val="12"/>
                <c:pt idx="0">
                  <c:v>3779290.5231264997</c:v>
                </c:pt>
                <c:pt idx="1">
                  <c:v>4286923.6340689994</c:v>
                </c:pt>
                <c:pt idx="2">
                  <c:v>6929687.6385125006</c:v>
                </c:pt>
                <c:pt idx="3">
                  <c:v>6590320.6939590015</c:v>
                </c:pt>
                <c:pt idx="4">
                  <c:v>7282166.5240677511</c:v>
                </c:pt>
                <c:pt idx="5">
                  <c:v>7206088.1666889256</c:v>
                </c:pt>
                <c:pt idx="6">
                  <c:v>11847063.935913321</c:v>
                </c:pt>
                <c:pt idx="7">
                  <c:v>16814675.528906792</c:v>
                </c:pt>
                <c:pt idx="8">
                  <c:v>11473225.098157125</c:v>
                </c:pt>
                <c:pt idx="9">
                  <c:v>10453867.015817514</c:v>
                </c:pt>
                <c:pt idx="10">
                  <c:v>7190481.4776022341</c:v>
                </c:pt>
                <c:pt idx="11">
                  <c:v>7155165.3261925532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479-4232-BDF3-43C5273D697F}"/>
            </c:ext>
          </c:extLst>
        </c:ser>
        <c:ser>
          <c:idx val="6"/>
          <c:order val="6"/>
          <c:tx>
            <c:strRef>
              <c:f>'[7]12.- GASTO X MESES'!$A$73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MESES'!$B$73:$M$73</c:f>
              <c:numCache>
                <c:formatCode>General</c:formatCode>
                <c:ptCount val="12"/>
                <c:pt idx="0">
                  <c:v>1290030.3516919999</c:v>
                </c:pt>
                <c:pt idx="1">
                  <c:v>1512052.4972610001</c:v>
                </c:pt>
                <c:pt idx="2">
                  <c:v>2669023.3177389996</c:v>
                </c:pt>
                <c:pt idx="3">
                  <c:v>2092249.400007</c:v>
                </c:pt>
                <c:pt idx="4">
                  <c:v>6130314.747720887</c:v>
                </c:pt>
                <c:pt idx="5">
                  <c:v>5865295.4191810694</c:v>
                </c:pt>
                <c:pt idx="6">
                  <c:v>196886.41703301738</c:v>
                </c:pt>
                <c:pt idx="7">
                  <c:v>403993.99512281694</c:v>
                </c:pt>
                <c:pt idx="8">
                  <c:v>124374.60229866719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479-4232-BDF3-43C5273D6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506096"/>
        <c:axId val="458504920"/>
      </c:lineChart>
      <c:catAx>
        <c:axId val="45850609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49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58504920"/>
        <c:scaling>
          <c:orientation val="minMax"/>
          <c:max val="70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6096"/>
        <c:crosses val="autoZero"/>
        <c:crossBetween val="midCat"/>
        <c:majorUnit val="5000000"/>
        <c:minorUnit val="14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MENSUAL DEL GASTO TURÍSTICO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057-49B2-87C6-105D72A6BC9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057-49B2-87C6-105D72A6BC9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057-49B2-87C6-105D72A6BC9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057-49B2-87C6-105D72A6BC9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057-49B2-87C6-105D72A6BC9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057-49B2-87C6-105D72A6BC9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057-49B2-87C6-105D72A6BC9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057-49B2-87C6-105D72A6BC9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057-49B2-87C6-105D72A6BC9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9057-49B2-87C6-105D72A6BC9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9057-49B2-87C6-105D72A6BC9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9057-49B2-87C6-105D72A6BC9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13772822192838E-2"/>
                  <c:y val="-6.621755560548486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929282424602672E-2"/>
                  <c:y val="-4.285833920565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552963898380563E-2"/>
                  <c:y val="9.206695466568626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4246620115881745E-2"/>
                  <c:y val="3.852201354208162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0000891398009211E-2"/>
                  <c:y val="0.103275631402105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3798841182588034E-2"/>
                  <c:y val="-5.564590418415593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0156687961174646E-2"/>
                  <c:y val="-3.43462320128272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88686131386861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057-49B2-87C6-105D72A6BC9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MESES'!$B$75:$M$75</c:f>
              <c:numCache>
                <c:formatCode>General</c:formatCode>
                <c:ptCount val="12"/>
                <c:pt idx="0">
                  <c:v>3.9112518047748214E-2</c:v>
                </c:pt>
                <c:pt idx="1">
                  <c:v>4.3726216594972361E-2</c:v>
                </c:pt>
                <c:pt idx="2">
                  <c:v>7.2000534770596883E-2</c:v>
                </c:pt>
                <c:pt idx="3">
                  <c:v>6.2926212995448108E-2</c:v>
                </c:pt>
                <c:pt idx="4">
                  <c:v>9.6095201202693187E-2</c:v>
                </c:pt>
                <c:pt idx="5">
                  <c:v>9.5134994745977183E-2</c:v>
                </c:pt>
                <c:pt idx="6">
                  <c:v>0.10446510376269369</c:v>
                </c:pt>
                <c:pt idx="7">
                  <c:v>0.15306433956822738</c:v>
                </c:pt>
                <c:pt idx="8">
                  <c:v>9.9206441075334703E-2</c:v>
                </c:pt>
                <c:pt idx="9">
                  <c:v>9.7284825444888451E-2</c:v>
                </c:pt>
                <c:pt idx="10">
                  <c:v>6.8159170881432918E-2</c:v>
                </c:pt>
                <c:pt idx="11">
                  <c:v>6.8824440909987031E-2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9057-49B2-87C6-105D72A6B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SEGÚN EL TIPO DE ALOJAMIENTO UTILIZADO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'[7]13.- GASTO X T.A.'!$B$7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T.A.'!$B$8:$B$14</c:f>
              <c:numCache>
                <c:formatCode>General</c:formatCode>
                <c:ptCount val="7"/>
                <c:pt idx="0">
                  <c:v>356190515.12041378</c:v>
                </c:pt>
                <c:pt idx="1">
                  <c:v>214780389.0136373</c:v>
                </c:pt>
                <c:pt idx="2">
                  <c:v>35666387.904880017</c:v>
                </c:pt>
                <c:pt idx="3">
                  <c:v>135659118.6643112</c:v>
                </c:pt>
                <c:pt idx="4">
                  <c:v>82585293.974696532</c:v>
                </c:pt>
                <c:pt idx="5">
                  <c:v>86989414.070020169</c:v>
                </c:pt>
                <c:pt idx="6">
                  <c:v>18033376.883087687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E8-4028-A91D-A5DF075A883A}"/>
            </c:ext>
          </c:extLst>
        </c:ser>
        <c:ser>
          <c:idx val="1"/>
          <c:order val="1"/>
          <c:tx>
            <c:strRef>
              <c:f>'[7]13.- GASTO X T.A.'!$C$7</c:f>
              <c:strCache>
                <c:ptCount val="1"/>
                <c:pt idx="0">
                  <c:v>CAMPAMENTOS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T.A.'!$C$8:$C$14</c:f>
              <c:numCache>
                <c:formatCode>General</c:formatCode>
                <c:ptCount val="7"/>
                <c:pt idx="0">
                  <c:v>10659967.855028495</c:v>
                </c:pt>
                <c:pt idx="1">
                  <c:v>9284472.2718834896</c:v>
                </c:pt>
                <c:pt idx="2">
                  <c:v>5922194.0073767025</c:v>
                </c:pt>
                <c:pt idx="3">
                  <c:v>6932704.3109976593</c:v>
                </c:pt>
                <c:pt idx="4">
                  <c:v>4241645.7511796886</c:v>
                </c:pt>
                <c:pt idx="5">
                  <c:v>4144861.124135213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E8-4028-A91D-A5DF075A883A}"/>
            </c:ext>
          </c:extLst>
        </c:ser>
        <c:ser>
          <c:idx val="2"/>
          <c:order val="2"/>
          <c:tx>
            <c:strRef>
              <c:f>'[7]13.- GASTO X T.A.'!$D$7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808080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T.A.'!$D$8:$D$14</c:f>
              <c:numCache>
                <c:formatCode>General</c:formatCode>
                <c:ptCount val="7"/>
                <c:pt idx="0">
                  <c:v>63024789.059417062</c:v>
                </c:pt>
                <c:pt idx="1">
                  <c:v>39072195.811841168</c:v>
                </c:pt>
                <c:pt idx="2">
                  <c:v>14153718.988596929</c:v>
                </c:pt>
                <c:pt idx="3">
                  <c:v>31972079.369956192</c:v>
                </c:pt>
                <c:pt idx="4">
                  <c:v>14216093.802233871</c:v>
                </c:pt>
                <c:pt idx="5">
                  <c:v>9874680.3688578289</c:v>
                </c:pt>
                <c:pt idx="6">
                  <c:v>2433101.8322959342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E8-4028-A91D-A5DF075A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8494728"/>
        <c:axId val="458496296"/>
      </c:barChart>
      <c:catAx>
        <c:axId val="458494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6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8496296"/>
        <c:scaling>
          <c:orientation val="minMax"/>
          <c:max val="35000000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4728"/>
        <c:crosses val="autoZero"/>
        <c:crossBetween val="between"/>
        <c:majorUnit val="50000000"/>
        <c:minorUnit val="10000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755" b="1" i="0" u="none" strike="noStrike" baseline="0">
                <a:solidFill>
                  <a:srgbClr val="80808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2-4D1C-ADE7-D928DDA06A60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82-4D1C-ADE7-D928DDA06A60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2-4D1C-ADE7-D928DDA06A60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2-4D1C-ADE7-D928DDA06A60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D82-4D1C-ADE7-D928DDA06A60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D82-4D1C-ADE7-D928DDA06A60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D82-4D1C-ADE7-D928DDA0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497080"/>
        <c:axId val="458498648"/>
      </c:lineChart>
      <c:catAx>
        <c:axId val="45849708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864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58498648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497080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0C-48A3-9E46-A130815AC8D5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0C-48A3-9E46-A130815AC8D5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0C-48A3-9E46-A130815AC8D5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30C-48A3-9E46-A130815AC8D5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30C-48A3-9E46-A130815AC8D5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30C-48A3-9E46-A130815AC8D5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30C-48A3-9E46-A130815AC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510800"/>
        <c:axId val="458508056"/>
      </c:lineChart>
      <c:catAx>
        <c:axId val="45851080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805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58508056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10800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B2-4B5D-B156-99AF7B001643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B2-4B5D-B156-99AF7B001643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B2-4B5D-B156-99AF7B001643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2B2-4B5D-B156-99AF7B001643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2B2-4B5D-B156-99AF7B001643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2B2-4B5D-B156-99AF7B001643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2B2-4B5D-B156-99AF7B001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510408"/>
        <c:axId val="458511584"/>
      </c:lineChart>
      <c:catAx>
        <c:axId val="45851040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115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58511584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10408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E6-4287-B9FD-E67CB6CE3B2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E6-4287-B9FD-E67CB6CE3B27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E6-4287-B9FD-E67CB6CE3B27}"/>
              </c:ext>
            </c:extLst>
          </c:dPt>
          <c:dLbls>
            <c:dLbl>
              <c:idx val="0"/>
              <c:layout>
                <c:manualLayout>
                  <c:x val="0.10631035735917627"/>
                  <c:y val="-6.695182516478115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HOTEL.
81%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CAMP.
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T. RURAL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1076923076923073"/>
                  <c:y val="0.39147434999678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3076923076923075"/>
                  <c:y val="0.550389680193496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38461538461538"/>
                  <c:y val="0.759692798013558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646153846153846"/>
                  <c:y val="0.821708536626910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307692307692309"/>
                  <c:y val="0.825584520290244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06"/>
                  <c:y val="0.5697695985101687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18769230769230769"/>
                  <c:y val="0.263566889106744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29538461538461541"/>
                  <c:y val="0.24806295445340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E6-4287-B9FD-E67CB6CE3B2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'[7]13.- GASTO X T.A.'!$B$7:$D$7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ALOJ. TURISMO RURAL</c:v>
                </c:pt>
              </c:strCache>
            </c:strRef>
          </c:cat>
          <c:val>
            <c:numRef>
              <c:f>'[7]13.- GASTO X T.A.'!$B$16:$D$16</c:f>
              <c:numCache>
                <c:formatCode>General</c:formatCode>
                <c:ptCount val="3"/>
                <c:pt idx="0">
                  <c:v>0.81155041727665822</c:v>
                </c:pt>
                <c:pt idx="1">
                  <c:v>3.5943895435351737E-2</c:v>
                </c:pt>
                <c:pt idx="2">
                  <c:v>0.15250568728799019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CE6-4287-B9FD-E67CB6CE3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CAMPAMENTOS DE TURISMO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T.A.'!$A$176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T.A.'!$B$176:$M$176</c:f>
              <c:numCache>
                <c:formatCode>General</c:formatCode>
                <c:ptCount val="12"/>
                <c:pt idx="0">
                  <c:v>41989.316518</c:v>
                </c:pt>
                <c:pt idx="1">
                  <c:v>41204.846791000004</c:v>
                </c:pt>
                <c:pt idx="2">
                  <c:v>301967.71103899996</c:v>
                </c:pt>
                <c:pt idx="3">
                  <c:v>216313.40014800002</c:v>
                </c:pt>
                <c:pt idx="4">
                  <c:v>878765.68682399986</c:v>
                </c:pt>
                <c:pt idx="5">
                  <c:v>1432867.660873</c:v>
                </c:pt>
                <c:pt idx="6">
                  <c:v>2361000.2988330736</c:v>
                </c:pt>
                <c:pt idx="7">
                  <c:v>4090788.5889991438</c:v>
                </c:pt>
                <c:pt idx="8">
                  <c:v>766914.96274925023</c:v>
                </c:pt>
                <c:pt idx="9">
                  <c:v>357620.35290592373</c:v>
                </c:pt>
                <c:pt idx="10">
                  <c:v>97073.253064955585</c:v>
                </c:pt>
                <c:pt idx="11">
                  <c:v>73461.776283149215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46-4365-BBEC-B8FC6F4BD93F}"/>
            </c:ext>
          </c:extLst>
        </c:ser>
        <c:ser>
          <c:idx val="1"/>
          <c:order val="1"/>
          <c:tx>
            <c:strRef>
              <c:f>'[7]13.- GASTO X T.A.'!$A$177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T.A.'!$B$177:$M$177</c:f>
              <c:numCache>
                <c:formatCode>General</c:formatCode>
                <c:ptCount val="12"/>
                <c:pt idx="0">
                  <c:v>45084.473947999999</c:v>
                </c:pt>
                <c:pt idx="1">
                  <c:v>41864.343319</c:v>
                </c:pt>
                <c:pt idx="2">
                  <c:v>251464.05681499999</c:v>
                </c:pt>
                <c:pt idx="3">
                  <c:v>211291.91328600002</c:v>
                </c:pt>
                <c:pt idx="4">
                  <c:v>498534.84740500001</c:v>
                </c:pt>
                <c:pt idx="5">
                  <c:v>735519.56323099998</c:v>
                </c:pt>
                <c:pt idx="6">
                  <c:v>2392685.7702817796</c:v>
                </c:pt>
                <c:pt idx="7">
                  <c:v>4011522.2381913275</c:v>
                </c:pt>
                <c:pt idx="8">
                  <c:v>678816.10656002816</c:v>
                </c:pt>
                <c:pt idx="9">
                  <c:v>277397.19789039221</c:v>
                </c:pt>
                <c:pt idx="10">
                  <c:v>85491.951537633868</c:v>
                </c:pt>
                <c:pt idx="11">
                  <c:v>54799.809418330464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46-4365-BBEC-B8FC6F4BD93F}"/>
            </c:ext>
          </c:extLst>
        </c:ser>
        <c:ser>
          <c:idx val="2"/>
          <c:order val="2"/>
          <c:tx>
            <c:strRef>
              <c:f>'[7]13.- GASTO X T.A.'!$A$178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T.A.'!$B$178:$M$178</c:f>
              <c:numCache>
                <c:formatCode>General</c:formatCode>
                <c:ptCount val="12"/>
                <c:pt idx="0">
                  <c:v>36279.020896000002</c:v>
                </c:pt>
                <c:pt idx="1">
                  <c:v>37865.083774999999</c:v>
                </c:pt>
                <c:pt idx="2">
                  <c:v>197229.526029</c:v>
                </c:pt>
                <c:pt idx="3">
                  <c:v>163555.38484400001</c:v>
                </c:pt>
                <c:pt idx="4">
                  <c:v>447117.55430100008</c:v>
                </c:pt>
                <c:pt idx="5">
                  <c:v>566277.53162700008</c:v>
                </c:pt>
                <c:pt idx="6">
                  <c:v>1393449.696523004</c:v>
                </c:pt>
                <c:pt idx="7">
                  <c:v>2240650.9513686015</c:v>
                </c:pt>
                <c:pt idx="8">
                  <c:v>408091.65283852525</c:v>
                </c:pt>
                <c:pt idx="9">
                  <c:v>285872.63846080366</c:v>
                </c:pt>
                <c:pt idx="10">
                  <c:v>73809.876125933253</c:v>
                </c:pt>
                <c:pt idx="11">
                  <c:v>71995.090587834871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46-4365-BBEC-B8FC6F4BD93F}"/>
            </c:ext>
          </c:extLst>
        </c:ser>
        <c:ser>
          <c:idx val="3"/>
          <c:order val="3"/>
          <c:tx>
            <c:strRef>
              <c:f>'[7]13.- GASTO X T.A.'!$A$179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T.A.'!$B$179:$M$179</c:f>
              <c:numCache>
                <c:formatCode>General</c:formatCode>
                <c:ptCount val="12"/>
                <c:pt idx="0">
                  <c:v>61241.896422000005</c:v>
                </c:pt>
                <c:pt idx="1">
                  <c:v>63111.985295999999</c:v>
                </c:pt>
                <c:pt idx="2">
                  <c:v>316846.70816600003</c:v>
                </c:pt>
                <c:pt idx="3">
                  <c:v>268605.63078000001</c:v>
                </c:pt>
                <c:pt idx="4">
                  <c:v>321856.66413200001</c:v>
                </c:pt>
                <c:pt idx="5">
                  <c:v>406185.90632800001</c:v>
                </c:pt>
                <c:pt idx="6">
                  <c:v>1682418.45731639</c:v>
                </c:pt>
                <c:pt idx="7">
                  <c:v>2814834.8964271047</c:v>
                </c:pt>
                <c:pt idx="8">
                  <c:v>559205.45079875609</c:v>
                </c:pt>
                <c:pt idx="9">
                  <c:v>294631.33658726059</c:v>
                </c:pt>
                <c:pt idx="10">
                  <c:v>79830.885145265347</c:v>
                </c:pt>
                <c:pt idx="11">
                  <c:v>63934.493598881789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46-4365-BBEC-B8FC6F4BD93F}"/>
            </c:ext>
          </c:extLst>
        </c:ser>
        <c:ser>
          <c:idx val="4"/>
          <c:order val="4"/>
          <c:tx>
            <c:strRef>
              <c:f>'[7]13.- GASTO X T.A.'!$A$180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T.A.'!$B$180:$M$180</c:f>
              <c:numCache>
                <c:formatCode>General</c:formatCode>
                <c:ptCount val="12"/>
                <c:pt idx="0">
                  <c:v>54513.359393999999</c:v>
                </c:pt>
                <c:pt idx="1">
                  <c:v>50226.561118999998</c:v>
                </c:pt>
                <c:pt idx="2">
                  <c:v>305330.89753099997</c:v>
                </c:pt>
                <c:pt idx="3">
                  <c:v>244242.01419199997</c:v>
                </c:pt>
                <c:pt idx="4">
                  <c:v>347702.855996</c:v>
                </c:pt>
                <c:pt idx="5">
                  <c:v>642417.92013500002</c:v>
                </c:pt>
                <c:pt idx="6">
                  <c:v>834159.99066539004</c:v>
                </c:pt>
                <c:pt idx="7">
                  <c:v>1401327.1557384667</c:v>
                </c:pt>
                <c:pt idx="8">
                  <c:v>209304.9404523102</c:v>
                </c:pt>
                <c:pt idx="9">
                  <c:v>109770.68634782609</c:v>
                </c:pt>
                <c:pt idx="10">
                  <c:v>21477.647700483096</c:v>
                </c:pt>
                <c:pt idx="11">
                  <c:v>21171.721908212563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B46-4365-BBEC-B8FC6F4BD93F}"/>
            </c:ext>
          </c:extLst>
        </c:ser>
        <c:ser>
          <c:idx val="5"/>
          <c:order val="5"/>
          <c:tx>
            <c:strRef>
              <c:f>'[7]13.- GASTO X T.A.'!$A$181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T.A.'!$B$181:$M$181</c:f>
              <c:numCache>
                <c:formatCode>General</c:formatCode>
                <c:ptCount val="12"/>
                <c:pt idx="0">
                  <c:v>38494.795054000002</c:v>
                </c:pt>
                <c:pt idx="1">
                  <c:v>39484.702775000005</c:v>
                </c:pt>
                <c:pt idx="2">
                  <c:v>176880.26785100001</c:v>
                </c:pt>
                <c:pt idx="3">
                  <c:v>165067.21973600003</c:v>
                </c:pt>
                <c:pt idx="4">
                  <c:v>240556.96051099998</c:v>
                </c:pt>
                <c:pt idx="5">
                  <c:v>291728.16681000002</c:v>
                </c:pt>
                <c:pt idx="6">
                  <c:v>1136486.8732326473</c:v>
                </c:pt>
                <c:pt idx="7">
                  <c:v>1688102.4145360757</c:v>
                </c:pt>
                <c:pt idx="8">
                  <c:v>229107.83579108943</c:v>
                </c:pt>
                <c:pt idx="9">
                  <c:v>90028.450840351681</c:v>
                </c:pt>
                <c:pt idx="10">
                  <c:v>27613.105715930207</c:v>
                </c:pt>
                <c:pt idx="11">
                  <c:v>21310.331282118848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46-4365-BBEC-B8FC6F4BD93F}"/>
            </c:ext>
          </c:extLst>
        </c:ser>
        <c:ser>
          <c:idx val="6"/>
          <c:order val="6"/>
          <c:tx>
            <c:strRef>
              <c:f>'[7]13.- GASTO X T.A.'!$A$182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T.A.'!$B$182:$M$182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B46-4365-BBEC-B8FC6F4BD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511192"/>
        <c:axId val="458506880"/>
      </c:lineChart>
      <c:catAx>
        <c:axId val="45851119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68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58506880"/>
        <c:scaling>
          <c:orientation val="minMax"/>
          <c:max val="6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11192"/>
        <c:crosses val="autoZero"/>
        <c:crossBetween val="midCat"/>
        <c:majorUnit val="500000"/>
        <c:minorUnit val="12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76-4EB5-801D-66F03D1C3F5C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76-4EB5-801D-66F03D1C3F5C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76-4EB5-801D-66F03D1C3F5C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76-4EB5-801D-66F03D1C3F5C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476-4EB5-801D-66F03D1C3F5C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476-4EB5-801D-66F03D1C3F5C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476-4EB5-801D-66F03D1C3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511976"/>
        <c:axId val="458513936"/>
      </c:lineChart>
      <c:catAx>
        <c:axId val="45851197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1393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58513936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11976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62</c:v>
                </c:pt>
                <c:pt idx="2">
                  <c:v>58</c:v>
                </c:pt>
                <c:pt idx="3">
                  <c:v>10</c:v>
                </c:pt>
                <c:pt idx="4">
                  <c:v>28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93-43BC-9557-F5AF48EF0E59}"/>
            </c:ext>
          </c:extLst>
        </c:ser>
        <c:ser>
          <c:idx val="1"/>
          <c:order val="1"/>
          <c:tx>
            <c:strRef>
              <c:f>[1]Oferta!$D$105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[1]Oferta!$D$107:$D$115</c:f>
              <c:numCache>
                <c:formatCode>General</c:formatCode>
                <c:ptCount val="9"/>
                <c:pt idx="0">
                  <c:v>809</c:v>
                </c:pt>
                <c:pt idx="1">
                  <c:v>272</c:v>
                </c:pt>
                <c:pt idx="2">
                  <c:v>355</c:v>
                </c:pt>
                <c:pt idx="3">
                  <c:v>211</c:v>
                </c:pt>
                <c:pt idx="4">
                  <c:v>451</c:v>
                </c:pt>
                <c:pt idx="5">
                  <c:v>323</c:v>
                </c:pt>
                <c:pt idx="6">
                  <c:v>237</c:v>
                </c:pt>
                <c:pt idx="7">
                  <c:v>130</c:v>
                </c:pt>
                <c:pt idx="8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93-43BC-9557-F5AF48EF0E59}"/>
            </c:ext>
          </c:extLst>
        </c:ser>
        <c:ser>
          <c:idx val="2"/>
          <c:order val="2"/>
          <c:tx>
            <c:strRef>
              <c:f>[1]Oferta!$F$105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C93-43BC-9557-F5AF48EF0E59}"/>
            </c:ext>
          </c:extLst>
        </c:ser>
        <c:ser>
          <c:idx val="3"/>
          <c:order val="3"/>
          <c:tx>
            <c:strRef>
              <c:f>[1]Oferta!$H$105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[1]Oferta!$H$107:$H$115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C93-43BC-9557-F5AF48EF0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45275440"/>
        <c:axId val="445277400"/>
        <c:axId val="0"/>
      </c:bar3DChart>
      <c:catAx>
        <c:axId val="44527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277400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445277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275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T.A.'!$A$269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T.A.'!$B$269:$M$269</c:f>
              <c:numCache>
                <c:formatCode>General</c:formatCode>
                <c:ptCount val="12"/>
                <c:pt idx="0">
                  <c:v>1798601.422579</c:v>
                </c:pt>
                <c:pt idx="1">
                  <c:v>2390613.1857479997</c:v>
                </c:pt>
                <c:pt idx="2">
                  <c:v>4978049.0175860003</c:v>
                </c:pt>
                <c:pt idx="3">
                  <c:v>3778195.5630490002</c:v>
                </c:pt>
                <c:pt idx="4">
                  <c:v>5407849.1851050006</c:v>
                </c:pt>
                <c:pt idx="5">
                  <c:v>5122907.7510430003</c:v>
                </c:pt>
                <c:pt idx="6">
                  <c:v>6850089.1010276079</c:v>
                </c:pt>
                <c:pt idx="7">
                  <c:v>13453487.458813624</c:v>
                </c:pt>
                <c:pt idx="8">
                  <c:v>4982370.9161589369</c:v>
                </c:pt>
                <c:pt idx="9">
                  <c:v>5526942.8557878882</c:v>
                </c:pt>
                <c:pt idx="10">
                  <c:v>3657247.2996024969</c:v>
                </c:pt>
                <c:pt idx="11">
                  <c:v>5078435.3029165147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67-4DD8-AC72-94B2CABCAE54}"/>
            </c:ext>
          </c:extLst>
        </c:ser>
        <c:ser>
          <c:idx val="1"/>
          <c:order val="1"/>
          <c:tx>
            <c:strRef>
              <c:f>'[7]13.- GASTO X T.A.'!$A$270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T.A.'!$B$270:$M$270</c:f>
              <c:numCache>
                <c:formatCode>General</c:formatCode>
                <c:ptCount val="12"/>
                <c:pt idx="0">
                  <c:v>1434461.699031</c:v>
                </c:pt>
                <c:pt idx="1">
                  <c:v>1871647.9071300002</c:v>
                </c:pt>
                <c:pt idx="2">
                  <c:v>3647813.6981859999</c:v>
                </c:pt>
                <c:pt idx="3">
                  <c:v>3020420.7767990003</c:v>
                </c:pt>
                <c:pt idx="4">
                  <c:v>3770934.8601220003</c:v>
                </c:pt>
                <c:pt idx="5">
                  <c:v>3411185.1453459999</c:v>
                </c:pt>
                <c:pt idx="6">
                  <c:v>3378563.9627245963</c:v>
                </c:pt>
                <c:pt idx="7">
                  <c:v>6257832.8478465257</c:v>
                </c:pt>
                <c:pt idx="8">
                  <c:v>2406268.8340579872</c:v>
                </c:pt>
                <c:pt idx="9">
                  <c:v>3818597.4522705884</c:v>
                </c:pt>
                <c:pt idx="10">
                  <c:v>2550726.0194782671</c:v>
                </c:pt>
                <c:pt idx="11">
                  <c:v>3503742.6088491981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67-4DD8-AC72-94B2CABCAE54}"/>
            </c:ext>
          </c:extLst>
        </c:ser>
        <c:ser>
          <c:idx val="2"/>
          <c:order val="2"/>
          <c:tx>
            <c:strRef>
              <c:f>'[7]13.- GASTO X T.A.'!$A$271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T.A.'!$B$271:$M$271</c:f>
              <c:numCache>
                <c:formatCode>General</c:formatCode>
                <c:ptCount val="12"/>
                <c:pt idx="0">
                  <c:v>158603.49102799999</c:v>
                </c:pt>
                <c:pt idx="1">
                  <c:v>253809.75976600003</c:v>
                </c:pt>
                <c:pt idx="2">
                  <c:v>478468.37888200005</c:v>
                </c:pt>
                <c:pt idx="3">
                  <c:v>349325.03673599998</c:v>
                </c:pt>
                <c:pt idx="4">
                  <c:v>1461731.773668</c:v>
                </c:pt>
                <c:pt idx="5">
                  <c:v>1460980.2600810002</c:v>
                </c:pt>
                <c:pt idx="6">
                  <c:v>1383695.7159673285</c:v>
                </c:pt>
                <c:pt idx="7">
                  <c:v>2630328.6131003676</c:v>
                </c:pt>
                <c:pt idx="8">
                  <c:v>1035311.6431948876</c:v>
                </c:pt>
                <c:pt idx="9">
                  <c:v>1845242.2533252197</c:v>
                </c:pt>
                <c:pt idx="10">
                  <c:v>1305972.7905562215</c:v>
                </c:pt>
                <c:pt idx="11">
                  <c:v>1790249.2722919032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67-4DD8-AC72-94B2CABCAE54}"/>
            </c:ext>
          </c:extLst>
        </c:ser>
        <c:ser>
          <c:idx val="3"/>
          <c:order val="3"/>
          <c:tx>
            <c:strRef>
              <c:f>'[7]13.- GASTO X T.A.'!$A$272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T.A.'!$B$272:$M$272</c:f>
              <c:numCache>
                <c:formatCode>General</c:formatCode>
                <c:ptCount val="12"/>
                <c:pt idx="0">
                  <c:v>1038860.885921</c:v>
                </c:pt>
                <c:pt idx="1">
                  <c:v>1412999.4134560002</c:v>
                </c:pt>
                <c:pt idx="2">
                  <c:v>2755379.1789989998</c:v>
                </c:pt>
                <c:pt idx="3">
                  <c:v>2091272.2342020001</c:v>
                </c:pt>
                <c:pt idx="4">
                  <c:v>2047936.886103</c:v>
                </c:pt>
                <c:pt idx="5">
                  <c:v>2056661.958382</c:v>
                </c:pt>
                <c:pt idx="6">
                  <c:v>2982169.3820974729</c:v>
                </c:pt>
                <c:pt idx="7">
                  <c:v>6233878.7515813885</c:v>
                </c:pt>
                <c:pt idx="8">
                  <c:v>2071726.183386849</c:v>
                </c:pt>
                <c:pt idx="9">
                  <c:v>3469236.7841942841</c:v>
                </c:pt>
                <c:pt idx="10">
                  <c:v>2496268.4752083556</c:v>
                </c:pt>
                <c:pt idx="11">
                  <c:v>3315689.2364248433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067-4DD8-AC72-94B2CABCAE54}"/>
            </c:ext>
          </c:extLst>
        </c:ser>
        <c:ser>
          <c:idx val="4"/>
          <c:order val="4"/>
          <c:tx>
            <c:strRef>
              <c:f>'[7]13.- GASTO X T.A.'!$A$273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T.A.'!$B$273:$M$273</c:f>
              <c:numCache>
                <c:formatCode>General</c:formatCode>
                <c:ptCount val="12"/>
                <c:pt idx="0">
                  <c:v>305564.16595999995</c:v>
                </c:pt>
                <c:pt idx="1">
                  <c:v>404327.84799400001</c:v>
                </c:pt>
                <c:pt idx="2">
                  <c:v>815463.39487000008</c:v>
                </c:pt>
                <c:pt idx="3">
                  <c:v>623625.43221600004</c:v>
                </c:pt>
                <c:pt idx="4">
                  <c:v>1368419.7857920001</c:v>
                </c:pt>
                <c:pt idx="5">
                  <c:v>1393449.825766</c:v>
                </c:pt>
                <c:pt idx="6">
                  <c:v>1142466.254878652</c:v>
                </c:pt>
                <c:pt idx="7">
                  <c:v>2312449.8098520925</c:v>
                </c:pt>
                <c:pt idx="8">
                  <c:v>829768.43338644714</c:v>
                </c:pt>
                <c:pt idx="9">
                  <c:v>1856440.0580553333</c:v>
                </c:pt>
                <c:pt idx="10">
                  <c:v>1350251.0376038607</c:v>
                </c:pt>
                <c:pt idx="11">
                  <c:v>1813867.7558594854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067-4DD8-AC72-94B2CABCAE54}"/>
            </c:ext>
          </c:extLst>
        </c:ser>
        <c:ser>
          <c:idx val="5"/>
          <c:order val="5"/>
          <c:tx>
            <c:strRef>
              <c:f>'[7]13.- GASTO X T.A.'!$A$274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T.A.'!$B$274:$M$274</c:f>
              <c:numCache>
                <c:formatCode>General</c:formatCode>
                <c:ptCount val="12"/>
                <c:pt idx="0">
                  <c:v>475190.946566</c:v>
                </c:pt>
                <c:pt idx="1">
                  <c:v>633036.977464</c:v>
                </c:pt>
                <c:pt idx="2">
                  <c:v>1219903.8320519999</c:v>
                </c:pt>
                <c:pt idx="3">
                  <c:v>1032342.510462</c:v>
                </c:pt>
                <c:pt idx="4">
                  <c:v>608389.17347000004</c:v>
                </c:pt>
                <c:pt idx="5">
                  <c:v>554905.20719999995</c:v>
                </c:pt>
                <c:pt idx="6">
                  <c:v>686079.10843698657</c:v>
                </c:pt>
                <c:pt idx="7">
                  <c:v>1371065.425847685</c:v>
                </c:pt>
                <c:pt idx="8">
                  <c:v>488961.61416139168</c:v>
                </c:pt>
                <c:pt idx="9">
                  <c:v>1104854.1905236652</c:v>
                </c:pt>
                <c:pt idx="10">
                  <c:v>709963.09871307947</c:v>
                </c:pt>
                <c:pt idx="11">
                  <c:v>989988.28396101994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067-4DD8-AC72-94B2CABCAE54}"/>
            </c:ext>
          </c:extLst>
        </c:ser>
        <c:ser>
          <c:idx val="6"/>
          <c:order val="6"/>
          <c:tx>
            <c:strRef>
              <c:f>'[7]13.- GASTO X T.A.'!$A$275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T.A.'!$B$275:$M$275</c:f>
              <c:numCache>
                <c:formatCode>General</c:formatCode>
                <c:ptCount val="12"/>
                <c:pt idx="0">
                  <c:v>193471.26337299999</c:v>
                </c:pt>
                <c:pt idx="1">
                  <c:v>280303.96884599997</c:v>
                </c:pt>
                <c:pt idx="2">
                  <c:v>835222.07199299999</c:v>
                </c:pt>
                <c:pt idx="3">
                  <c:v>581224.70322399982</c:v>
                </c:pt>
                <c:pt idx="4">
                  <c:v>8974.0740900000001</c:v>
                </c:pt>
                <c:pt idx="5">
                  <c:v>7789.9917019999993</c:v>
                </c:pt>
                <c:pt idx="6">
                  <c:v>141950.75075580651</c:v>
                </c:pt>
                <c:pt idx="7">
                  <c:v>314057.74874695839</c:v>
                </c:pt>
                <c:pt idx="8">
                  <c:v>70107.259565169297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067-4DD8-AC72-94B2CABC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507272"/>
        <c:axId val="458507664"/>
      </c:lineChart>
      <c:catAx>
        <c:axId val="45850727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76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58507664"/>
        <c:scaling>
          <c:orientation val="minMax"/>
          <c:max val="1400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7272"/>
        <c:crosses val="autoZero"/>
        <c:crossBetween val="midCat"/>
        <c:majorUnit val="1000000"/>
        <c:minorUnit val="1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6377198162729659"/>
          <c:y val="1.968521611566230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'[7]14.- EMPLEO'!$C$13</c:f>
              <c:strCache>
                <c:ptCount val="1"/>
                <c:pt idx="0">
                  <c:v>HOSTELERÍA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'[7]14.- EMPLEO'!$B$12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'[7]14.- EMPLEO'!$B$13</c:f>
              <c:numCache>
                <c:formatCode>General</c:formatCode>
                <c:ptCount val="1"/>
                <c:pt idx="0">
                  <c:v>66993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37-4143-A11B-63F6E565A687}"/>
            </c:ext>
          </c:extLst>
        </c:ser>
        <c:ser>
          <c:idx val="1"/>
          <c:order val="1"/>
          <c:tx>
            <c:strRef>
              <c:f>'[7]14.- EMPLEO'!$C$14</c:f>
              <c:strCache>
                <c:ptCount val="1"/>
                <c:pt idx="0">
                  <c:v>HOSTELERÍA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'[7]14.- EMPLEO'!$B$14</c:f>
              <c:numCache>
                <c:formatCode>General</c:formatCode>
                <c:ptCount val="1"/>
                <c:pt idx="0">
                  <c:v>69010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37-4143-A11B-63F6E565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458508840"/>
        <c:axId val="458509232"/>
      </c:barChart>
      <c:catAx>
        <c:axId val="45850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9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8509232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508840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4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 DE VIAJES</a:t>
            </a:r>
          </a:p>
        </c:rich>
      </c:tx>
      <c:layout>
        <c:manualLayout>
          <c:xMode val="edge"/>
          <c:yMode val="edge"/>
          <c:x val="0.15128236389806113"/>
          <c:y val="1.968521731393745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'[7]14.- EMPLEO'!$H$13</c:f>
              <c:strCache>
                <c:ptCount val="1"/>
                <c:pt idx="0">
                  <c:v>AGENCIAS DE VIAJES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'[7]14.- EMPLEO'!$G$12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'[7]14.- EMPLEO'!$G$13</c:f>
              <c:numCache>
                <c:formatCode>General</c:formatCode>
                <c:ptCount val="1"/>
                <c:pt idx="0">
                  <c:v>1357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A2-48E6-ADBC-A6A76DF1456A}"/>
            </c:ext>
          </c:extLst>
        </c:ser>
        <c:ser>
          <c:idx val="1"/>
          <c:order val="1"/>
          <c:tx>
            <c:strRef>
              <c:f>'[7]14.- EMPLEO'!$H$14</c:f>
              <c:strCache>
                <c:ptCount val="1"/>
                <c:pt idx="0">
                  <c:v>AGENCIAS DE VIAJES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'[7]14.- EMPLEO'!$G$14</c:f>
              <c:numCache>
                <c:formatCode>General</c:formatCode>
                <c:ptCount val="1"/>
                <c:pt idx="0">
                  <c:v>1365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A2-48E6-ADBC-A6A76DF1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462362656"/>
        <c:axId val="462363832"/>
      </c:barChart>
      <c:catAx>
        <c:axId val="46236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638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62363832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62656"/>
        <c:crosses val="autoZero"/>
        <c:crossBetween val="between"/>
        <c:majorUnit val="300"/>
        <c:minorUnit val="1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TURISTICO EN HOSTELERÍA</a:t>
            </a:r>
          </a:p>
        </c:rich>
      </c:tx>
      <c:layout>
        <c:manualLayout>
          <c:xMode val="edge"/>
          <c:yMode val="edge"/>
          <c:x val="0.31806655847408383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'[7]15.- EMPLEO X PROV.'!$B$27</c:f>
              <c:strCache>
                <c:ptCount val="1"/>
                <c:pt idx="0">
                  <c:v>HOSTELERÍA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PROV.'!$B$28:$B$36</c:f>
              <c:numCache>
                <c:formatCode>General</c:formatCode>
                <c:ptCount val="9"/>
                <c:pt idx="0">
                  <c:v>4653</c:v>
                </c:pt>
                <c:pt idx="1">
                  <c:v>10281</c:v>
                </c:pt>
                <c:pt idx="2">
                  <c:v>12526</c:v>
                </c:pt>
                <c:pt idx="3">
                  <c:v>4002</c:v>
                </c:pt>
                <c:pt idx="4">
                  <c:v>9481</c:v>
                </c:pt>
                <c:pt idx="5">
                  <c:v>5350</c:v>
                </c:pt>
                <c:pt idx="6">
                  <c:v>2601</c:v>
                </c:pt>
                <c:pt idx="7">
                  <c:v>13601</c:v>
                </c:pt>
                <c:pt idx="8">
                  <c:v>4490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F1-41C7-A060-AC10E02808CC}"/>
            </c:ext>
          </c:extLst>
        </c:ser>
        <c:ser>
          <c:idx val="1"/>
          <c:order val="1"/>
          <c:tx>
            <c:strRef>
              <c:f>'[7]15.- EMPLEO X PROV.'!$C$27</c:f>
              <c:strCache>
                <c:ptCount val="1"/>
                <c:pt idx="0">
                  <c:v>HOSTELERÍA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PROV.'!$C$28:$C$36</c:f>
              <c:numCache>
                <c:formatCode>General</c:formatCode>
                <c:ptCount val="9"/>
                <c:pt idx="0">
                  <c:v>4901</c:v>
                </c:pt>
                <c:pt idx="1">
                  <c:v>10588</c:v>
                </c:pt>
                <c:pt idx="2">
                  <c:v>12871</c:v>
                </c:pt>
                <c:pt idx="3">
                  <c:v>4030</c:v>
                </c:pt>
                <c:pt idx="4">
                  <c:v>9715</c:v>
                </c:pt>
                <c:pt idx="5">
                  <c:v>5537</c:v>
                </c:pt>
                <c:pt idx="6">
                  <c:v>2728</c:v>
                </c:pt>
                <c:pt idx="7">
                  <c:v>14023</c:v>
                </c:pt>
                <c:pt idx="8">
                  <c:v>4606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F1-41C7-A060-AC10E0280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361480"/>
        <c:axId val="462355208"/>
      </c:barChart>
      <c:catAx>
        <c:axId val="462361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552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2355208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61480"/>
        <c:crosses val="autoZero"/>
        <c:crossBetween val="between"/>
        <c:majorUnit val="2000"/>
        <c:minorUnit val="1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TURISTÍCO EN HOSTELERÍA</a:t>
            </a:r>
          </a:p>
        </c:rich>
      </c:tx>
      <c:layout>
        <c:manualLayout>
          <c:xMode val="edge"/>
          <c:yMode val="edge"/>
          <c:x val="0.11111123241310607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5AD-44D3-AB5F-8138BC529F9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5AD-44D3-AB5F-8138BC529F9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5AD-44D3-AB5F-8138BC529F9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5AD-44D3-AB5F-8138BC529F9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5AD-44D3-AB5F-8138BC529F9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5AD-44D3-AB5F-8138BC529F9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5AD-44D3-AB5F-8138BC529F9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B5AD-44D3-AB5F-8138BC529F9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5AD-44D3-AB5F-8138BC529F9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B5AD-44D3-AB5F-8138BC529F97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B5AD-44D3-AB5F-8138BC529F97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B5AD-44D3-AB5F-8138BC529F97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B5AD-44D3-AB5F-8138BC529F97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B5AD-44D3-AB5F-8138BC529F97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B5AD-44D3-AB5F-8138BC529F97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B5AD-44D3-AB5F-8138BC529F97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B5AD-44D3-AB5F-8138BC529F97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B5AD-44D3-AB5F-8138BC529F9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238794837285745E-2"/>
                  <c:y val="-7.78892980040292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0087712573003715E-3"/>
                  <c:y val="5.47054079266107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B5AD-44D3-AB5F-8138BC529F9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('[7]15.- EMPLEO X PROV.'!$C$28:$C$36,'[7]15.- EMPLEO X PROV.'!$A$28:$A$36)</c:f>
              <c:numCache>
                <c:formatCode>General</c:formatCode>
                <c:ptCount val="18"/>
                <c:pt idx="0">
                  <c:v>4901</c:v>
                </c:pt>
                <c:pt idx="1">
                  <c:v>10588</c:v>
                </c:pt>
                <c:pt idx="2">
                  <c:v>12871</c:v>
                </c:pt>
                <c:pt idx="3">
                  <c:v>4030</c:v>
                </c:pt>
                <c:pt idx="4">
                  <c:v>9715</c:v>
                </c:pt>
                <c:pt idx="5">
                  <c:v>5537</c:v>
                </c:pt>
                <c:pt idx="6">
                  <c:v>2728</c:v>
                </c:pt>
                <c:pt idx="7">
                  <c:v>14023</c:v>
                </c:pt>
                <c:pt idx="8">
                  <c:v>4606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B5AD-44D3-AB5F-8138BC52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TURÍSTICO EN AGENCIA DE VIAJES</a:t>
            </a:r>
          </a:p>
        </c:rich>
      </c:tx>
      <c:layout>
        <c:manualLayout>
          <c:xMode val="edge"/>
          <c:yMode val="edge"/>
          <c:x val="0.31719745222929935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'[7]15.- EMPLEO X PROV.'!$B$64</c:f>
              <c:strCache>
                <c:ptCount val="1"/>
                <c:pt idx="0">
                  <c:v>AGENCIAS DE VIAJES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PROV.'!$B$65:$B$73</c:f>
              <c:numCache>
                <c:formatCode>General</c:formatCode>
                <c:ptCount val="9"/>
                <c:pt idx="0">
                  <c:v>84</c:v>
                </c:pt>
                <c:pt idx="1">
                  <c:v>243</c:v>
                </c:pt>
                <c:pt idx="2">
                  <c:v>194</c:v>
                </c:pt>
                <c:pt idx="3">
                  <c:v>82</c:v>
                </c:pt>
                <c:pt idx="4">
                  <c:v>193</c:v>
                </c:pt>
                <c:pt idx="5">
                  <c:v>115</c:v>
                </c:pt>
                <c:pt idx="6">
                  <c:v>45</c:v>
                </c:pt>
                <c:pt idx="7">
                  <c:v>314</c:v>
                </c:pt>
                <c:pt idx="8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84-477A-893E-E1412666D31B}"/>
            </c:ext>
          </c:extLst>
        </c:ser>
        <c:ser>
          <c:idx val="1"/>
          <c:order val="1"/>
          <c:tx>
            <c:strRef>
              <c:f>'[7]15.- EMPLEO X PROV.'!$C$64</c:f>
              <c:strCache>
                <c:ptCount val="1"/>
                <c:pt idx="0">
                  <c:v>AGENCIAS DE VIAJES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PROV.'!$C$65:$C$73</c:f>
              <c:numCache>
                <c:formatCode>General</c:formatCode>
                <c:ptCount val="9"/>
                <c:pt idx="0">
                  <c:v>73</c:v>
                </c:pt>
                <c:pt idx="1">
                  <c:v>243</c:v>
                </c:pt>
                <c:pt idx="2">
                  <c:v>206</c:v>
                </c:pt>
                <c:pt idx="3">
                  <c:v>88</c:v>
                </c:pt>
                <c:pt idx="4">
                  <c:v>198</c:v>
                </c:pt>
                <c:pt idx="5">
                  <c:v>116</c:v>
                </c:pt>
                <c:pt idx="6">
                  <c:v>38</c:v>
                </c:pt>
                <c:pt idx="7">
                  <c:v>326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84-477A-893E-E1412666D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363440"/>
        <c:axId val="462358344"/>
      </c:barChart>
      <c:catAx>
        <c:axId val="462363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583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2358344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63440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 DE VIAJES</a:t>
            </a:r>
          </a:p>
        </c:rich>
      </c:tx>
      <c:layout>
        <c:manualLayout>
          <c:xMode val="edge"/>
          <c:yMode val="edge"/>
          <c:x val="0.12068991376077991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EC4-4580-8984-C01CD387CDD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EC4-4580-8984-C01CD387CDD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EC4-4580-8984-C01CD387CDD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EC4-4580-8984-C01CD387CDD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EC4-4580-8984-C01CD387CDD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EC4-4580-8984-C01CD387CDD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EC4-4580-8984-C01CD387CDD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EC4-4580-8984-C01CD387CDD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EC4-4580-8984-C01CD387CDD9}"/>
              </c:ext>
            </c:extLst>
          </c:dPt>
          <c:dLbls>
            <c:dLbl>
              <c:idx val="0"/>
              <c:layout>
                <c:manualLayout>
                  <c:x val="-1.5932694381185497E-2"/>
                  <c:y val="-5.05027079229611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12191542068022E-2"/>
                  <c:y val="-9.5222614136353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591387615803192E-2"/>
                  <c:y val="4.186049842303840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52107377176456937"/>
                  <c:y val="0.208494601559863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FEC4-4580-8984-C01CD387CDD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PROV.'!$C$65:$C$73</c:f>
              <c:numCache>
                <c:formatCode>General</c:formatCode>
                <c:ptCount val="9"/>
                <c:pt idx="0">
                  <c:v>73</c:v>
                </c:pt>
                <c:pt idx="1">
                  <c:v>243</c:v>
                </c:pt>
                <c:pt idx="2">
                  <c:v>206</c:v>
                </c:pt>
                <c:pt idx="3">
                  <c:v>88</c:v>
                </c:pt>
                <c:pt idx="4">
                  <c:v>198</c:v>
                </c:pt>
                <c:pt idx="5">
                  <c:v>116</c:v>
                </c:pt>
                <c:pt idx="6">
                  <c:v>38</c:v>
                </c:pt>
                <c:pt idx="7">
                  <c:v>326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FEC4-4580-8984-C01CD387C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3D-4167-95D6-C1E2E554CA63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3D-4167-95D6-C1E2E554C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352856"/>
        <c:axId val="462362264"/>
      </c:barChart>
      <c:catAx>
        <c:axId val="462352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62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2362264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52856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208625499995173"/>
          <c:w val="0.87517112299080946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ANUAL!$A$1250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ANUAL!$B$1247:$J$1247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ANUAL!$B$1250:$J$1250</c:f>
              <c:numCache>
                <c:formatCode>#,##0</c:formatCode>
                <c:ptCount val="9"/>
                <c:pt idx="0">
                  <c:v>440711</c:v>
                </c:pt>
                <c:pt idx="1">
                  <c:v>1015434</c:v>
                </c:pt>
                <c:pt idx="2">
                  <c:v>843715</c:v>
                </c:pt>
                <c:pt idx="3">
                  <c:v>296267</c:v>
                </c:pt>
                <c:pt idx="4">
                  <c:v>964118</c:v>
                </c:pt>
                <c:pt idx="5">
                  <c:v>605198</c:v>
                </c:pt>
                <c:pt idx="6">
                  <c:v>258440</c:v>
                </c:pt>
                <c:pt idx="7">
                  <c:v>785908</c:v>
                </c:pt>
                <c:pt idx="8">
                  <c:v>266893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C-472F-92F0-7D571D1535B6}"/>
            </c:ext>
          </c:extLst>
        </c:ser>
        <c:ser>
          <c:idx val="1"/>
          <c:order val="1"/>
          <c:tx>
            <c:strRef>
              <c:f>ANUAL!$A$1253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ANUAL!$B$1247:$J$1247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ANUAL!$B$1253:$J$1253</c:f>
              <c:numCache>
                <c:formatCode>#,##0</c:formatCode>
                <c:ptCount val="9"/>
                <c:pt idx="0">
                  <c:v>668461</c:v>
                </c:pt>
                <c:pt idx="1">
                  <c:v>1451165</c:v>
                </c:pt>
                <c:pt idx="2">
                  <c:v>1279620</c:v>
                </c:pt>
                <c:pt idx="3">
                  <c:v>473754</c:v>
                </c:pt>
                <c:pt idx="4">
                  <c:v>1532176</c:v>
                </c:pt>
                <c:pt idx="5">
                  <c:v>834775</c:v>
                </c:pt>
                <c:pt idx="6">
                  <c:v>429346</c:v>
                </c:pt>
                <c:pt idx="7">
                  <c:v>1231433</c:v>
                </c:pt>
                <c:pt idx="8">
                  <c:v>401796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38-4CE6-A79A-AF016D8C1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2359912"/>
        <c:axId val="462358736"/>
      </c:barChart>
      <c:catAx>
        <c:axId val="462359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58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235873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59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ANUAL!$A$789:$A$791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ANUAL!$E$789:$E$791</c:f>
              <c:numCache>
                <c:formatCode>_-* #,##0_-;\-* #,##0_-;_-* "-"??_-;_-@_-</c:formatCode>
                <c:ptCount val="3"/>
                <c:pt idx="0">
                  <c:v>238009</c:v>
                </c:pt>
                <c:pt idx="1">
                  <c:v>43442</c:v>
                </c:pt>
                <c:pt idx="2">
                  <c:v>281451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34-46DE-B6A4-3B09F57F4C1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ANUAL!$A$789:$A$791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ANUAL!$M$789:$M$791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85-445B-BA3E-22E7CA3AB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360304"/>
        <c:axId val="462354424"/>
      </c:barChart>
      <c:catAx>
        <c:axId val="46236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54424"/>
        <c:crosses val="autoZero"/>
        <c:auto val="1"/>
        <c:lblAlgn val="ctr"/>
        <c:lblOffset val="100"/>
        <c:noMultiLvlLbl val="0"/>
      </c:catAx>
      <c:valAx>
        <c:axId val="46235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2F-404A-B9E0-3CC441DE7CB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2F-404A-B9E0-3CC441DE7CB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2F-404A-B9E0-3CC441DE7CB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2F-404A-B9E0-3CC441DE7CB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2F-404A-B9E0-3CC441DE7CB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2F-404A-B9E0-3CC441DE7CB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2F-404A-B9E0-3CC441DE7CB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2F-404A-B9E0-3CC441DE7CB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2F-404A-B9E0-3CC441DE7CB4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2F-404A-B9E0-3CC441DE7CB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[1]Oferta!$K$107:$K$115</c:f>
              <c:numCache>
                <c:formatCode>General</c:formatCode>
                <c:ptCount val="9"/>
                <c:pt idx="0">
                  <c:v>6743</c:v>
                </c:pt>
                <c:pt idx="1">
                  <c:v>4433</c:v>
                </c:pt>
                <c:pt idx="2">
                  <c:v>4818</c:v>
                </c:pt>
                <c:pt idx="3">
                  <c:v>2252</c:v>
                </c:pt>
                <c:pt idx="4">
                  <c:v>4412</c:v>
                </c:pt>
                <c:pt idx="5">
                  <c:v>3905</c:v>
                </c:pt>
                <c:pt idx="6">
                  <c:v>3154</c:v>
                </c:pt>
                <c:pt idx="7">
                  <c:v>1955</c:v>
                </c:pt>
                <c:pt idx="8">
                  <c:v>2632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2F-404A-B9E0-3CC441DE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ꠀ</c:firstFooter>
    </c:headerFooter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102938828"/>
          <c:y val="0.11143856661107356"/>
          <c:w val="0.8476071691878907"/>
          <c:h val="0.71106783152778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ANUAL!$A$792:$A$794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ANUAL!$E$792:$E$794</c:f>
              <c:numCache>
                <c:formatCode>_-* #,##0_-;\-* #,##0_-;_-* "-"??_-;_-@_-</c:formatCode>
                <c:ptCount val="3"/>
                <c:pt idx="0">
                  <c:v>385447</c:v>
                </c:pt>
                <c:pt idx="1">
                  <c:v>70435</c:v>
                </c:pt>
                <c:pt idx="2">
                  <c:v>455882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D8-4118-91A3-B3FB3B2DA67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ANUAL!$A$792:$A$794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ANUAL!$M$792:$M$794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75-4BBD-9FA8-4CC26E7FF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363048"/>
        <c:axId val="462361088"/>
      </c:barChart>
      <c:catAx>
        <c:axId val="46236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1088"/>
        <c:crosses val="autoZero"/>
        <c:auto val="1"/>
        <c:lblAlgn val="ctr"/>
        <c:lblOffset val="100"/>
        <c:noMultiLvlLbl val="0"/>
      </c:catAx>
      <c:valAx>
        <c:axId val="46236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3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>
                <a:solidFill>
                  <a:srgbClr val="7DB51A"/>
                </a:solidFill>
              </a:rPr>
              <a:t>NÚMERO DE 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391803747303865E-2"/>
          <c:y val="7.2365690132840985E-2"/>
          <c:w val="0.9260867441074816"/>
          <c:h val="0.87436385728167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ANUAL!$A$1828:$A$1853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ANUAL!$B$1828:$B$1853</c:f>
              <c:numCache>
                <c:formatCode>#,##0</c:formatCode>
                <c:ptCount val="26"/>
                <c:pt idx="0">
                  <c:v>1865</c:v>
                </c:pt>
                <c:pt idx="1">
                  <c:v>1964</c:v>
                </c:pt>
                <c:pt idx="2">
                  <c:v>2173</c:v>
                </c:pt>
                <c:pt idx="3">
                  <c:v>2434</c:v>
                </c:pt>
                <c:pt idx="4">
                  <c:v>2755</c:v>
                </c:pt>
                <c:pt idx="5">
                  <c:v>2973</c:v>
                </c:pt>
                <c:pt idx="6">
                  <c:v>3198</c:v>
                </c:pt>
                <c:pt idx="7">
                  <c:v>3513</c:v>
                </c:pt>
                <c:pt idx="8">
                  <c:v>3905</c:v>
                </c:pt>
                <c:pt idx="9">
                  <c:v>4265</c:v>
                </c:pt>
                <c:pt idx="10">
                  <c:v>4569</c:v>
                </c:pt>
                <c:pt idx="11">
                  <c:v>4944</c:v>
                </c:pt>
                <c:pt idx="12">
                  <c:v>5244</c:v>
                </c:pt>
                <c:pt idx="13">
                  <c:v>5569</c:v>
                </c:pt>
                <c:pt idx="14">
                  <c:v>5806</c:v>
                </c:pt>
                <c:pt idx="15">
                  <c:v>6026</c:v>
                </c:pt>
                <c:pt idx="16">
                  <c:v>6130</c:v>
                </c:pt>
                <c:pt idx="17">
                  <c:v>6160</c:v>
                </c:pt>
                <c:pt idx="18">
                  <c:v>6152</c:v>
                </c:pt>
                <c:pt idx="19">
                  <c:v>5851</c:v>
                </c:pt>
                <c:pt idx="20">
                  <c:v>6241</c:v>
                </c:pt>
                <c:pt idx="21">
                  <c:v>8127</c:v>
                </c:pt>
                <c:pt idx="22">
                  <c:v>8987</c:v>
                </c:pt>
                <c:pt idx="23">
                  <c:v>9300</c:v>
                </c:pt>
                <c:pt idx="24">
                  <c:v>9645</c:v>
                </c:pt>
                <c:pt idx="25" formatCode="#,##0_ ;\-#,##0\ ">
                  <c:v>10386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9B-40E8-9B1F-199802EE09B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ANUAL!$A$1828:$A$1853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ANUAL!$C$1828:$C$1853</c:f>
              <c:numCache>
                <c:formatCode>#,##0</c:formatCode>
                <c:ptCount val="2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9B-40E8-9B1F-199802EE09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462357168"/>
        <c:axId val="462354032"/>
      </c:barChart>
      <c:catAx>
        <c:axId val="46235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54032"/>
        <c:crosses val="autoZero"/>
        <c:auto val="1"/>
        <c:lblAlgn val="ctr"/>
        <c:lblOffset val="100"/>
        <c:noMultiLvlLbl val="0"/>
      </c:catAx>
      <c:valAx>
        <c:axId val="46235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5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>
                <a:solidFill>
                  <a:srgbClr val="7DB51A"/>
                </a:solidFill>
              </a:rPr>
              <a:t>NÚMERO DE 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454645881509922E-2"/>
          <c:y val="6.5899967437401161E-2"/>
          <c:w val="0.90896978590086608"/>
          <c:h val="0.879301018374202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ANUAL!$A$1856:$A$1881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ANUAL!$B$1856:$B$1881</c:f>
              <c:numCache>
                <c:formatCode>#,##0</c:formatCode>
                <c:ptCount val="26"/>
                <c:pt idx="0">
                  <c:v>83454</c:v>
                </c:pt>
                <c:pt idx="1">
                  <c:v>87638</c:v>
                </c:pt>
                <c:pt idx="2">
                  <c:v>91046</c:v>
                </c:pt>
                <c:pt idx="3">
                  <c:v>96908</c:v>
                </c:pt>
                <c:pt idx="4">
                  <c:v>103311</c:v>
                </c:pt>
                <c:pt idx="5">
                  <c:v>107991</c:v>
                </c:pt>
                <c:pt idx="6">
                  <c:v>111908</c:v>
                </c:pt>
                <c:pt idx="7">
                  <c:v>116182</c:v>
                </c:pt>
                <c:pt idx="8">
                  <c:v>121103</c:v>
                </c:pt>
                <c:pt idx="9">
                  <c:v>127787</c:v>
                </c:pt>
                <c:pt idx="10">
                  <c:v>130847</c:v>
                </c:pt>
                <c:pt idx="11">
                  <c:v>135974</c:v>
                </c:pt>
                <c:pt idx="12">
                  <c:v>139910</c:v>
                </c:pt>
                <c:pt idx="13">
                  <c:v>143859</c:v>
                </c:pt>
                <c:pt idx="14">
                  <c:v>146790</c:v>
                </c:pt>
                <c:pt idx="15">
                  <c:v>148506</c:v>
                </c:pt>
                <c:pt idx="16">
                  <c:v>149812</c:v>
                </c:pt>
                <c:pt idx="17">
                  <c:v>151053</c:v>
                </c:pt>
                <c:pt idx="18">
                  <c:v>150484</c:v>
                </c:pt>
                <c:pt idx="19">
                  <c:v>147949</c:v>
                </c:pt>
                <c:pt idx="20">
                  <c:v>160864</c:v>
                </c:pt>
                <c:pt idx="21">
                  <c:v>178718</c:v>
                </c:pt>
                <c:pt idx="22">
                  <c:v>184571</c:v>
                </c:pt>
                <c:pt idx="23">
                  <c:v>187203</c:v>
                </c:pt>
                <c:pt idx="24">
                  <c:v>190379</c:v>
                </c:pt>
                <c:pt idx="25" formatCode="#,##0_ ;\-#,##0\ ">
                  <c:v>191348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3BD-4815-8CF6-BFDFA8AB148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ANUAL!$A$1856:$A$1881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ANUAL!$C$1856:$C$1881</c:f>
              <c:numCache>
                <c:formatCode>#,##0</c:formatCode>
                <c:ptCount val="2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3BD-4815-8CF6-BFDFA8AB14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462355600"/>
        <c:axId val="462355992"/>
      </c:barChart>
      <c:catAx>
        <c:axId val="46235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55992"/>
        <c:crosses val="autoZero"/>
        <c:auto val="1"/>
        <c:lblAlgn val="ctr"/>
        <c:lblOffset val="100"/>
        <c:noMultiLvlLbl val="0"/>
      </c:catAx>
      <c:valAx>
        <c:axId val="46235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5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ANUAL!$C$1895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ANUAL!$A$1896:$A$1904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ANUAL!$C$1896:$C$1904</c:f>
              <c:numCache>
                <c:formatCode>#,##0</c:formatCode>
                <c:ptCount val="9"/>
                <c:pt idx="0">
                  <c:v>1777</c:v>
                </c:pt>
                <c:pt idx="1">
                  <c:v>1180</c:v>
                </c:pt>
                <c:pt idx="2">
                  <c:v>1676</c:v>
                </c:pt>
                <c:pt idx="3">
                  <c:v>477</c:v>
                </c:pt>
                <c:pt idx="4">
                  <c:v>1379</c:v>
                </c:pt>
                <c:pt idx="5">
                  <c:v>1052</c:v>
                </c:pt>
                <c:pt idx="6">
                  <c:v>698</c:v>
                </c:pt>
                <c:pt idx="7">
                  <c:v>657</c:v>
                </c:pt>
                <c:pt idx="8">
                  <c:v>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3E-478C-B5D9-FC21EE471C38}"/>
            </c:ext>
          </c:extLst>
        </c:ser>
        <c:ser>
          <c:idx val="1"/>
          <c:order val="1"/>
          <c:tx>
            <c:strRef>
              <c:f>ANUAL!$E$1895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ANUAL!$A$1896:$A$1904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ANUAL!$E$1896:$E$1904</c:f>
              <c:numCache>
                <c:formatCode>#,##0</c:formatCode>
                <c:ptCount val="9"/>
                <c:pt idx="0">
                  <c:v>1925</c:v>
                </c:pt>
                <c:pt idx="1">
                  <c:v>1274</c:v>
                </c:pt>
                <c:pt idx="2">
                  <c:v>1840</c:v>
                </c:pt>
                <c:pt idx="3">
                  <c:v>497</c:v>
                </c:pt>
                <c:pt idx="4">
                  <c:v>1515</c:v>
                </c:pt>
                <c:pt idx="5">
                  <c:v>1099</c:v>
                </c:pt>
                <c:pt idx="6">
                  <c:v>754</c:v>
                </c:pt>
                <c:pt idx="7">
                  <c:v>690</c:v>
                </c:pt>
                <c:pt idx="8">
                  <c:v>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6E-4300-81F6-EBB47F58A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356776"/>
        <c:axId val="462357560"/>
        <c:extLst xmlns:c16r2="http://schemas.microsoft.com/office/drawing/2015/06/chart"/>
      </c:barChart>
      <c:catAx>
        <c:axId val="462356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57560"/>
        <c:crosses val="autoZero"/>
        <c:auto val="1"/>
        <c:lblAlgn val="ctr"/>
        <c:lblOffset val="100"/>
        <c:noMultiLvlLbl val="0"/>
      </c:catAx>
      <c:valAx>
        <c:axId val="462357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56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43201401566089E-2"/>
          <c:y val="0.2130774881119602"/>
          <c:w val="0.91746080657426843"/>
          <c:h val="0.66373001898951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ANUAL!$C$1921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ANUAL!$A$1922:$A$1930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ANUAL!$C$1922:$C$1930</c:f>
              <c:numCache>
                <c:formatCode>#,##0</c:formatCode>
                <c:ptCount val="9"/>
                <c:pt idx="0">
                  <c:v>26964</c:v>
                </c:pt>
                <c:pt idx="1">
                  <c:v>29504</c:v>
                </c:pt>
                <c:pt idx="2">
                  <c:v>35379</c:v>
                </c:pt>
                <c:pt idx="3">
                  <c:v>9362</c:v>
                </c:pt>
                <c:pt idx="4">
                  <c:v>27093</c:v>
                </c:pt>
                <c:pt idx="5">
                  <c:v>19349</c:v>
                </c:pt>
                <c:pt idx="6">
                  <c:v>14561</c:v>
                </c:pt>
                <c:pt idx="7">
                  <c:v>15614</c:v>
                </c:pt>
                <c:pt idx="8">
                  <c:v>12553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20-48FE-9238-861B45AD42E5}"/>
            </c:ext>
          </c:extLst>
        </c:ser>
        <c:ser>
          <c:idx val="1"/>
          <c:order val="1"/>
          <c:tx>
            <c:strRef>
              <c:f>ANUAL!$E$1921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ANUAL!$A$1922:$A$1930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ANUAL!$E$1922:$E$1930</c:f>
              <c:numCache>
                <c:formatCode>#,##0</c:formatCode>
                <c:ptCount val="9"/>
                <c:pt idx="0">
                  <c:v>26431</c:v>
                </c:pt>
                <c:pt idx="1">
                  <c:v>29221</c:v>
                </c:pt>
                <c:pt idx="2">
                  <c:v>36744</c:v>
                </c:pt>
                <c:pt idx="3">
                  <c:v>9422</c:v>
                </c:pt>
                <c:pt idx="4">
                  <c:v>28047</c:v>
                </c:pt>
                <c:pt idx="5">
                  <c:v>19888</c:v>
                </c:pt>
                <c:pt idx="6">
                  <c:v>14888</c:v>
                </c:pt>
                <c:pt idx="7">
                  <c:v>15922</c:v>
                </c:pt>
                <c:pt idx="8">
                  <c:v>10785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9B-441A-8C53-D52645695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375592"/>
        <c:axId val="462368536"/>
      </c:barChart>
      <c:catAx>
        <c:axId val="462375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rgbClr val="7DB51A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>
                    <a:solidFill>
                      <a:srgbClr val="7DB51A"/>
                    </a:solidFill>
                  </a:rPr>
                  <a:t>PLAZAS</a:t>
                </a:r>
              </a:p>
            </c:rich>
          </c:tx>
          <c:layout>
            <c:manualLayout>
              <c:xMode val="edge"/>
              <c:yMode val="edge"/>
              <c:x val="0.4998506424076351"/>
              <c:y val="1.899380146651374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rgbClr val="7DB51A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8536"/>
        <c:crosses val="autoZero"/>
        <c:auto val="1"/>
        <c:lblAlgn val="ctr"/>
        <c:lblOffset val="100"/>
        <c:noMultiLvlLbl val="0"/>
      </c:catAx>
      <c:valAx>
        <c:axId val="462368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5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169007449417362"/>
          <c:y val="2.7053703113244468E-2"/>
          <c:w val="0.19830992550582638"/>
          <c:h val="8.1799433612861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E0-4D03-9AF8-3C66C08B0683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E0-4D03-9AF8-3C66C08B0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369320"/>
        <c:axId val="462375200"/>
      </c:barChart>
      <c:catAx>
        <c:axId val="462369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75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2375200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69320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1B-40B9-95AE-37CA1EAB0CAA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1B-40B9-95AE-37CA1EAB0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373632"/>
        <c:axId val="462365792"/>
      </c:barChart>
      <c:catAx>
        <c:axId val="462373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65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2365792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2373632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PROVINCIAS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CyL'!$C$22:$K$22</c:f>
              <c:numCache>
                <c:formatCode>#,##0</c:formatCode>
                <c:ptCount val="9"/>
                <c:pt idx="0">
                  <c:v>754161</c:v>
                </c:pt>
                <c:pt idx="1">
                  <c:v>1429954</c:v>
                </c:pt>
                <c:pt idx="2">
                  <c:v>1286053</c:v>
                </c:pt>
                <c:pt idx="3">
                  <c:v>417572</c:v>
                </c:pt>
                <c:pt idx="4">
                  <c:v>1291975</c:v>
                </c:pt>
                <c:pt idx="5">
                  <c:v>916867</c:v>
                </c:pt>
                <c:pt idx="6">
                  <c:v>432090</c:v>
                </c:pt>
                <c:pt idx="7">
                  <c:v>953386</c:v>
                </c:pt>
                <c:pt idx="8">
                  <c:v>441599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5D-46FB-AF5C-2F2656A4CB3B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CyL'!$C$25:$K$25</c:f>
              <c:numCache>
                <c:formatCode>#,##0</c:formatCode>
                <c:ptCount val="9"/>
                <c:pt idx="0">
                  <c:v>1331657</c:v>
                </c:pt>
                <c:pt idx="1">
                  <c:v>2174619</c:v>
                </c:pt>
                <c:pt idx="2">
                  <c:v>2085432</c:v>
                </c:pt>
                <c:pt idx="3">
                  <c:v>701736</c:v>
                </c:pt>
                <c:pt idx="4">
                  <c:v>2260557</c:v>
                </c:pt>
                <c:pt idx="5">
                  <c:v>1463340</c:v>
                </c:pt>
                <c:pt idx="6">
                  <c:v>830361</c:v>
                </c:pt>
                <c:pt idx="7">
                  <c:v>1550142</c:v>
                </c:pt>
                <c:pt idx="8">
                  <c:v>725587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694-410D-AFE9-54E9F8674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374416"/>
        <c:axId val="462365400"/>
      </c:barChart>
      <c:catAx>
        <c:axId val="46237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5400"/>
        <c:crosses val="autoZero"/>
        <c:auto val="1"/>
        <c:lblAlgn val="ctr"/>
        <c:lblOffset val="100"/>
        <c:noMultiLvlLbl val="0"/>
      </c:catAx>
      <c:valAx>
        <c:axId val="462365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18314547922888949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 Y PERNOCTACIONES POR MESES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71231185175370093"/>
        </c:manualLayout>
      </c:layout>
      <c:lineChart>
        <c:grouping val="standard"/>
        <c:varyColors val="0"/>
        <c:ser>
          <c:idx val="0"/>
          <c:order val="0"/>
          <c:tx>
            <c:strRef>
              <c:f>'M.V. CyL'!$A$55:$B$55</c:f>
              <c:strCache>
                <c:ptCount val="2"/>
                <c:pt idx="0">
                  <c:v>VIAJEROS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CyL'!$C$55:$N$55</c:f>
              <c:numCache>
                <c:formatCode>#,##0</c:formatCode>
                <c:ptCount val="12"/>
                <c:pt idx="0">
                  <c:v>281451</c:v>
                </c:pt>
                <c:pt idx="1">
                  <c:v>389633</c:v>
                </c:pt>
                <c:pt idx="2">
                  <c:v>449376</c:v>
                </c:pt>
                <c:pt idx="3">
                  <c:v>681947</c:v>
                </c:pt>
                <c:pt idx="4">
                  <c:v>692687</c:v>
                </c:pt>
                <c:pt idx="5">
                  <c:v>744246</c:v>
                </c:pt>
                <c:pt idx="6">
                  <c:v>862818</c:v>
                </c:pt>
                <c:pt idx="7">
                  <c:v>1247844</c:v>
                </c:pt>
                <c:pt idx="8">
                  <c:v>805617</c:v>
                </c:pt>
                <c:pt idx="9">
                  <c:v>741718</c:v>
                </c:pt>
                <c:pt idx="10">
                  <c:v>547819</c:v>
                </c:pt>
                <c:pt idx="11">
                  <c:v>478501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A4-466C-8C2C-077A68C7667D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CyL'!$C$58:$N$58</c:f>
              <c:numCache>
                <c:formatCode>#,##0</c:formatCode>
                <c:ptCount val="12"/>
                <c:pt idx="0">
                  <c:v>455882</c:v>
                </c:pt>
                <c:pt idx="1">
                  <c:v>625001</c:v>
                </c:pt>
                <c:pt idx="2">
                  <c:v>733247</c:v>
                </c:pt>
                <c:pt idx="3">
                  <c:v>1160823</c:v>
                </c:pt>
                <c:pt idx="4">
                  <c:v>1125964</c:v>
                </c:pt>
                <c:pt idx="5">
                  <c:v>1219897</c:v>
                </c:pt>
                <c:pt idx="6">
                  <c:v>1443163</c:v>
                </c:pt>
                <c:pt idx="7">
                  <c:v>2171143</c:v>
                </c:pt>
                <c:pt idx="8">
                  <c:v>1273778</c:v>
                </c:pt>
                <c:pt idx="9">
                  <c:v>1229946</c:v>
                </c:pt>
                <c:pt idx="10">
                  <c:v>869267</c:v>
                </c:pt>
                <c:pt idx="11">
                  <c:v>815320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99-4F2A-BE84-D25CE85CD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72064"/>
        <c:axId val="462375984"/>
      </c:lineChart>
      <c:catAx>
        <c:axId val="46237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5984"/>
        <c:crosses val="autoZero"/>
        <c:auto val="1"/>
        <c:lblAlgn val="ctr"/>
        <c:lblOffset val="100"/>
        <c:noMultiLvlLbl val="0"/>
      </c:catAx>
      <c:valAx>
        <c:axId val="46237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106724590460673"/>
          <c:y val="4.2796589861491374E-2"/>
          <c:w val="0.20701297855009504"/>
          <c:h val="9.1764117990341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B7-4132-B73D-1E0D632320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B7-4132-B73D-1E0D632320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CB7-4132-B73D-1E0D632320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CB7-4132-B73D-1E0D632320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CB7-4132-B73D-1E0D6323205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CB7-4132-B73D-1E0D6323205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CB7-4132-B73D-1E0D6323205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5207643113746944E-17"/>
                  <c:y val="3.33113006620293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CB7-4132-B73D-1E0D6323205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7416267942583029E-3"/>
                  <c:y val="-1.09589041095890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CB7-4132-B73D-1E0D6323205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4.784688995215311E-2"/>
                  <c:y val="1.09589041095890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CB7-4132-B73D-1E0D6323205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PROV'!$D$23:$I$23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PROV'!$D$30:$I$30</c:f>
              <c:numCache>
                <c:formatCode>0%</c:formatCode>
                <c:ptCount val="6"/>
                <c:pt idx="0">
                  <c:v>0.58962210986778685</c:v>
                </c:pt>
                <c:pt idx="1">
                  <c:v>8.3045927858905452E-2</c:v>
                </c:pt>
                <c:pt idx="2">
                  <c:v>0.20475733961315953</c:v>
                </c:pt>
                <c:pt idx="3">
                  <c:v>7.3843648769957608E-3</c:v>
                </c:pt>
                <c:pt idx="4">
                  <c:v>8.0355520903361483E-2</c:v>
                </c:pt>
                <c:pt idx="5">
                  <c:v>3.4834736879790919E-2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CB7-4132-B73D-1E0D6323205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45-44B4-9739-CB833160B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51792360"/>
        <c:axId val="444643784"/>
      </c:barChart>
      <c:catAx>
        <c:axId val="351792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4643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4643784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5179236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FA-4D9A-9828-37234155B84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9FA-4D9A-9828-37234155B84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9FA-4D9A-9828-37234155B84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9FA-4D9A-9828-37234155B84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([1]Oferta!$B$105,[1]Oferta!$D$105,[1]Oferta!$F$105,[1]Oferta!$H$105)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([1]Oferta!$C$116,[1]Oferta!$E$116,[1]Oferta!$G$116,[1]Oferta!$I$116)</c:f>
              <c:numCache>
                <c:formatCode>General</c:formatCode>
                <c:ptCount val="4"/>
                <c:pt idx="0">
                  <c:v>2169</c:v>
                </c:pt>
                <c:pt idx="1">
                  <c:v>18559</c:v>
                </c:pt>
                <c:pt idx="2">
                  <c:v>2986</c:v>
                </c:pt>
                <c:pt idx="3">
                  <c:v>10590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9FA-4D9A-9828-37234155B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39717813847715E-2"/>
          <c:y val="0.15553827288631919"/>
          <c:w val="0.94425610826385509"/>
          <c:h val="0.6960623786160031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ANUAL!$A$1715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ANUAL!$B$1714:$I$1714</c15:sqref>
                  </c15:fullRef>
                </c:ext>
              </c:extLst>
              <c:f>ANUAL!$D$1714:$I$1714</c:f>
              <c:strCache>
                <c:ptCount val="6"/>
                <c:pt idx="0">
                  <c:v>ALOJ. HOTELEROS</c:v>
                </c:pt>
                <c:pt idx="1">
                  <c:v>CAMPING</c:v>
                </c:pt>
                <c:pt idx="2">
                  <c:v>T. RURAL</c:v>
                </c:pt>
                <c:pt idx="3">
                  <c:v>ALBERGUES</c:v>
                </c:pt>
                <c:pt idx="4">
                  <c:v>VIVIEND. TURIST.</c:v>
                </c:pt>
                <c:pt idx="5">
                  <c:v>APAR. TUR.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ANUAL!$B$1715:$I$1715</c15:sqref>
                  </c15:fullRef>
                </c:ext>
              </c:extLst>
              <c:f>ANUAL!$D$1715:$I$1715</c:f>
              <c:numCache>
                <c:formatCode>#,##0</c:formatCode>
                <c:ptCount val="6"/>
                <c:pt idx="0">
                  <c:v>4317576</c:v>
                </c:pt>
                <c:pt idx="1">
                  <c:v>245233</c:v>
                </c:pt>
                <c:pt idx="2">
                  <c:v>901155</c:v>
                </c:pt>
                <c:pt idx="3">
                  <c:v>160565</c:v>
                </c:pt>
                <c:pt idx="4">
                  <c:v>332592</c:v>
                </c:pt>
                <c:pt idx="5">
                  <c:v>212120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02-4D93-BA3A-5577C2D6ED60}"/>
            </c:ext>
          </c:extLst>
        </c:ser>
        <c:ser>
          <c:idx val="1"/>
          <c:order val="1"/>
          <c:tx>
            <c:strRef>
              <c:f>ANUAL!$A$1716</c:f>
              <c:strCache>
                <c:ptCount val="1"/>
                <c:pt idx="0">
                  <c:v>VIAJEROS EXTRANJER.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ANUAL!$B$1714:$I$1714</c15:sqref>
                  </c15:fullRef>
                </c:ext>
              </c:extLst>
              <c:f>ANUAL!$D$1714:$I$1714</c:f>
              <c:strCache>
                <c:ptCount val="6"/>
                <c:pt idx="0">
                  <c:v>ALOJ. HOTELEROS</c:v>
                </c:pt>
                <c:pt idx="1">
                  <c:v>CAMPING</c:v>
                </c:pt>
                <c:pt idx="2">
                  <c:v>T. RURAL</c:v>
                </c:pt>
                <c:pt idx="3">
                  <c:v>ALBERGUES</c:v>
                </c:pt>
                <c:pt idx="4">
                  <c:v>VIVIEND. TURIST.</c:v>
                </c:pt>
                <c:pt idx="5">
                  <c:v>APAR. TUR.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ANUAL!$B$1716:$I$1716</c15:sqref>
                  </c15:fullRef>
                </c:ext>
              </c:extLst>
              <c:f>ANUAL!$D$1716:$I$1716</c:f>
              <c:numCache>
                <c:formatCode>#,##0</c:formatCode>
                <c:ptCount val="6"/>
                <c:pt idx="0">
                  <c:v>1293963</c:v>
                </c:pt>
                <c:pt idx="1">
                  <c:v>103131</c:v>
                </c:pt>
                <c:pt idx="2">
                  <c:v>106264</c:v>
                </c:pt>
                <c:pt idx="3">
                  <c:v>153406</c:v>
                </c:pt>
                <c:pt idx="4">
                  <c:v>59944</c:v>
                </c:pt>
                <c:pt idx="5">
                  <c:v>37708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02-4D93-BA3A-5577C2D6ED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62367360"/>
        <c:axId val="462368144"/>
      </c:barChart>
      <c:catAx>
        <c:axId val="462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8144"/>
        <c:crosses val="autoZero"/>
        <c:auto val="1"/>
        <c:lblAlgn val="ctr"/>
        <c:lblOffset val="100"/>
        <c:noMultiLvlLbl val="0"/>
      </c:catAx>
      <c:valAx>
        <c:axId val="46236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PROCEDENCIA VIAJEROS ESPAÑOLES SEGÚN EL TIPO DE ALOJAMIENTO UTILIZADO</a:t>
            </a:r>
          </a:p>
        </c:rich>
      </c:tx>
      <c:layout>
        <c:manualLayout>
          <c:xMode val="edge"/>
          <c:yMode val="edge"/>
          <c:x val="0.15818358974633115"/>
          <c:y val="9.523831045780927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7396784060338792E-2"/>
          <c:y val="6.7718285214348209E-2"/>
          <c:w val="0.78926971882024888"/>
          <c:h val="0.861582552883877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PROC'!$A$143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PROC'!$B$143:$J$143</c:f>
              <c:numCache>
                <c:formatCode>0.00%</c:formatCode>
                <c:ptCount val="9"/>
                <c:pt idx="0">
                  <c:v>0.26031330938364999</c:v>
                </c:pt>
                <c:pt idx="1">
                  <c:v>0.23059538310052</c:v>
                </c:pt>
                <c:pt idx="2">
                  <c:v>0.22525972546049999</c:v>
                </c:pt>
                <c:pt idx="3">
                  <c:v>0.32989802503999999</c:v>
                </c:pt>
                <c:pt idx="4">
                  <c:v>0.44132360723662001</c:v>
                </c:pt>
                <c:pt idx="5">
                  <c:v>0.29616898090143001</c:v>
                </c:pt>
                <c:pt idx="6">
                  <c:v>0.49291725221220001</c:v>
                </c:pt>
                <c:pt idx="7">
                  <c:v>0.34198385023637001</c:v>
                </c:pt>
                <c:pt idx="8">
                  <c:v>0.27957280396443002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1E-4730-A98D-D41A87EE740A}"/>
            </c:ext>
          </c:extLst>
        </c:ser>
        <c:ser>
          <c:idx val="1"/>
          <c:order val="1"/>
          <c:tx>
            <c:strRef>
              <c:f>'M.V. PROC'!$A$144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PROC'!$B$144:$J$144</c:f>
              <c:numCache>
                <c:formatCode>0.00%</c:formatCode>
                <c:ptCount val="9"/>
                <c:pt idx="0">
                  <c:v>0.13938909833119001</c:v>
                </c:pt>
                <c:pt idx="1">
                  <c:v>0.19487961994519001</c:v>
                </c:pt>
                <c:pt idx="2">
                  <c:v>0.23646022660995</c:v>
                </c:pt>
                <c:pt idx="3">
                  <c:v>0.16590449197582</c:v>
                </c:pt>
                <c:pt idx="4">
                  <c:v>0.16697281734117</c:v>
                </c:pt>
                <c:pt idx="5">
                  <c:v>0.19566566594886001</c:v>
                </c:pt>
                <c:pt idx="6">
                  <c:v>0.12181982589166999</c:v>
                </c:pt>
                <c:pt idx="7">
                  <c:v>0.18793280369154999</c:v>
                </c:pt>
                <c:pt idx="8">
                  <c:v>0.14992285863273999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1E-4730-A98D-D41A87EE740A}"/>
            </c:ext>
          </c:extLst>
        </c:ser>
        <c:ser>
          <c:idx val="2"/>
          <c:order val="2"/>
          <c:tx>
            <c:strRef>
              <c:f>'M.V. PROC'!$A$145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PROC'!$B$145:$J$145</c:f>
              <c:numCache>
                <c:formatCode>0.00%</c:formatCode>
                <c:ptCount val="9"/>
                <c:pt idx="0">
                  <c:v>8.8647351113014999E-2</c:v>
                </c:pt>
                <c:pt idx="1">
                  <c:v>6.9365058908791993E-2</c:v>
                </c:pt>
                <c:pt idx="2">
                  <c:v>7.6155535903178001E-2</c:v>
                </c:pt>
                <c:pt idx="3">
                  <c:v>3.0837072955683002E-2</c:v>
                </c:pt>
                <c:pt idx="4">
                  <c:v>4.7763534984604998E-2</c:v>
                </c:pt>
                <c:pt idx="5">
                  <c:v>3.5202617974464001E-2</c:v>
                </c:pt>
                <c:pt idx="6">
                  <c:v>5.2617392491003001E-2</c:v>
                </c:pt>
                <c:pt idx="7">
                  <c:v>6.208564219973E-2</c:v>
                </c:pt>
                <c:pt idx="8">
                  <c:v>7.8794792389848003E-2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11E-4730-A98D-D41A87EE740A}"/>
            </c:ext>
          </c:extLst>
        </c:ser>
        <c:ser>
          <c:idx val="3"/>
          <c:order val="3"/>
          <c:tx>
            <c:strRef>
              <c:f>'M.V. PROC'!$A$146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PROC'!$B$146:$J$146</c:f>
              <c:numCache>
                <c:formatCode>0.00%</c:formatCode>
                <c:ptCount val="9"/>
                <c:pt idx="0">
                  <c:v>7.6554406149920998E-2</c:v>
                </c:pt>
                <c:pt idx="1">
                  <c:v>5.7398355014410998E-2</c:v>
                </c:pt>
                <c:pt idx="2">
                  <c:v>5.4939182597237998E-2</c:v>
                </c:pt>
                <c:pt idx="3">
                  <c:v>4.1883588297158998E-2</c:v>
                </c:pt>
                <c:pt idx="4">
                  <c:v>4.2343130127894001E-2</c:v>
                </c:pt>
                <c:pt idx="5">
                  <c:v>0.10907265911561</c:v>
                </c:pt>
                <c:pt idx="6">
                  <c:v>4.6944015648444998E-2</c:v>
                </c:pt>
                <c:pt idx="7">
                  <c:v>4.3845158572425998E-2</c:v>
                </c:pt>
                <c:pt idx="8">
                  <c:v>7.0632146349340993E-2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11E-4730-A98D-D41A87EE740A}"/>
            </c:ext>
          </c:extLst>
        </c:ser>
        <c:ser>
          <c:idx val="4"/>
          <c:order val="4"/>
          <c:tx>
            <c:strRef>
              <c:f>'M.V. PROC'!$A$147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PROC'!$B$147:$J$147</c:f>
              <c:numCache>
                <c:formatCode>0.00%</c:formatCode>
                <c:ptCount val="9"/>
                <c:pt idx="0">
                  <c:v>6.1113802888178997E-2</c:v>
                </c:pt>
                <c:pt idx="1">
                  <c:v>6.9402044930873E-2</c:v>
                </c:pt>
                <c:pt idx="2">
                  <c:v>7.3451077089670996E-2</c:v>
                </c:pt>
                <c:pt idx="3">
                  <c:v>0.11316710492671</c:v>
                </c:pt>
                <c:pt idx="4">
                  <c:v>7.2159079927112998E-2</c:v>
                </c:pt>
                <c:pt idx="5">
                  <c:v>0.10653744383116</c:v>
                </c:pt>
                <c:pt idx="6">
                  <c:v>6.4019969322089004E-2</c:v>
                </c:pt>
                <c:pt idx="7">
                  <c:v>6.8271554456417999E-2</c:v>
                </c:pt>
                <c:pt idx="8">
                  <c:v>6.6725660367382006E-2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11E-4730-A98D-D41A87EE740A}"/>
            </c:ext>
          </c:extLst>
        </c:ser>
        <c:ser>
          <c:idx val="5"/>
          <c:order val="5"/>
          <c:tx>
            <c:strRef>
              <c:f>'M.V. PROC'!$A$148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PROC'!$B$148:$J$148</c:f>
              <c:numCache>
                <c:formatCode>0.00%</c:formatCode>
                <c:ptCount val="9"/>
                <c:pt idx="0">
                  <c:v>6.3171480978646E-2</c:v>
                </c:pt>
                <c:pt idx="1">
                  <c:v>8.3757793637700001E-2</c:v>
                </c:pt>
                <c:pt idx="2">
                  <c:v>7.8776384139187999E-2</c:v>
                </c:pt>
                <c:pt idx="3">
                  <c:v>2.0899962566243001E-2</c:v>
                </c:pt>
                <c:pt idx="4">
                  <c:v>3.8440343770744997E-2</c:v>
                </c:pt>
                <c:pt idx="5">
                  <c:v>3.8944578765410999E-2</c:v>
                </c:pt>
                <c:pt idx="6">
                  <c:v>4.3317063335358001E-2</c:v>
                </c:pt>
                <c:pt idx="7">
                  <c:v>4.2957969709165003E-2</c:v>
                </c:pt>
                <c:pt idx="8">
                  <c:v>5.9640161549134998E-2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11E-4730-A98D-D41A87EE740A}"/>
            </c:ext>
          </c:extLst>
        </c:ser>
        <c:ser>
          <c:idx val="6"/>
          <c:order val="6"/>
          <c:tx>
            <c:strRef>
              <c:f>'M.V. PROC'!$A$149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PROC'!$B$149:$J$149</c:f>
              <c:numCache>
                <c:formatCode>0.00%</c:formatCode>
                <c:ptCount val="9"/>
                <c:pt idx="0">
                  <c:v>5.8412872049082999E-2</c:v>
                </c:pt>
                <c:pt idx="1">
                  <c:v>4.8137982110554998E-2</c:v>
                </c:pt>
                <c:pt idx="2">
                  <c:v>4.5481666981847003E-2</c:v>
                </c:pt>
                <c:pt idx="3">
                  <c:v>3.6080971117727997E-2</c:v>
                </c:pt>
                <c:pt idx="4">
                  <c:v>3.6005040138963003E-2</c:v>
                </c:pt>
                <c:pt idx="5">
                  <c:v>4.5348714672724999E-2</c:v>
                </c:pt>
                <c:pt idx="6">
                  <c:v>3.5919594341825997E-2</c:v>
                </c:pt>
                <c:pt idx="7">
                  <c:v>3.7084712325979E-2</c:v>
                </c:pt>
                <c:pt idx="8">
                  <c:v>5.3742982617991E-2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11E-4730-A98D-D41A87EE740A}"/>
            </c:ext>
          </c:extLst>
        </c:ser>
        <c:ser>
          <c:idx val="7"/>
          <c:order val="7"/>
          <c:tx>
            <c:strRef>
              <c:f>'M.V. PROC'!$A$150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PROC'!$B$150:$J$150</c:f>
              <c:numCache>
                <c:formatCode>0.00%</c:formatCode>
                <c:ptCount val="9"/>
                <c:pt idx="0">
                  <c:v>4.9378007029266001E-2</c:v>
                </c:pt>
                <c:pt idx="1">
                  <c:v>5.3181921463870997E-2</c:v>
                </c:pt>
                <c:pt idx="2">
                  <c:v>5.2632913804721002E-2</c:v>
                </c:pt>
                <c:pt idx="3">
                  <c:v>0.10317721568949</c:v>
                </c:pt>
                <c:pt idx="4">
                  <c:v>3.1478112362782001E-2</c:v>
                </c:pt>
                <c:pt idx="5">
                  <c:v>2.6391528982832001E-2</c:v>
                </c:pt>
                <c:pt idx="6">
                  <c:v>3.4946514571377998E-2</c:v>
                </c:pt>
                <c:pt idx="7">
                  <c:v>3.7940747640664997E-2</c:v>
                </c:pt>
                <c:pt idx="8">
                  <c:v>5.0187940026915998E-2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1E-4730-A98D-D41A87EE740A}"/>
            </c:ext>
          </c:extLst>
        </c:ser>
        <c:ser>
          <c:idx val="8"/>
          <c:order val="8"/>
          <c:tx>
            <c:strRef>
              <c:f>'M.V. PROC'!$A$151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PROC'!$B$151:$J$151</c:f>
              <c:numCache>
                <c:formatCode>0.00%</c:formatCode>
                <c:ptCount val="9"/>
                <c:pt idx="0">
                  <c:v>4.6120431615390999E-2</c:v>
                </c:pt>
                <c:pt idx="1">
                  <c:v>4.2503599075601001E-2</c:v>
                </c:pt>
                <c:pt idx="2">
                  <c:v>3.5772407669313E-2</c:v>
                </c:pt>
                <c:pt idx="3">
                  <c:v>3.4416256881806002E-2</c:v>
                </c:pt>
                <c:pt idx="4">
                  <c:v>3.1528992508768998E-2</c:v>
                </c:pt>
                <c:pt idx="5">
                  <c:v>1.8297248214725E-2</c:v>
                </c:pt>
                <c:pt idx="6">
                  <c:v>2.7197627646301001E-2</c:v>
                </c:pt>
                <c:pt idx="7">
                  <c:v>5.1925653788904999E-2</c:v>
                </c:pt>
                <c:pt idx="8">
                  <c:v>4.3248117140997001E-2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11E-4730-A98D-D41A87EE740A}"/>
            </c:ext>
          </c:extLst>
        </c:ser>
        <c:ser>
          <c:idx val="9"/>
          <c:order val="9"/>
          <c:tx>
            <c:strRef>
              <c:f>'M.V. PROC'!$A$152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PROC'!$B$152:$J$152</c:f>
              <c:numCache>
                <c:formatCode>0.00%</c:formatCode>
                <c:ptCount val="9"/>
                <c:pt idx="0">
                  <c:v>3.2722475182178003E-2</c:v>
                </c:pt>
                <c:pt idx="1">
                  <c:v>3.4954556305882997E-2</c:v>
                </c:pt>
                <c:pt idx="2">
                  <c:v>2.7272475665950001E-2</c:v>
                </c:pt>
                <c:pt idx="3">
                  <c:v>2.8601947498311998E-2</c:v>
                </c:pt>
                <c:pt idx="4">
                  <c:v>1.9764797363830001E-2</c:v>
                </c:pt>
                <c:pt idx="5">
                  <c:v>3.0027642755682E-2</c:v>
                </c:pt>
                <c:pt idx="6">
                  <c:v>2.0831768026582001E-2</c:v>
                </c:pt>
                <c:pt idx="7">
                  <c:v>2.5115754912500999E-2</c:v>
                </c:pt>
                <c:pt idx="8">
                  <c:v>3.1360158936172E-2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11E-4730-A98D-D41A87EE740A}"/>
            </c:ext>
          </c:extLst>
        </c:ser>
        <c:ser>
          <c:idx val="10"/>
          <c:order val="10"/>
          <c:tx>
            <c:strRef>
              <c:f>'M.V. PROC'!$A$153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PROC'!$B$153:$J$153</c:f>
              <c:numCache>
                <c:formatCode>0.00%</c:formatCode>
                <c:ptCount val="9"/>
                <c:pt idx="0">
                  <c:v>2.6187113740751E-2</c:v>
                </c:pt>
                <c:pt idx="1">
                  <c:v>3.4413403940148003E-2</c:v>
                </c:pt>
                <c:pt idx="2">
                  <c:v>2.3304966534628001E-2</c:v>
                </c:pt>
                <c:pt idx="3">
                  <c:v>1.5134426776103001E-2</c:v>
                </c:pt>
                <c:pt idx="4">
                  <c:v>1.9350159345394E-2</c:v>
                </c:pt>
                <c:pt idx="5">
                  <c:v>1.6827209605266E-2</c:v>
                </c:pt>
                <c:pt idx="6">
                  <c:v>1.578311403806E-2</c:v>
                </c:pt>
                <c:pt idx="7">
                  <c:v>2.4374377277122002E-2</c:v>
                </c:pt>
                <c:pt idx="8">
                  <c:v>2.5311926470457002E-2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11E-4730-A98D-D41A87EE740A}"/>
            </c:ext>
          </c:extLst>
        </c:ser>
        <c:ser>
          <c:idx val="11"/>
          <c:order val="11"/>
          <c:tx>
            <c:strRef>
              <c:f>'M.V. PROC'!$A$154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PROC'!$B$154:$J$154</c:f>
              <c:numCache>
                <c:formatCode>0.00%</c:formatCode>
                <c:ptCount val="9"/>
                <c:pt idx="0">
                  <c:v>2.5173598498206998E-2</c:v>
                </c:pt>
                <c:pt idx="1">
                  <c:v>1.9481436214159001E-2</c:v>
                </c:pt>
                <c:pt idx="2">
                  <c:v>2.2438807379054002E-2</c:v>
                </c:pt>
                <c:pt idx="3">
                  <c:v>1.5531944515054E-2</c:v>
                </c:pt>
                <c:pt idx="4">
                  <c:v>1.2414459182499E-2</c:v>
                </c:pt>
                <c:pt idx="5">
                  <c:v>1.9622198187029E-2</c:v>
                </c:pt>
                <c:pt idx="6">
                  <c:v>8.6319208488458993E-3</c:v>
                </c:pt>
                <c:pt idx="7">
                  <c:v>2.0474556586851999E-2</c:v>
                </c:pt>
                <c:pt idx="8">
                  <c:v>2.2873005510956002E-2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11E-4730-A98D-D41A87EE740A}"/>
            </c:ext>
          </c:extLst>
        </c:ser>
        <c:ser>
          <c:idx val="12"/>
          <c:order val="12"/>
          <c:tx>
            <c:strRef>
              <c:f>'M.V. PROC'!$A$155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PROC'!$B$155:$J$155</c:f>
              <c:numCache>
                <c:formatCode>0.00%</c:formatCode>
                <c:ptCount val="9"/>
                <c:pt idx="0">
                  <c:v>1.9297807717167E-2</c:v>
                </c:pt>
                <c:pt idx="1">
                  <c:v>1.9163212636009001E-2</c:v>
                </c:pt>
                <c:pt idx="2">
                  <c:v>1.1942232400485E-2</c:v>
                </c:pt>
                <c:pt idx="3">
                  <c:v>3.0005277497795999E-2</c:v>
                </c:pt>
                <c:pt idx="4">
                  <c:v>1.326181960519E-2</c:v>
                </c:pt>
                <c:pt idx="5">
                  <c:v>1.3997885861033999E-2</c:v>
                </c:pt>
                <c:pt idx="6">
                  <c:v>1.1752395313282E-2</c:v>
                </c:pt>
                <c:pt idx="7">
                  <c:v>1.8824197693993999E-2</c:v>
                </c:pt>
                <c:pt idx="8">
                  <c:v>1.9109611177011002E-2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11E-4730-A98D-D41A87EE740A}"/>
            </c:ext>
          </c:extLst>
        </c:ser>
        <c:ser>
          <c:idx val="13"/>
          <c:order val="13"/>
          <c:tx>
            <c:strRef>
              <c:f>'M.V. PROC'!$A$156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PROC'!$B$156:$J$156</c:f>
              <c:numCache>
                <c:formatCode>0.00%</c:formatCode>
                <c:ptCount val="9"/>
                <c:pt idx="0">
                  <c:v>1.5604559512782E-2</c:v>
                </c:pt>
                <c:pt idx="1">
                  <c:v>1.3677529162231E-2</c:v>
                </c:pt>
                <c:pt idx="2">
                  <c:v>1.1083210059202001E-2</c:v>
                </c:pt>
                <c:pt idx="3">
                  <c:v>9.1310405753534992E-3</c:v>
                </c:pt>
                <c:pt idx="4">
                  <c:v>8.7758191754480006E-3</c:v>
                </c:pt>
                <c:pt idx="5">
                  <c:v>9.6209593518915004E-3</c:v>
                </c:pt>
                <c:pt idx="6">
                  <c:v>7.0337360899121E-3</c:v>
                </c:pt>
                <c:pt idx="7">
                  <c:v>1.2538659928200999E-2</c:v>
                </c:pt>
                <c:pt idx="8">
                  <c:v>1.4275369237385999E-2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11E-4730-A98D-D41A87EE740A}"/>
            </c:ext>
          </c:extLst>
        </c:ser>
        <c:ser>
          <c:idx val="14"/>
          <c:order val="14"/>
          <c:tx>
            <c:strRef>
              <c:f>'M.V. PROC'!$A$157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PROC'!$B$157:$J$157</c:f>
              <c:numCache>
                <c:formatCode>0.00%</c:formatCode>
                <c:ptCount val="9"/>
                <c:pt idx="0">
                  <c:v>1.3065217670595E-2</c:v>
                </c:pt>
                <c:pt idx="1">
                  <c:v>1.0774882632397001E-2</c:v>
                </c:pt>
                <c:pt idx="2">
                  <c:v>1.0478805485483999E-2</c:v>
                </c:pt>
                <c:pt idx="3">
                  <c:v>1.8704590817672E-2</c:v>
                </c:pt>
                <c:pt idx="4">
                  <c:v>8.0656156022831001E-3</c:v>
                </c:pt>
                <c:pt idx="5">
                  <c:v>2.2350111794767001E-2</c:v>
                </c:pt>
                <c:pt idx="6">
                  <c:v>6.6197899316318004E-3</c:v>
                </c:pt>
                <c:pt idx="7">
                  <c:v>1.1048787765766E-2</c:v>
                </c:pt>
                <c:pt idx="8">
                  <c:v>1.2947873346846E-2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11E-4730-A98D-D41A87EE740A}"/>
            </c:ext>
          </c:extLst>
        </c:ser>
        <c:ser>
          <c:idx val="15"/>
          <c:order val="15"/>
          <c:tx>
            <c:strRef>
              <c:f>'M.V. PROC'!$A$158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PROC'!$B$158:$J$158</c:f>
              <c:numCache>
                <c:formatCode>0.00%</c:formatCode>
                <c:ptCount val="9"/>
                <c:pt idx="0">
                  <c:v>1.2259714597638E-2</c:v>
                </c:pt>
                <c:pt idx="1">
                  <c:v>9.3633429771416005E-3</c:v>
                </c:pt>
                <c:pt idx="2">
                  <c:v>8.1634377729071003E-3</c:v>
                </c:pt>
                <c:pt idx="3">
                  <c:v>3.9733585783179003E-3</c:v>
                </c:pt>
                <c:pt idx="4">
                  <c:v>5.1703426105646003E-3</c:v>
                </c:pt>
                <c:pt idx="5">
                  <c:v>8.1579021585771998E-3</c:v>
                </c:pt>
                <c:pt idx="6">
                  <c:v>7.1768513508019003E-3</c:v>
                </c:pt>
                <c:pt idx="7">
                  <c:v>7.3960719197077003E-3</c:v>
                </c:pt>
                <c:pt idx="8">
                  <c:v>1.0813756284542E-2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11E-4730-A98D-D41A87EE740A}"/>
            </c:ext>
          </c:extLst>
        </c:ser>
        <c:ser>
          <c:idx val="16"/>
          <c:order val="16"/>
          <c:tx>
            <c:strRef>
              <c:f>'M.V. PROC'!$A$159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PROC'!$B$159:$J$159</c:f>
              <c:numCache>
                <c:formatCode>0.00%</c:formatCode>
                <c:ptCount val="9"/>
                <c:pt idx="0">
                  <c:v>1.0123943822057E-2</c:v>
                </c:pt>
                <c:pt idx="1">
                  <c:v>7.1271762067749997E-3</c:v>
                </c:pt>
                <c:pt idx="2">
                  <c:v>5.1039759917843996E-3</c:v>
                </c:pt>
                <c:pt idx="3">
                  <c:v>2.0625781079703E-3</c:v>
                </c:pt>
                <c:pt idx="4">
                  <c:v>4.6584432865533001E-3</c:v>
                </c:pt>
                <c:pt idx="5">
                  <c:v>7.2834311232607002E-3</c:v>
                </c:pt>
                <c:pt idx="6">
                  <c:v>2.3856811306262999E-3</c:v>
                </c:pt>
                <c:pt idx="7">
                  <c:v>5.6463783390702004E-3</c:v>
                </c:pt>
                <c:pt idx="8">
                  <c:v>8.7899973059099995E-3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11E-4730-A98D-D41A87EE740A}"/>
            </c:ext>
          </c:extLst>
        </c:ser>
        <c:ser>
          <c:idx val="17"/>
          <c:order val="17"/>
          <c:tx>
            <c:strRef>
              <c:f>'M.V. PROC'!$A$160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PROC'!$B$160:$J$160</c:f>
              <c:numCache>
                <c:formatCode>0.00%</c:formatCode>
                <c:ptCount val="9"/>
                <c:pt idx="0">
                  <c:v>1.4722799556657999E-3</c:v>
                </c:pt>
                <c:pt idx="1">
                  <c:v>8.2299050080415E-4</c:v>
                </c:pt>
                <c:pt idx="2">
                  <c:v>6.1212172915240998E-4</c:v>
                </c:pt>
                <c:pt idx="3">
                  <c:v>5.6628234806486001E-4</c:v>
                </c:pt>
                <c:pt idx="4">
                  <c:v>2.1544691047868E-4</c:v>
                </c:pt>
                <c:pt idx="5">
                  <c:v>3.3913749020348999E-5</c:v>
                </c:pt>
                <c:pt idx="6">
                  <c:v>9.8488260356946993E-6</c:v>
                </c:pt>
                <c:pt idx="7">
                  <c:v>3.0894278620761999E-4</c:v>
                </c:pt>
                <c:pt idx="8">
                  <c:v>1.1999302796065999E-3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11E-4730-A98D-D41A87EE740A}"/>
            </c:ext>
          </c:extLst>
        </c:ser>
        <c:ser>
          <c:idx val="18"/>
          <c:order val="18"/>
          <c:tx>
            <c:strRef>
              <c:f>'M.V. PROC'!$A$161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PROC'!$B$161:$J$161</c:f>
              <c:numCache>
                <c:formatCode>0.00%</c:formatCode>
                <c:ptCount val="9"/>
                <c:pt idx="0">
                  <c:v>9.925297646237799E-4</c:v>
                </c:pt>
                <c:pt idx="1">
                  <c:v>9.9971123694063998E-4</c:v>
                </c:pt>
                <c:pt idx="2">
                  <c:v>6.7084672574153003E-4</c:v>
                </c:pt>
                <c:pt idx="3">
                  <c:v>2.3863834713438999E-5</c:v>
                </c:pt>
                <c:pt idx="4">
                  <c:v>3.0843851909355998E-4</c:v>
                </c:pt>
                <c:pt idx="5">
                  <c:v>4.4930700625184998E-4</c:v>
                </c:pt>
                <c:pt idx="6">
                  <c:v>7.5638983954135004E-5</c:v>
                </c:pt>
                <c:pt idx="7">
                  <c:v>2.4418016937504999E-4</c:v>
                </c:pt>
                <c:pt idx="8">
                  <c:v>8.5090841234071999E-4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1E-4730-A98D-D41A87EE7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74808"/>
        <c:axId val="462366968"/>
      </c:barChart>
      <c:catAx>
        <c:axId val="462374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6968"/>
        <c:crosses val="autoZero"/>
        <c:auto val="1"/>
        <c:lblAlgn val="ctr"/>
        <c:lblOffset val="100"/>
        <c:noMultiLvlLbl val="0"/>
      </c:catAx>
      <c:valAx>
        <c:axId val="46236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4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9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6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76839960280765"/>
          <c:y val="6.7085383794321413E-2"/>
          <c:w val="0.18459585902366912"/>
          <c:h val="0.89537382355075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PROCEDENCIA VIAJEROS EXTRANJEROS SEGÚN EL TIPO DE ALOJAMIENTO UTILIZADO</a:t>
            </a:r>
          </a:p>
        </c:rich>
      </c:tx>
      <c:layout>
        <c:manualLayout>
          <c:xMode val="edge"/>
          <c:yMode val="edge"/>
          <c:x val="0.13353037766830869"/>
          <c:y val="1.1895911709230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022830148464826E-2"/>
          <c:y val="6.872371229878034E-2"/>
          <c:w val="0.79556764274149194"/>
          <c:h val="0.8564552389896037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PROC'!$A$207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PROC'!$B$207:$J$207</c:f>
              <c:numCache>
                <c:formatCode>0.00%</c:formatCode>
                <c:ptCount val="9"/>
                <c:pt idx="0">
                  <c:v>0.18495094669782</c:v>
                </c:pt>
                <c:pt idx="1">
                  <c:v>0.16452652529958001</c:v>
                </c:pt>
                <c:pt idx="2">
                  <c:v>0.14268879581060001</c:v>
                </c:pt>
                <c:pt idx="3">
                  <c:v>0.18686545207465999</c:v>
                </c:pt>
                <c:pt idx="4">
                  <c:v>0.15023759201147999</c:v>
                </c:pt>
                <c:pt idx="5">
                  <c:v>0.1912850545625</c:v>
                </c:pt>
                <c:pt idx="6">
                  <c:v>0.18441145753058</c:v>
                </c:pt>
                <c:pt idx="7">
                  <c:v>0.17958438346798</c:v>
                </c:pt>
                <c:pt idx="8">
                  <c:v>0.18259802482703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E3-4B68-9419-4DE1198454FE}"/>
            </c:ext>
          </c:extLst>
        </c:ser>
        <c:ser>
          <c:idx val="1"/>
          <c:order val="1"/>
          <c:tx>
            <c:strRef>
              <c:f>'M.V. PROC'!$A$208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PROC'!$B$208:$J$208</c:f>
              <c:numCache>
                <c:formatCode>0.00%</c:formatCode>
                <c:ptCount val="9"/>
                <c:pt idx="0">
                  <c:v>0.14310921139466001</c:v>
                </c:pt>
                <c:pt idx="1">
                  <c:v>0.10215221457128</c:v>
                </c:pt>
                <c:pt idx="2">
                  <c:v>8.5482581168436003E-2</c:v>
                </c:pt>
                <c:pt idx="3">
                  <c:v>4.2024113664307E-2</c:v>
                </c:pt>
                <c:pt idx="4">
                  <c:v>9.3749796603843999E-2</c:v>
                </c:pt>
                <c:pt idx="5">
                  <c:v>2.6799684646808999E-2</c:v>
                </c:pt>
                <c:pt idx="6">
                  <c:v>0.11592558451557999</c:v>
                </c:pt>
                <c:pt idx="7">
                  <c:v>0.13146607706352001</c:v>
                </c:pt>
                <c:pt idx="8">
                  <c:v>0.11657993572776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E3-4B68-9419-4DE1198454FE}"/>
            </c:ext>
          </c:extLst>
        </c:ser>
        <c:ser>
          <c:idx val="2"/>
          <c:order val="2"/>
          <c:tx>
            <c:strRef>
              <c:f>'M.V. PROC'!$A$209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PROC'!$B$209:$J$209</c:f>
              <c:numCache>
                <c:formatCode>0.00%</c:formatCode>
                <c:ptCount val="9"/>
                <c:pt idx="0">
                  <c:v>0.11379124812289999</c:v>
                </c:pt>
                <c:pt idx="1">
                  <c:v>5.9336971755217002E-2</c:v>
                </c:pt>
                <c:pt idx="2">
                  <c:v>6.2346582392770002E-2</c:v>
                </c:pt>
                <c:pt idx="3">
                  <c:v>0.16807469755570001</c:v>
                </c:pt>
                <c:pt idx="4">
                  <c:v>0.13448012576648</c:v>
                </c:pt>
                <c:pt idx="5">
                  <c:v>5.3560699759476998E-2</c:v>
                </c:pt>
                <c:pt idx="6">
                  <c:v>8.8139169635832001E-2</c:v>
                </c:pt>
                <c:pt idx="7">
                  <c:v>8.1210517714442002E-2</c:v>
                </c:pt>
                <c:pt idx="8">
                  <c:v>0.10846870478834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E3-4B68-9419-4DE1198454FE}"/>
            </c:ext>
          </c:extLst>
        </c:ser>
        <c:ser>
          <c:idx val="3"/>
          <c:order val="3"/>
          <c:tx>
            <c:strRef>
              <c:f>'M.V. PROC'!$A$210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PROC'!$B$210:$J$210</c:f>
              <c:numCache>
                <c:formatCode>0.00%</c:formatCode>
                <c:ptCount val="9"/>
                <c:pt idx="0">
                  <c:v>0.10026302301759001</c:v>
                </c:pt>
                <c:pt idx="1">
                  <c:v>0.21368407425902999</c:v>
                </c:pt>
                <c:pt idx="2">
                  <c:v>0.10790544089151</c:v>
                </c:pt>
                <c:pt idx="3">
                  <c:v>7.1901839447920002E-2</c:v>
                </c:pt>
                <c:pt idx="4">
                  <c:v>0.10670757784088</c:v>
                </c:pt>
                <c:pt idx="5">
                  <c:v>7.8260704912310006E-2</c:v>
                </c:pt>
                <c:pt idx="6">
                  <c:v>0.10387994132129</c:v>
                </c:pt>
                <c:pt idx="7">
                  <c:v>0.15687812423715999</c:v>
                </c:pt>
                <c:pt idx="8">
                  <c:v>0.10531759192244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E3-4B68-9419-4DE1198454FE}"/>
            </c:ext>
          </c:extLst>
        </c:ser>
        <c:ser>
          <c:idx val="4"/>
          <c:order val="4"/>
          <c:tx>
            <c:strRef>
              <c:f>'M.V. PROC'!$A$211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PROC'!$B$211:$J$211</c:f>
              <c:numCache>
                <c:formatCode>0.00%</c:formatCode>
                <c:ptCount val="9"/>
                <c:pt idx="0">
                  <c:v>8.1275973911242E-2</c:v>
                </c:pt>
                <c:pt idx="1">
                  <c:v>5.0992852992143997E-2</c:v>
                </c:pt>
                <c:pt idx="2">
                  <c:v>6.5622165974118005E-2</c:v>
                </c:pt>
                <c:pt idx="3">
                  <c:v>0.27629856766091998</c:v>
                </c:pt>
                <c:pt idx="4">
                  <c:v>8.4868517832504001E-2</c:v>
                </c:pt>
                <c:pt idx="5">
                  <c:v>4.8350409995631997E-2</c:v>
                </c:pt>
                <c:pt idx="6">
                  <c:v>4.9681738656383E-2</c:v>
                </c:pt>
                <c:pt idx="7">
                  <c:v>7.6497591969984999E-2</c:v>
                </c:pt>
                <c:pt idx="8">
                  <c:v>9.4055607033905003E-2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E3-4B68-9419-4DE1198454FE}"/>
            </c:ext>
          </c:extLst>
        </c:ser>
        <c:ser>
          <c:idx val="5"/>
          <c:order val="5"/>
          <c:tx>
            <c:strRef>
              <c:f>'M.V. PROC'!$A$212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PROC'!$B$212:$J$212</c:f>
              <c:numCache>
                <c:formatCode>0.00%</c:formatCode>
                <c:ptCount val="9"/>
                <c:pt idx="0">
                  <c:v>7.7117198796459993E-2</c:v>
                </c:pt>
                <c:pt idx="1">
                  <c:v>8.3119890433241E-2</c:v>
                </c:pt>
                <c:pt idx="2">
                  <c:v>7.6543522092011998E-2</c:v>
                </c:pt>
                <c:pt idx="3">
                  <c:v>0.15991634173062999</c:v>
                </c:pt>
                <c:pt idx="4">
                  <c:v>7.2653987953922E-2</c:v>
                </c:pt>
                <c:pt idx="5">
                  <c:v>0.14418073783617999</c:v>
                </c:pt>
                <c:pt idx="6">
                  <c:v>7.4326434133789004E-2</c:v>
                </c:pt>
                <c:pt idx="7">
                  <c:v>6.2421043054904E-2</c:v>
                </c:pt>
                <c:pt idx="8">
                  <c:v>9.1644690493226003E-2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3E3-4B68-9419-4DE1198454FE}"/>
            </c:ext>
          </c:extLst>
        </c:ser>
        <c:ser>
          <c:idx val="6"/>
          <c:order val="6"/>
          <c:tx>
            <c:strRef>
              <c:f>'M.V. PROC'!$A$213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PROC'!$B$213:$J$213</c:f>
              <c:numCache>
                <c:formatCode>0.00%</c:formatCode>
                <c:ptCount val="9"/>
                <c:pt idx="0">
                  <c:v>7.7104999523271003E-2</c:v>
                </c:pt>
                <c:pt idx="1">
                  <c:v>7.7402557629422997E-2</c:v>
                </c:pt>
                <c:pt idx="2">
                  <c:v>0.11138545324184</c:v>
                </c:pt>
                <c:pt idx="3">
                  <c:v>9.7400479483663992E-3</c:v>
                </c:pt>
                <c:pt idx="4">
                  <c:v>0.12184040885752</c:v>
                </c:pt>
                <c:pt idx="5">
                  <c:v>0.13312619632997999</c:v>
                </c:pt>
                <c:pt idx="6">
                  <c:v>0.13363528641829001</c:v>
                </c:pt>
                <c:pt idx="7">
                  <c:v>7.4443233856232E-2</c:v>
                </c:pt>
                <c:pt idx="8">
                  <c:v>7.8186560334330996E-2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3E3-4B68-9419-4DE1198454FE}"/>
            </c:ext>
          </c:extLst>
        </c:ser>
        <c:ser>
          <c:idx val="7"/>
          <c:order val="7"/>
          <c:tx>
            <c:strRef>
              <c:f>'M.V. PROC'!$A$214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PROC'!$B$214:$J$214</c:f>
              <c:numCache>
                <c:formatCode>0.00%</c:formatCode>
                <c:ptCount val="9"/>
                <c:pt idx="0">
                  <c:v>5.5034480932489999E-2</c:v>
                </c:pt>
                <c:pt idx="1">
                  <c:v>6.622129599354E-2</c:v>
                </c:pt>
                <c:pt idx="2">
                  <c:v>0.12131581259089</c:v>
                </c:pt>
                <c:pt idx="3">
                  <c:v>1.8232546772022001E-2</c:v>
                </c:pt>
                <c:pt idx="4">
                  <c:v>0.11570557074288999</c:v>
                </c:pt>
                <c:pt idx="5">
                  <c:v>9.5551967939044996E-2</c:v>
                </c:pt>
                <c:pt idx="6">
                  <c:v>7.1471654535474993E-2</c:v>
                </c:pt>
                <c:pt idx="7">
                  <c:v>6.8935021052769996E-2</c:v>
                </c:pt>
                <c:pt idx="8">
                  <c:v>5.9088278347561002E-2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3E3-4B68-9419-4DE1198454FE}"/>
            </c:ext>
          </c:extLst>
        </c:ser>
        <c:ser>
          <c:idx val="8"/>
          <c:order val="8"/>
          <c:tx>
            <c:strRef>
              <c:f>'M.V. PROC'!$A$215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PROC'!$B$215:$J$215</c:f>
              <c:numCache>
                <c:formatCode>0.00%</c:formatCode>
                <c:ptCount val="9"/>
                <c:pt idx="0">
                  <c:v>5.0108760446643003E-2</c:v>
                </c:pt>
                <c:pt idx="1">
                  <c:v>5.2624429408470001E-2</c:v>
                </c:pt>
                <c:pt idx="2">
                  <c:v>5.5963727048498002E-2</c:v>
                </c:pt>
                <c:pt idx="3">
                  <c:v>2.2499509147143E-2</c:v>
                </c:pt>
                <c:pt idx="4">
                  <c:v>3.4034692039331002E-2</c:v>
                </c:pt>
                <c:pt idx="5">
                  <c:v>0.13779799517592001</c:v>
                </c:pt>
                <c:pt idx="6">
                  <c:v>5.4807194736496E-2</c:v>
                </c:pt>
                <c:pt idx="7">
                  <c:v>5.2218222205580998E-2</c:v>
                </c:pt>
                <c:pt idx="8">
                  <c:v>5.5736997704921999E-2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E3-4B68-9419-4DE1198454FE}"/>
            </c:ext>
          </c:extLst>
        </c:ser>
        <c:ser>
          <c:idx val="9"/>
          <c:order val="9"/>
          <c:tx>
            <c:strRef>
              <c:f>'M.V. PROC'!$A$216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PROC'!$B$216:$J$216</c:f>
              <c:numCache>
                <c:formatCode>0.00%</c:formatCode>
                <c:ptCount val="9"/>
                <c:pt idx="0">
                  <c:v>4.8469745235974998E-2</c:v>
                </c:pt>
                <c:pt idx="1">
                  <c:v>6.6751813262304005E-2</c:v>
                </c:pt>
                <c:pt idx="2">
                  <c:v>9.0235317677128002E-2</c:v>
                </c:pt>
                <c:pt idx="3">
                  <c:v>4.0738320748591003E-2</c:v>
                </c:pt>
                <c:pt idx="4">
                  <c:v>3.7569729582385997E-2</c:v>
                </c:pt>
                <c:pt idx="5">
                  <c:v>2.0525976172449001E-2</c:v>
                </c:pt>
                <c:pt idx="6">
                  <c:v>5.2148565486648001E-2</c:v>
                </c:pt>
                <c:pt idx="7">
                  <c:v>6.7736088786997994E-2</c:v>
                </c:pt>
                <c:pt idx="8">
                  <c:v>4.6788098129521997E-2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3E3-4B68-9419-4DE1198454FE}"/>
            </c:ext>
          </c:extLst>
        </c:ser>
        <c:ser>
          <c:idx val="10"/>
          <c:order val="10"/>
          <c:tx>
            <c:strRef>
              <c:f>'M.V. PROC'!$A$217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PROC'!$B$217:$J$217</c:f>
              <c:numCache>
                <c:formatCode>0.00%</c:formatCode>
                <c:ptCount val="9"/>
                <c:pt idx="0">
                  <c:v>2.1720973372670999E-2</c:v>
                </c:pt>
                <c:pt idx="1">
                  <c:v>2.0710027131128999E-2</c:v>
                </c:pt>
                <c:pt idx="2">
                  <c:v>2.1345383344156001E-2</c:v>
                </c:pt>
                <c:pt idx="3">
                  <c:v>6.4740323242495998E-4</c:v>
                </c:pt>
                <c:pt idx="4">
                  <c:v>1.2602968185871999E-2</c:v>
                </c:pt>
                <c:pt idx="5">
                  <c:v>2.2002786047421001E-2</c:v>
                </c:pt>
                <c:pt idx="6">
                  <c:v>1.8221347371925999E-2</c:v>
                </c:pt>
                <c:pt idx="7">
                  <c:v>1.6449171322414999E-2</c:v>
                </c:pt>
                <c:pt idx="8">
                  <c:v>1.9276951043988001E-2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3E3-4B68-9419-4DE1198454FE}"/>
            </c:ext>
          </c:extLst>
        </c:ser>
        <c:ser>
          <c:idx val="11"/>
          <c:order val="11"/>
          <c:tx>
            <c:strRef>
              <c:f>'M.V. PROC'!$A$218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PROC'!$B$218:$J$218</c:f>
              <c:numCache>
                <c:formatCode>0.00%</c:formatCode>
                <c:ptCount val="9"/>
                <c:pt idx="0">
                  <c:v>2.2893534245285001E-2</c:v>
                </c:pt>
                <c:pt idx="1">
                  <c:v>1.0483329502236001E-2</c:v>
                </c:pt>
                <c:pt idx="2">
                  <c:v>1.249921539529E-2</c:v>
                </c:pt>
                <c:pt idx="3">
                  <c:v>2.5367024206305E-4</c:v>
                </c:pt>
                <c:pt idx="4">
                  <c:v>1.6937456226747999E-2</c:v>
                </c:pt>
                <c:pt idx="5">
                  <c:v>9.6664574639838997E-3</c:v>
                </c:pt>
                <c:pt idx="6">
                  <c:v>2.1213404011384999E-2</c:v>
                </c:pt>
                <c:pt idx="7">
                  <c:v>1.3690489309045E-2</c:v>
                </c:pt>
                <c:pt idx="8">
                  <c:v>1.8070550751846E-2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3E3-4B68-9419-4DE1198454FE}"/>
            </c:ext>
          </c:extLst>
        </c:ser>
        <c:ser>
          <c:idx val="12"/>
          <c:order val="12"/>
          <c:tx>
            <c:strRef>
              <c:f>'M.V. PROC'!$A$219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PROC'!$B$219:$J$219</c:f>
              <c:numCache>
                <c:formatCode>0.00%</c:formatCode>
                <c:ptCount val="9"/>
                <c:pt idx="0">
                  <c:v>1.0554645153761E-2</c:v>
                </c:pt>
                <c:pt idx="1">
                  <c:v>1.8754861570208E-2</c:v>
                </c:pt>
                <c:pt idx="2">
                  <c:v>2.2973965691818001E-2</c:v>
                </c:pt>
                <c:pt idx="3">
                  <c:v>5.4017314363690003E-4</c:v>
                </c:pt>
                <c:pt idx="4">
                  <c:v>1.4406907047559999E-2</c:v>
                </c:pt>
                <c:pt idx="5">
                  <c:v>2.4223792066553E-2</c:v>
                </c:pt>
                <c:pt idx="6">
                  <c:v>1.2777011837225001E-2</c:v>
                </c:pt>
                <c:pt idx="7">
                  <c:v>6.8386176436652001E-3</c:v>
                </c:pt>
                <c:pt idx="8">
                  <c:v>1.1768731361262001E-2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3E3-4B68-9419-4DE1198454FE}"/>
            </c:ext>
          </c:extLst>
        </c:ser>
        <c:ser>
          <c:idx val="13"/>
          <c:order val="13"/>
          <c:tx>
            <c:strRef>
              <c:f>'M.V. PROC'!$A$220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PROC'!$B$220:$J$220</c:f>
              <c:numCache>
                <c:formatCode>0.00%</c:formatCode>
                <c:ptCount val="9"/>
                <c:pt idx="0">
                  <c:v>9.1098975585611006E-3</c:v>
                </c:pt>
                <c:pt idx="1">
                  <c:v>8.0627114894756009E-3</c:v>
                </c:pt>
                <c:pt idx="2">
                  <c:v>2.0749263970123E-2</c:v>
                </c:pt>
                <c:pt idx="3">
                  <c:v>1.6554685107843001E-3</c:v>
                </c:pt>
                <c:pt idx="4">
                  <c:v>2.6139230628197999E-3</c:v>
                </c:pt>
                <c:pt idx="5">
                  <c:v>6.5235893530775002E-3</c:v>
                </c:pt>
                <c:pt idx="6">
                  <c:v>1.9177891726418001E-2</c:v>
                </c:pt>
                <c:pt idx="7">
                  <c:v>8.3067178901305994E-3</c:v>
                </c:pt>
                <c:pt idx="8">
                  <c:v>8.0415443197588993E-3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3E3-4B68-9419-4DE1198454FE}"/>
            </c:ext>
          </c:extLst>
        </c:ser>
        <c:ser>
          <c:idx val="14"/>
          <c:order val="14"/>
          <c:tx>
            <c:strRef>
              <c:f>'M.V. PROC'!$A$221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PROC'!$B$221:$J$221</c:f>
              <c:numCache>
                <c:formatCode>0.00%</c:formatCode>
                <c:ptCount val="9"/>
                <c:pt idx="0">
                  <c:v>4.4953615906733E-3</c:v>
                </c:pt>
                <c:pt idx="1">
                  <c:v>5.1764447027151002E-3</c:v>
                </c:pt>
                <c:pt idx="2">
                  <c:v>2.9427727108137002E-3</c:v>
                </c:pt>
                <c:pt idx="3">
                  <c:v>6.1184812083402E-4</c:v>
                </c:pt>
                <c:pt idx="4">
                  <c:v>1.5907462457569999E-3</c:v>
                </c:pt>
                <c:pt idx="5">
                  <c:v>8.1439477386602999E-3</c:v>
                </c:pt>
                <c:pt idx="6">
                  <c:v>1.8331808267899001E-4</c:v>
                </c:pt>
                <c:pt idx="7">
                  <c:v>3.3247004251735E-3</c:v>
                </c:pt>
                <c:pt idx="8">
                  <c:v>4.3777332141027E-3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3E3-4B68-9419-4DE11984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65008"/>
        <c:axId val="462368928"/>
      </c:barChart>
      <c:catAx>
        <c:axId val="46236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8928"/>
        <c:crosses val="autoZero"/>
        <c:auto val="1"/>
        <c:lblAlgn val="ctr"/>
        <c:lblOffset val="100"/>
        <c:noMultiLvlLbl val="0"/>
      </c:catAx>
      <c:valAx>
        <c:axId val="46236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6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9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46823637336607"/>
          <c:y val="5.4060956693028427E-2"/>
          <c:w val="0.17676477333537191"/>
          <c:h val="0.90849399821191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846532613175417E-2"/>
          <c:y val="0.21520357764537723"/>
          <c:w val="0.91574048285286658"/>
          <c:h val="0.667974400736400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ANUAL!$E$1997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ANUAL!$A$1998:$A$2002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ANUAL!$D$1998:$D$2002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3A-42BD-BC04-7C861D842A3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ANUAL!$A$1998:$A$2002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ANUAL!$F$1998:$F$2002</c:f>
              <c:numCache>
                <c:formatCode>#,##0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3A-42BD-BC04-7C861D8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"/>
        <c:axId val="462370888"/>
        <c:axId val="462372456"/>
      </c:barChart>
      <c:barChart>
        <c:barDir val="col"/>
        <c:grouping val="clustered"/>
        <c:varyColors val="0"/>
        <c:ser>
          <c:idx val="0"/>
          <c:order val="0"/>
          <c:tx>
            <c:strRef>
              <c:f>ANUAL!$C$1997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ANUAL!$A$1998:$A$2002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ANUAL!$C$1998:$C$2002</c:f>
              <c:numCache>
                <c:formatCode>#,##0</c:formatCode>
                <c:ptCount val="5"/>
                <c:pt idx="0">
                  <c:v>15</c:v>
                </c:pt>
                <c:pt idx="1">
                  <c:v>148</c:v>
                </c:pt>
                <c:pt idx="2">
                  <c:v>226</c:v>
                </c:pt>
                <c:pt idx="3">
                  <c:v>193</c:v>
                </c:pt>
                <c:pt idx="4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D3A-42BD-BC04-7C861D842A39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ANUAL!$A$1998:$A$2002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ANUAL!$E$1998:$E$2002</c:f>
              <c:numCache>
                <c:formatCode>#,##0</c:formatCode>
                <c:ptCount val="5"/>
                <c:pt idx="0">
                  <c:v>15</c:v>
                </c:pt>
                <c:pt idx="1">
                  <c:v>152</c:v>
                </c:pt>
                <c:pt idx="2">
                  <c:v>225</c:v>
                </c:pt>
                <c:pt idx="3">
                  <c:v>195</c:v>
                </c:pt>
                <c:pt idx="4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3A-42BD-BC04-7C861D8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2373240"/>
        <c:axId val="462369712"/>
      </c:barChart>
      <c:catAx>
        <c:axId val="46237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2456"/>
        <c:crosses val="autoZero"/>
        <c:auto val="1"/>
        <c:lblAlgn val="ctr"/>
        <c:lblOffset val="100"/>
        <c:noMultiLvlLbl val="0"/>
      </c:catAx>
      <c:valAx>
        <c:axId val="462372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0888"/>
        <c:crosses val="autoZero"/>
        <c:crossBetween val="between"/>
      </c:valAx>
      <c:valAx>
        <c:axId val="462369712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3240"/>
        <c:crosses val="max"/>
        <c:crossBetween val="between"/>
      </c:valAx>
      <c:catAx>
        <c:axId val="4623732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2369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60241278520543684"/>
          <c:y val="2.7889822183500952E-2"/>
          <c:w val="0.39758721479456316"/>
          <c:h val="0.146855003377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8955687370054568"/>
          <c:y val="2.3818387607686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185230382908045"/>
          <c:y val="0.21091182226606639"/>
          <c:w val="0.86705317876284638"/>
          <c:h val="0.6723255654757159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ANUAL!$E$2012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ANUAL!$A$2013:$A$2017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ANUAL!$D$2013:$D$2017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DA-4FD6-83E2-5C8E123E63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ANUAL!$A$2013:$A$2017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ANUAL!$F$2013:$F$2017</c:f>
              <c:numCache>
                <c:formatCode>#,##0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DA-4FD6-83E2-5C8E123E6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6"/>
        <c:axId val="462366576"/>
        <c:axId val="462370104"/>
      </c:barChart>
      <c:barChart>
        <c:barDir val="col"/>
        <c:grouping val="clustered"/>
        <c:varyColors val="0"/>
        <c:ser>
          <c:idx val="0"/>
          <c:order val="0"/>
          <c:tx>
            <c:strRef>
              <c:f>ANUAL!$C$2012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ANUAL!$A$2013:$A$2017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ANUAL!$C$2013:$C$2017</c:f>
              <c:numCache>
                <c:formatCode>#,##0</c:formatCode>
                <c:ptCount val="5"/>
                <c:pt idx="0">
                  <c:v>1436</c:v>
                </c:pt>
                <c:pt idx="1">
                  <c:v>19201</c:v>
                </c:pt>
                <c:pt idx="2">
                  <c:v>15258</c:v>
                </c:pt>
                <c:pt idx="3">
                  <c:v>7807</c:v>
                </c:pt>
                <c:pt idx="4">
                  <c:v>2013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DA-4FD6-83E2-5C8E123E6311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ANUAL!$A$2013:$A$2017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ANUAL!$E$2013:$E$2017</c:f>
              <c:numCache>
                <c:formatCode>#,##0</c:formatCode>
                <c:ptCount val="5"/>
                <c:pt idx="0">
                  <c:v>1436</c:v>
                </c:pt>
                <c:pt idx="1">
                  <c:v>19393</c:v>
                </c:pt>
                <c:pt idx="2">
                  <c:v>15127</c:v>
                </c:pt>
                <c:pt idx="3">
                  <c:v>8007</c:v>
                </c:pt>
                <c:pt idx="4">
                  <c:v>2055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DA-4FD6-83E2-5C8E123E6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2381472"/>
        <c:axId val="462381864"/>
      </c:barChart>
      <c:catAx>
        <c:axId val="46236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0104"/>
        <c:crosses val="autoZero"/>
        <c:auto val="1"/>
        <c:lblAlgn val="ctr"/>
        <c:lblOffset val="100"/>
        <c:noMultiLvlLbl val="0"/>
      </c:catAx>
      <c:valAx>
        <c:axId val="46237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6576"/>
        <c:crosses val="autoZero"/>
        <c:crossBetween val="between"/>
      </c:valAx>
      <c:valAx>
        <c:axId val="46238186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81472"/>
        <c:crosses val="max"/>
        <c:crossBetween val="between"/>
      </c:valAx>
      <c:catAx>
        <c:axId val="4623814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2381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delete val="1"/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61446179273058643"/>
          <c:y val="2.4330625660346047E-2"/>
          <c:w val="0.38553820726941351"/>
          <c:h val="0.17238997079226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0701273181218761"/>
          <c:y val="2.4806221738974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629204559465122E-2"/>
          <c:y val="0.19781008591026139"/>
          <c:w val="0.91752970768278497"/>
          <c:h val="0.72525839814311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ANUAL!$B$2171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ANUAL!$A$2172:$A$2180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ANUAL!$B$2172:$B$2180</c:f>
              <c:numCache>
                <c:formatCode>#,##0</c:formatCode>
                <c:ptCount val="9"/>
                <c:pt idx="0">
                  <c:v>8</c:v>
                </c:pt>
                <c:pt idx="1">
                  <c:v>27</c:v>
                </c:pt>
                <c:pt idx="2">
                  <c:v>31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0-4468-843B-3207B64B1E78}"/>
            </c:ext>
          </c:extLst>
        </c:ser>
        <c:ser>
          <c:idx val="2"/>
          <c:order val="1"/>
          <c:tx>
            <c:strRef>
              <c:f>ANUAL!$D$2171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ANUAL!$A$2172:$A$2180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ANUAL!$D$2172:$D$2180</c:f>
              <c:numCache>
                <c:formatCode>#,##0</c:formatCode>
                <c:ptCount val="9"/>
                <c:pt idx="0">
                  <c:v>917</c:v>
                </c:pt>
                <c:pt idx="1">
                  <c:v>342</c:v>
                </c:pt>
                <c:pt idx="2">
                  <c:v>419</c:v>
                </c:pt>
                <c:pt idx="3">
                  <c:v>200</c:v>
                </c:pt>
                <c:pt idx="4">
                  <c:v>498</c:v>
                </c:pt>
                <c:pt idx="5">
                  <c:v>393</c:v>
                </c:pt>
                <c:pt idx="6">
                  <c:v>293</c:v>
                </c:pt>
                <c:pt idx="7">
                  <c:v>166</c:v>
                </c:pt>
                <c:pt idx="8">
                  <c:v>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F0-4468-843B-3207B64B1E78}"/>
            </c:ext>
          </c:extLst>
        </c:ser>
        <c:ser>
          <c:idx val="4"/>
          <c:order val="2"/>
          <c:tx>
            <c:strRef>
              <c:f>ANUAL!$F$2171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ANUAL!$A$2172:$A$2180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ANUAL!$F$2172:$F$2180</c:f>
              <c:numCache>
                <c:formatCode>#,##0</c:formatCode>
                <c:ptCount val="9"/>
                <c:pt idx="0">
                  <c:v>24</c:v>
                </c:pt>
                <c:pt idx="1">
                  <c:v>19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F0-4468-843B-3207B64B1E78}"/>
            </c:ext>
          </c:extLst>
        </c:ser>
        <c:ser>
          <c:idx val="7"/>
          <c:order val="3"/>
          <c:tx>
            <c:strRef>
              <c:f>ANUAL!$H$2171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ANUAL!$H$2172:$H$2180</c:f>
              <c:numCache>
                <c:formatCode>#,##0</c:formatCode>
                <c:ptCount val="9"/>
                <c:pt idx="0">
                  <c:v>58</c:v>
                </c:pt>
                <c:pt idx="1">
                  <c:v>81</c:v>
                </c:pt>
                <c:pt idx="2">
                  <c:v>102</c:v>
                </c:pt>
                <c:pt idx="3">
                  <c:v>40</c:v>
                </c:pt>
                <c:pt idx="4">
                  <c:v>52</c:v>
                </c:pt>
                <c:pt idx="5">
                  <c:v>45</c:v>
                </c:pt>
                <c:pt idx="6">
                  <c:v>59</c:v>
                </c:pt>
                <c:pt idx="7">
                  <c:v>34</c:v>
                </c:pt>
                <c:pt idx="8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EF0-4468-843B-3207B64B1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84216"/>
        <c:axId val="462377944"/>
      </c:barChart>
      <c:catAx>
        <c:axId val="46238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7944"/>
        <c:crosses val="autoZero"/>
        <c:auto val="1"/>
        <c:lblAlgn val="ctr"/>
        <c:lblOffset val="100"/>
        <c:noMultiLvlLbl val="0"/>
      </c:catAx>
      <c:valAx>
        <c:axId val="462377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84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052615632013242"/>
          <c:y val="1.3450703914370149E-2"/>
          <c:w val="0.11947384367986758"/>
          <c:h val="0.270562256100301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7DB51A"/>
                </a:solidFill>
              </a:rPr>
              <a:t>EDAD DE LOS VISITANTES</a:t>
            </a:r>
          </a:p>
        </c:rich>
      </c:tx>
      <c:layout>
        <c:manualLayout>
          <c:xMode val="edge"/>
          <c:yMode val="edge"/>
          <c:x val="0.37729977965658457"/>
          <c:y val="1.43840136102034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ANUAL'!$A$14:$A$18</c:f>
              <c:strCache>
                <c:ptCount val="5"/>
                <c:pt idx="0">
                  <c:v>Entre 16 y 24 años</c:v>
                </c:pt>
                <c:pt idx="1">
                  <c:v>Entre 25 y 34 años</c:v>
                </c:pt>
                <c:pt idx="2">
                  <c:v>Entre 35 y 44 años</c:v>
                </c:pt>
                <c:pt idx="3">
                  <c:v>Entre 45 y 54 años</c:v>
                </c:pt>
                <c:pt idx="4">
                  <c:v>Más de 55 años</c:v>
                </c:pt>
              </c:strCache>
            </c:strRef>
          </c:cat>
          <c:val>
            <c:numRef>
              <c:f>'DEMANDA ANUAL'!$B$14:$B$18</c:f>
              <c:numCache>
                <c:formatCode>0.0%</c:formatCode>
                <c:ptCount val="5"/>
                <c:pt idx="0">
                  <c:v>3.9E-2</c:v>
                </c:pt>
                <c:pt idx="1">
                  <c:v>0.16600000000000001</c:v>
                </c:pt>
                <c:pt idx="2">
                  <c:v>0.23699999999999999</c:v>
                </c:pt>
                <c:pt idx="3">
                  <c:v>0.248</c:v>
                </c:pt>
                <c:pt idx="4">
                  <c:v>0.31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B8-4526-9C58-78A478D7F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384608"/>
        <c:axId val="462382648"/>
      </c:barChart>
      <c:catAx>
        <c:axId val="4623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8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38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84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SEXO DE LOS VISITANTES</a:t>
            </a:r>
          </a:p>
        </c:rich>
      </c:tx>
      <c:layout>
        <c:manualLayout>
          <c:xMode val="edge"/>
          <c:yMode val="edge"/>
          <c:x val="0.34857197001999296"/>
          <c:y val="1.865671641791044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E2-4433-BF4C-AB3DC6F5C4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E2-4433-BF4C-AB3DC6F5C407}"/>
              </c:ext>
            </c:extLst>
          </c:dPt>
          <c:dLbls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'DEMANDA ANUAL'!$A$44:$A$45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'DEMANDA ANUAL'!$B$44:$B$45</c:f>
              <c:numCache>
                <c:formatCode>0.0%</c:formatCode>
                <c:ptCount val="2"/>
                <c:pt idx="0">
                  <c:v>0.50600000000000001</c:v>
                </c:pt>
                <c:pt idx="1">
                  <c:v>0.49399999999999999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F0E2-4433-BF4C-AB3DC6F5C40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NIVEL DE ESTUDIOS</a:t>
            </a:r>
          </a:p>
        </c:rich>
      </c:tx>
      <c:layout>
        <c:manualLayout>
          <c:xMode val="edge"/>
          <c:yMode val="edge"/>
          <c:x val="0.38122803306303132"/>
          <c:y val="1.8518392893196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0871827175449221"/>
          <c:w val="0.92674616695059631"/>
          <c:h val="0.6999225196850393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ANUAL'!$A$73:$A$76</c:f>
              <c:strCache>
                <c:ptCount val="4"/>
                <c:pt idx="0">
                  <c:v>Sin estudios / estudios primarios incompletos</c:v>
                </c:pt>
                <c:pt idx="1">
                  <c:v>Estudios primarios</c:v>
                </c:pt>
                <c:pt idx="2">
                  <c:v>Bachillerato / Módulo (FP)</c:v>
                </c:pt>
                <c:pt idx="3">
                  <c:v>Estudios universitarios</c:v>
                </c:pt>
              </c:strCache>
            </c:strRef>
          </c:cat>
          <c:val>
            <c:numRef>
              <c:f>'DEMANDA ANUAL'!$B$73:$B$76</c:f>
              <c:numCache>
                <c:formatCode>0.0%</c:formatCode>
                <c:ptCount val="4"/>
                <c:pt idx="0">
                  <c:v>1E-3</c:v>
                </c:pt>
                <c:pt idx="1">
                  <c:v>9.0999999999999998E-2</c:v>
                </c:pt>
                <c:pt idx="2">
                  <c:v>0.33800000000000002</c:v>
                </c:pt>
                <c:pt idx="3">
                  <c:v>0.56000000000000005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CF-41F1-9BEF-0BAF2586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383432"/>
        <c:axId val="462383824"/>
      </c:barChart>
      <c:catAx>
        <c:axId val="462383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8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38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83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SITUACION LABORAL DE LOS VISITANTES</a:t>
            </a:r>
          </a:p>
        </c:rich>
      </c:tx>
      <c:layout>
        <c:manualLayout>
          <c:xMode val="edge"/>
          <c:yMode val="edge"/>
          <c:x val="0.25002059742614563"/>
          <c:y val="1.8518882032069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84383072036709E-2"/>
          <c:y val="0.1214084318357954"/>
          <c:w val="0.91320524726282359"/>
          <c:h val="0.7395907280605876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'DEMANDA ANUAL'!$A$105:$A$110</c:f>
              <c:strCache>
                <c:ptCount val="6"/>
                <c:pt idx="0">
                  <c:v>Trabajador/a por cuenta ajena</c:v>
                </c:pt>
                <c:pt idx="1">
                  <c:v>Jubilado/a</c:v>
                </c:pt>
                <c:pt idx="2">
                  <c:v>Trabajador/a por cuenta propia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ANUAL'!$B$105:$B$110</c:f>
              <c:numCache>
                <c:formatCode>0.0%</c:formatCode>
                <c:ptCount val="6"/>
                <c:pt idx="0">
                  <c:v>0.68899999999999995</c:v>
                </c:pt>
                <c:pt idx="1">
                  <c:v>0.13100000000000001</c:v>
                </c:pt>
                <c:pt idx="2">
                  <c:v>9.4E-2</c:v>
                </c:pt>
                <c:pt idx="3">
                  <c:v>3.6999999999999998E-2</c:v>
                </c:pt>
                <c:pt idx="4">
                  <c:v>2.5999999999999999E-2</c:v>
                </c:pt>
                <c:pt idx="5">
                  <c:v>1.2E-2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0D-4047-A23D-49C536159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378728"/>
        <c:axId val="462379120"/>
      </c:barChart>
      <c:catAx>
        <c:axId val="462378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37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8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[1]Oferta!$A$160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[1]Oferta!$B$160:$J$160</c:f>
              <c:numCache>
                <c:formatCode>General</c:formatCode>
                <c:ptCount val="9"/>
                <c:pt idx="0">
                  <c:v>512</c:v>
                </c:pt>
                <c:pt idx="1">
                  <c:v>716</c:v>
                </c:pt>
                <c:pt idx="2">
                  <c:v>1055</c:v>
                </c:pt>
                <c:pt idx="3">
                  <c:v>296</c:v>
                </c:pt>
                <c:pt idx="4">
                  <c:v>570</c:v>
                </c:pt>
                <c:pt idx="5">
                  <c:v>496</c:v>
                </c:pt>
                <c:pt idx="6">
                  <c:v>300</c:v>
                </c:pt>
                <c:pt idx="7">
                  <c:v>768</c:v>
                </c:pt>
                <c:pt idx="8">
                  <c:v>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1C-4444-BC14-8AFC9346B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45273480"/>
        <c:axId val="445275048"/>
        <c:axId val="0"/>
      </c:bar3DChart>
      <c:catAx>
        <c:axId val="445273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275048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445275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273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NIVEL DE INGRESOS DE LOS VISITANTES</a:t>
            </a:r>
          </a:p>
        </c:rich>
      </c:tx>
      <c:layout>
        <c:manualLayout>
          <c:xMode val="edge"/>
          <c:yMode val="edge"/>
          <c:x val="0.2748555755893029"/>
          <c:y val="1.85185658298800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91996091841110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ANUAL'!$A$142:$A$146</c:f>
              <c:strCache>
                <c:ptCount val="5"/>
                <c:pt idx="0">
                  <c:v>Menos de 12.000 euros</c:v>
                </c:pt>
                <c:pt idx="1">
                  <c:v>Entre 12.000  y 30.000 euros</c:v>
                </c:pt>
                <c:pt idx="2">
                  <c:v>Entre 30.000 y 54.000 euros</c:v>
                </c:pt>
                <c:pt idx="3">
                  <c:v>Más de 54.000 euros</c:v>
                </c:pt>
                <c:pt idx="4">
                  <c:v>Ns/Nc</c:v>
                </c:pt>
              </c:strCache>
            </c:strRef>
          </c:cat>
          <c:val>
            <c:numRef>
              <c:f>'DEMANDA ANUAL'!$B$142:$B$146</c:f>
              <c:numCache>
                <c:formatCode>0.0%</c:formatCode>
                <c:ptCount val="5"/>
                <c:pt idx="0">
                  <c:v>7.2999999999999995E-2</c:v>
                </c:pt>
                <c:pt idx="1">
                  <c:v>0.51400000000000001</c:v>
                </c:pt>
                <c:pt idx="2">
                  <c:v>0.115</c:v>
                </c:pt>
                <c:pt idx="3">
                  <c:v>2.1999999999999999E-2</c:v>
                </c:pt>
                <c:pt idx="4">
                  <c:v>0.27600000000000002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3B-4D8A-9D79-813AD9465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381080"/>
        <c:axId val="462380296"/>
      </c:barChart>
      <c:catAx>
        <c:axId val="462381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8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38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81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MEDIO DE TRANSPORTE UTILIZADO POR LOS VISITANTES</a:t>
            </a:r>
          </a:p>
        </c:rich>
      </c:tx>
      <c:layout>
        <c:manualLayout>
          <c:xMode val="edge"/>
          <c:yMode val="edge"/>
          <c:x val="0.17109439775568527"/>
          <c:y val="1.58730416098224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4203233721449222"/>
          <c:y val="0.13650835971093661"/>
          <c:w val="0.61621300616760966"/>
          <c:h val="0.7873040281002855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1DC-4532-B178-C0A67BBE2371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DC-4532-B178-C0A67BBE2371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1DC-4532-B178-C0A67BBE2371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DC-4532-B178-C0A67BBE2371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1DC-4532-B178-C0A67BBE2371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DC-4532-B178-C0A67BBE2371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1DC-4532-B178-C0A67BBE2371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296-4C2F-BC2A-175FBBE251D6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296-4C2F-BC2A-175FBBE251D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ANUAL'!$A$178:$A$186</c:f>
              <c:strCache>
                <c:ptCount val="9"/>
                <c:pt idx="0">
                  <c:v>Ns/Nc</c:v>
                </c:pt>
                <c:pt idx="1">
                  <c:v>Otro</c:v>
                </c:pt>
                <c:pt idx="2">
                  <c:v>Moto</c:v>
                </c:pt>
                <c:pt idx="3">
                  <c:v>Coche de alquiler</c:v>
                </c:pt>
                <c:pt idx="4">
                  <c:v>Avión</c:v>
                </c:pt>
                <c:pt idx="5">
                  <c:v>Autobús</c:v>
                </c:pt>
                <c:pt idx="6">
                  <c:v>Tren</c:v>
                </c:pt>
                <c:pt idx="7">
                  <c:v>Coche con caravana / autocaravana</c:v>
                </c:pt>
                <c:pt idx="8">
                  <c:v>Coche propio</c:v>
                </c:pt>
              </c:strCache>
            </c:strRef>
          </c:cat>
          <c:val>
            <c:numRef>
              <c:f>'DEMANDA ANUAL'!$B$178:$B$186</c:f>
              <c:numCache>
                <c:formatCode>0.0%</c:formatCode>
                <c:ptCount val="9"/>
                <c:pt idx="0">
                  <c:v>6.0000000000000001E-3</c:v>
                </c:pt>
                <c:pt idx="1">
                  <c:v>2.1000000000000001E-2</c:v>
                </c:pt>
                <c:pt idx="2">
                  <c:v>7.0000000000000001E-3</c:v>
                </c:pt>
                <c:pt idx="3">
                  <c:v>0.03</c:v>
                </c:pt>
                <c:pt idx="4">
                  <c:v>3.6999999999999998E-2</c:v>
                </c:pt>
                <c:pt idx="5">
                  <c:v>4.2999999999999997E-2</c:v>
                </c:pt>
                <c:pt idx="6">
                  <c:v>5.8000000000000003E-2</c:v>
                </c:pt>
                <c:pt idx="7">
                  <c:v>7.1999999999999995E-2</c:v>
                </c:pt>
                <c:pt idx="8">
                  <c:v>0.72599999999999998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1DC-4532-B178-C0A67BBE2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290872"/>
        <c:axId val="465290480"/>
      </c:barChart>
      <c:catAx>
        <c:axId val="465290872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0480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46529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0872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COMPOSICIÓN DEL GRUPO DE VIAJE</a:t>
            </a:r>
          </a:p>
        </c:rich>
      </c:tx>
      <c:layout>
        <c:manualLayout>
          <c:xMode val="edge"/>
          <c:yMode val="edge"/>
          <c:x val="0.24638582162259565"/>
          <c:y val="1.8314916956207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08719263661528"/>
          <c:y val="0.23389412050798666"/>
          <c:w val="0.75854410738167588"/>
          <c:h val="0.6195888226268980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6CC-4F88-B93B-29E3C241AE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6CC-4F88-B93B-29E3C241AE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6CC-4F88-B93B-29E3C241AE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6CC-4F88-B93B-29E3C241AEB6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ANUAL'!$A$213:$A$216</c:f>
              <c:strCache>
                <c:ptCount val="4"/>
                <c:pt idx="0">
                  <c:v>En pareja </c:v>
                </c:pt>
                <c:pt idx="1">
                  <c:v>Con familiares y / o amigos</c:v>
                </c:pt>
                <c:pt idx="2">
                  <c:v>Solo </c:v>
                </c:pt>
                <c:pt idx="3">
                  <c:v>Ns/Nc</c:v>
                </c:pt>
              </c:strCache>
            </c:strRef>
          </c:cat>
          <c:val>
            <c:numRef>
              <c:f>'DEMANDA ANUAL'!$B$213:$B$216</c:f>
              <c:numCache>
                <c:formatCode>0.0%</c:formatCode>
                <c:ptCount val="4"/>
                <c:pt idx="0">
                  <c:v>0.46600000000000003</c:v>
                </c:pt>
                <c:pt idx="1">
                  <c:v>0.38800000000000001</c:v>
                </c:pt>
                <c:pt idx="2">
                  <c:v>0.14599999999999999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6CC-4F88-B93B-29E3C241AEB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¿A TRAVÉS DE QUÉ MEDIO HA ORGANIZADO EL VIAJE?</a:t>
            </a:r>
          </a:p>
        </c:rich>
      </c:tx>
      <c:layout>
        <c:manualLayout>
          <c:xMode val="edge"/>
          <c:yMode val="edge"/>
          <c:x val="0.22474058763173796"/>
          <c:y val="1.58730466384009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285372706618103"/>
          <c:y val="0.11677706440541086"/>
          <c:w val="0.64887710905571339"/>
          <c:h val="0.7752893196042802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5FB-472B-91EB-B731A15511F3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FB-472B-91EB-B731A15511F3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5FB-472B-91EB-B731A15511F3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FB-472B-91EB-B731A15511F3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5FB-472B-91EB-B731A15511F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ANUAL'!$A$242:$A$246</c:f>
              <c:strCache>
                <c:ptCount val="5"/>
                <c:pt idx="0">
                  <c:v>Ns/Nc</c:v>
                </c:pt>
                <c:pt idx="1">
                  <c:v>A través de una agencia de viajes Online</c:v>
                </c:pt>
                <c:pt idx="2">
                  <c:v>A través de una agencia de viajes Física</c:v>
                </c:pt>
                <c:pt idx="3">
                  <c:v>Organización propia: a través de Internet</c:v>
                </c:pt>
                <c:pt idx="4">
                  <c:v>Organización propia: otros medios  </c:v>
                </c:pt>
              </c:strCache>
            </c:strRef>
          </c:cat>
          <c:val>
            <c:numRef>
              <c:f>'DEMANDA ANUAL'!$B$242:$B$246</c:f>
              <c:numCache>
                <c:formatCode>0.0%</c:formatCode>
                <c:ptCount val="5"/>
                <c:pt idx="0">
                  <c:v>1.4999999999999999E-2</c:v>
                </c:pt>
                <c:pt idx="1">
                  <c:v>1.4E-2</c:v>
                </c:pt>
                <c:pt idx="2">
                  <c:v>2.5000000000000001E-2</c:v>
                </c:pt>
                <c:pt idx="3">
                  <c:v>0.26600000000000001</c:v>
                </c:pt>
                <c:pt idx="4">
                  <c:v>0.72499999999999998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5FB-472B-91EB-B731A1551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5292832"/>
        <c:axId val="465301064"/>
      </c:barChart>
      <c:catAx>
        <c:axId val="465292832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106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465301064"/>
        <c:scaling>
          <c:orientation val="minMax"/>
          <c:max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2832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GRADO DE CONOCIMIENTO DE CASTILLA Y LEÓN</a:t>
            </a:r>
          </a:p>
        </c:rich>
      </c:tx>
      <c:layout>
        <c:manualLayout>
          <c:xMode val="edge"/>
          <c:yMode val="edge"/>
          <c:x val="0.18336584539835743"/>
          <c:y val="1.8181941999254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3255439844213"/>
          <c:y val="0.2769299018490336"/>
          <c:w val="0.7751375836085006"/>
          <c:h val="0.628000476048563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27E-4019-9010-9A26195804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7E-4019-9010-9A2619580458}"/>
              </c:ext>
            </c:extLst>
          </c:dPt>
          <c:dLbls>
            <c:dLbl>
              <c:idx val="0"/>
              <c:layout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27E-4019-9010-9A261958045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27E-4019-9010-9A261958045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ANUAL'!$A$271:$A$272</c:f>
              <c:strCache>
                <c:ptCount val="2"/>
                <c:pt idx="0">
                  <c:v>Repite visita </c:v>
                </c:pt>
                <c:pt idx="1">
                  <c:v>Es la primera vez </c:v>
                </c:pt>
              </c:strCache>
            </c:strRef>
          </c:cat>
          <c:val>
            <c:numRef>
              <c:f>'DEMANDA ANUAL'!$B$271:$B$272</c:f>
              <c:numCache>
                <c:formatCode>0.0%</c:formatCode>
                <c:ptCount val="2"/>
                <c:pt idx="0">
                  <c:v>0.71</c:v>
                </c:pt>
                <c:pt idx="1">
                  <c:v>0.28999999999999998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27E-4019-9010-9A261958045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ACTIVIDADES REALIZADAS DURANTE LA VISITA A CASTILLA Y LEÓN</a:t>
            </a:r>
          </a:p>
        </c:rich>
      </c:tx>
      <c:layout>
        <c:manualLayout>
          <c:xMode val="edge"/>
          <c:yMode val="edge"/>
          <c:x val="0.30032775842991644"/>
          <c:y val="1.1627790034930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28665372515484"/>
          <c:y val="9.4076945804479492E-2"/>
          <c:w val="0.64609753670786119"/>
          <c:h val="0.8268541363201342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FBC-4FB0-A1E3-7E53CCBF307E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BC-4FB0-A1E3-7E53CCBF307E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FBC-4FB0-A1E3-7E53CCBF307E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BC-4FB0-A1E3-7E53CCBF307E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FBC-4FB0-A1E3-7E53CCBF307E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BC-4FB0-A1E3-7E53CCBF307E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FBC-4FB0-A1E3-7E53CCBF307E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FBC-4FB0-A1E3-7E53CCBF307E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FBC-4FB0-A1E3-7E53CCBF307E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FBC-4FB0-A1E3-7E53CCBF307E}"/>
              </c:ext>
            </c:extLst>
          </c:dPt>
          <c:dPt>
            <c:idx val="1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FBC-4FB0-A1E3-7E53CCBF307E}"/>
              </c:ext>
            </c:extLst>
          </c:dPt>
          <c:dPt>
            <c:idx val="1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FBC-4FB0-A1E3-7E53CCBF307E}"/>
              </c:ext>
            </c:extLst>
          </c:dPt>
          <c:dPt>
            <c:idx val="1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FBC-4FB0-A1E3-7E53CCBF307E}"/>
              </c:ext>
            </c:extLst>
          </c:dPt>
          <c:dPt>
            <c:idx val="1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FBC-4FB0-A1E3-7E53CCBF307E}"/>
              </c:ext>
            </c:extLst>
          </c:dPt>
          <c:dPt>
            <c:idx val="1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FBC-4FB0-A1E3-7E53CCBF307E}"/>
              </c:ext>
            </c:extLst>
          </c:dPt>
          <c:dPt>
            <c:idx val="1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FBC-4FB0-A1E3-7E53CCBF307E}"/>
              </c:ext>
            </c:extLst>
          </c:dPt>
          <c:dPt>
            <c:idx val="1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FBC-4FB0-A1E3-7E53CCBF307E}"/>
              </c:ext>
            </c:extLst>
          </c:dPt>
          <c:dPt>
            <c:idx val="1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FBC-4FB0-A1E3-7E53CCBF307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ANUAL'!$A$329:$A$346</c:f>
              <c:strCache>
                <c:ptCount val="18"/>
                <c:pt idx="0">
                  <c:v>Ns/Nc</c:v>
                </c:pt>
                <c:pt idx="1">
                  <c:v>Otras actividades</c:v>
                </c:pt>
                <c:pt idx="2">
                  <c:v>Disfrutar de balnearios</c:v>
                </c:pt>
                <c:pt idx="3">
                  <c:v>Aprender o practicar el idioma </c:v>
                </c:pt>
                <c:pt idx="4">
                  <c:v>Estudios, cursos, etc</c:v>
                </c:pt>
                <c:pt idx="5">
                  <c:v>Camino de Santiago</c:v>
                </c:pt>
                <c:pt idx="6">
                  <c:v>Actividades deportivas</c:v>
                </c:pt>
                <c:pt idx="7">
                  <c:v>Turismo enológico (visitar bodegas, degustación de</c:v>
                </c:pt>
                <c:pt idx="8">
                  <c:v>Acudir a sus Fiestas </c:v>
                </c:pt>
                <c:pt idx="9">
                  <c:v>Realizar compras</c:v>
                </c:pt>
                <c:pt idx="10">
                  <c:v>Turismo Activo (realizar actividades recreativas o</c:v>
                </c:pt>
                <c:pt idx="11">
                  <c:v>Visitar a familiares o amigos</c:v>
                </c:pt>
                <c:pt idx="12">
                  <c:v>Descansar</c:v>
                </c:pt>
                <c:pt idx="13">
                  <c:v>Visitar su paisaje y naturaleza</c:v>
                </c:pt>
                <c:pt idx="14">
                  <c:v>Visitar la ciudad o localidad</c:v>
                </c:pt>
                <c:pt idx="15">
                  <c:v>Disfrutar de su gastronomía</c:v>
                </c:pt>
                <c:pt idx="16">
                  <c:v>Conocer su arte/historia</c:v>
                </c:pt>
                <c:pt idx="17">
                  <c:v>Visitar sus monumentos</c:v>
                </c:pt>
              </c:strCache>
            </c:strRef>
          </c:cat>
          <c:val>
            <c:numRef>
              <c:f>'DEMANDA ANUAL'!$B$329:$B$346</c:f>
              <c:numCache>
                <c:formatCode>0.0%</c:formatCode>
                <c:ptCount val="18"/>
                <c:pt idx="0">
                  <c:v>3.0000000000000001E-3</c:v>
                </c:pt>
                <c:pt idx="1">
                  <c:v>3.9E-2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7.0000000000000001E-3</c:v>
                </c:pt>
                <c:pt idx="5">
                  <c:v>2.7E-2</c:v>
                </c:pt>
                <c:pt idx="6">
                  <c:v>3.7999999999999999E-2</c:v>
                </c:pt>
                <c:pt idx="7">
                  <c:v>4.2000000000000003E-2</c:v>
                </c:pt>
                <c:pt idx="8">
                  <c:v>6.7000000000000004E-2</c:v>
                </c:pt>
                <c:pt idx="9">
                  <c:v>0.106</c:v>
                </c:pt>
                <c:pt idx="10">
                  <c:v>0.154</c:v>
                </c:pt>
                <c:pt idx="11">
                  <c:v>0.184</c:v>
                </c:pt>
                <c:pt idx="12">
                  <c:v>0.20899999999999999</c:v>
                </c:pt>
                <c:pt idx="13">
                  <c:v>0.29799999999999999</c:v>
                </c:pt>
                <c:pt idx="14">
                  <c:v>0.39</c:v>
                </c:pt>
                <c:pt idx="15">
                  <c:v>0.45500000000000002</c:v>
                </c:pt>
                <c:pt idx="16">
                  <c:v>0.51800000000000002</c:v>
                </c:pt>
                <c:pt idx="17">
                  <c:v>0.67500000000000004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FBC-4FB0-A1E3-7E53CCBF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299496"/>
        <c:axId val="465293224"/>
      </c:barChart>
      <c:catAx>
        <c:axId val="465299496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322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4652932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9496"/>
        <c:crosses val="autoZero"/>
        <c:crossBetween val="between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MOTIVO PRINCIPAL DEL VIAJE A CASTILLA Y LEÓN</a:t>
            </a:r>
          </a:p>
        </c:rich>
      </c:tx>
      <c:layout>
        <c:manualLayout>
          <c:xMode val="edge"/>
          <c:yMode val="edge"/>
          <c:x val="0.3784316111315747"/>
          <c:y val="2.184004426524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3671930976747986"/>
          <c:y val="0.11638824755865076"/>
          <c:w val="0.54363927683491076"/>
          <c:h val="0.75895907449085953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1A5-426E-B3A1-8966A977C7AC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A5-426E-B3A1-8966A977C7AC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1A5-426E-B3A1-8966A977C7AC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A5-426E-B3A1-8966A977C7AC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1A5-426E-B3A1-8966A977C7AC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A5-426E-B3A1-8966A977C7AC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1A5-426E-B3A1-8966A977C7AC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A5-426E-B3A1-8966A977C7AC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1A5-426E-B3A1-8966A977C7AC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A5-426E-B3A1-8966A977C7A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ANUAL'!$A$382:$A$391</c:f>
              <c:strCache>
                <c:ptCount val="10"/>
                <c:pt idx="0">
                  <c:v>Ns/Nc</c:v>
                </c:pt>
                <c:pt idx="1">
                  <c:v>Otros motivos</c:v>
                </c:pt>
                <c:pt idx="2">
                  <c:v>Realizar un curso de español</c:v>
                </c:pt>
                <c:pt idx="3">
                  <c:v>Realizar compras</c:v>
                </c:pt>
                <c:pt idx="4">
                  <c:v>Estudios</c:v>
                </c:pt>
                <c:pt idx="5">
                  <c:v>Negocios (Trabajo, motivos profesionales)</c:v>
                </c:pt>
                <c:pt idx="6">
                  <c:v>Visita a familiares o amigos</c:v>
                </c:pt>
                <c:pt idx="7">
                  <c:v>Vacaciones: pasa las vacaciones/ocio/recreo, pero no hace un recorrido turístico</c:v>
                </c:pt>
                <c:pt idx="8">
                  <c:v>Salida de fin de semana</c:v>
                </c:pt>
                <c:pt idx="9">
                  <c:v>Turismo: Realiza un recorrido turístico</c:v>
                </c:pt>
              </c:strCache>
            </c:strRef>
          </c:cat>
          <c:val>
            <c:numRef>
              <c:f>'DEMANDA ANUAL'!$B$382:$B$391</c:f>
              <c:numCache>
                <c:formatCode>0.0%</c:formatCode>
                <c:ptCount val="10"/>
                <c:pt idx="0">
                  <c:v>4.0000000000000001E-3</c:v>
                </c:pt>
                <c:pt idx="1">
                  <c:v>5.0999999999999997E-2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8.0000000000000002E-3</c:v>
                </c:pt>
                <c:pt idx="5">
                  <c:v>2.8000000000000001E-2</c:v>
                </c:pt>
                <c:pt idx="6">
                  <c:v>0.11799999999999999</c:v>
                </c:pt>
                <c:pt idx="7">
                  <c:v>0.21099999999999999</c:v>
                </c:pt>
                <c:pt idx="8">
                  <c:v>0.24099999999999999</c:v>
                </c:pt>
                <c:pt idx="9">
                  <c:v>0.33300000000000002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1A5-426E-B3A1-8966A977C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5291656"/>
        <c:axId val="465299104"/>
      </c:barChart>
      <c:catAx>
        <c:axId val="465291656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910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465299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1656"/>
        <c:crosses val="autoZero"/>
        <c:crossBetween val="between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PUNTOS DE DISTINTOS ASPECTOS DE CASTILLA Y LEÓN</a:t>
            </a:r>
          </a:p>
        </c:rich>
      </c:tx>
      <c:layout>
        <c:manualLayout>
          <c:xMode val="edge"/>
          <c:yMode val="edge"/>
          <c:x val="0.3137865176779322"/>
          <c:y val="1.42856413666439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642925562139784"/>
          <c:y val="0.10272010008208698"/>
          <c:w val="0.74030781719295413"/>
          <c:h val="0.8428468082361690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2C8-4106-9F1E-9EE6DEE639C9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C8-4106-9F1E-9EE6DEE639C9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2C8-4106-9F1E-9EE6DEE639C9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C8-4106-9F1E-9EE6DEE639C9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2C8-4106-9F1E-9EE6DEE639C9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C8-4106-9F1E-9EE6DEE639C9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2C8-4106-9F1E-9EE6DEE639C9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C8-4106-9F1E-9EE6DEE639C9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2C8-4106-9F1E-9EE6DEE639C9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2C8-4106-9F1E-9EE6DEE639C9}"/>
              </c:ext>
            </c:extLst>
          </c:dPt>
          <c:dPt>
            <c:idx val="1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531-43BA-9FD9-264A91E8C338}"/>
              </c:ext>
            </c:extLst>
          </c:dPt>
          <c:dPt>
            <c:idx val="1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9531-43BA-9FD9-264A91E8C338}"/>
              </c:ext>
            </c:extLst>
          </c:dPt>
          <c:dPt>
            <c:idx val="1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9531-43BA-9FD9-264A91E8C338}"/>
              </c:ext>
            </c:extLst>
          </c:dPt>
          <c:dPt>
            <c:idx val="1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9531-43BA-9FD9-264A91E8C3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ANUAL'!$A$431:$A$442</c:f>
              <c:strCache>
                <c:ptCount val="12"/>
                <c:pt idx="0">
                  <c:v>Estado de las carreteras</c:v>
                </c:pt>
                <c:pt idx="1">
                  <c:v>Oferta comercial</c:v>
                </c:pt>
                <c:pt idx="2">
                  <c:v>Oferta de ocio complementario</c:v>
                </c:pt>
                <c:pt idx="3">
                  <c:v>Señalización turística</c:v>
                </c:pt>
                <c:pt idx="4">
                  <c:v>Cuidado medio ambiente y naturaleza</c:v>
                </c:pt>
                <c:pt idx="5">
                  <c:v>Aglomeración durante la visita</c:v>
                </c:pt>
                <c:pt idx="6">
                  <c:v>Seguridad durante la visita: higiene, limpieza, ventilación</c:v>
                </c:pt>
                <c:pt idx="7">
                  <c:v>Cuidado del entorno urbano</c:v>
                </c:pt>
                <c:pt idx="8">
                  <c:v>Oferta cultural</c:v>
                </c:pt>
                <c:pt idx="9">
                  <c:v>Atención/amabilidad de la gente</c:v>
                </c:pt>
                <c:pt idx="10">
                  <c:v>Conservación de los monumentos</c:v>
                </c:pt>
                <c:pt idx="11">
                  <c:v>Seguridad ciudadana</c:v>
                </c:pt>
              </c:strCache>
            </c:strRef>
          </c:cat>
          <c:val>
            <c:numRef>
              <c:f>'DEMANDA ANUAL'!$B$431:$B$442</c:f>
              <c:numCache>
                <c:formatCode>#,##0.00</c:formatCode>
                <c:ptCount val="12"/>
                <c:pt idx="0">
                  <c:v>8.0399999999999991</c:v>
                </c:pt>
                <c:pt idx="1">
                  <c:v>8.07</c:v>
                </c:pt>
                <c:pt idx="2">
                  <c:v>8.14</c:v>
                </c:pt>
                <c:pt idx="3">
                  <c:v>8.17</c:v>
                </c:pt>
                <c:pt idx="4">
                  <c:v>8.3699999999999992</c:v>
                </c:pt>
                <c:pt idx="5">
                  <c:v>8.42</c:v>
                </c:pt>
                <c:pt idx="6">
                  <c:v>8.4499999999999993</c:v>
                </c:pt>
                <c:pt idx="7">
                  <c:v>8.49</c:v>
                </c:pt>
                <c:pt idx="8">
                  <c:v>8.51</c:v>
                </c:pt>
                <c:pt idx="9">
                  <c:v>8.59</c:v>
                </c:pt>
                <c:pt idx="10">
                  <c:v>8.67</c:v>
                </c:pt>
                <c:pt idx="11">
                  <c:v>8.68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2C8-4106-9F1E-9EE6DEE6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5300280"/>
        <c:axId val="465292440"/>
      </c:barChart>
      <c:catAx>
        <c:axId val="465300280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2440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465292440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028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TIPO DE ALOJAMIENTO UTILIZADO </a:t>
            </a:r>
          </a:p>
        </c:rich>
      </c:tx>
      <c:layout>
        <c:manualLayout>
          <c:xMode val="edge"/>
          <c:yMode val="edge"/>
          <c:x val="0.27546754159673165"/>
          <c:y val="1.8181941999254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3255439844213"/>
          <c:y val="0.2769299018490336"/>
          <c:w val="0.7751375836085006"/>
          <c:h val="0.628000476048563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C0A-4D44-8AB2-C2FAEBB642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0A-4D44-8AB2-C2FAEBB642ED}"/>
              </c:ext>
            </c:extLst>
          </c:dPt>
          <c:dLbls>
            <c:dLbl>
              <c:idx val="0"/>
              <c:layout>
                <c:manualLayout>
                  <c:x val="2.2958057395143359E-2"/>
                  <c:y val="-4.00000000000000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C0A-4D44-8AB2-C2FAEBB642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2980132450331126E-3"/>
                  <c:y val="2.80000000000000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C0A-4D44-8AB2-C2FAEBB642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ANUAL'!$A$296:$A$297</c:f>
              <c:strCache>
                <c:ptCount val="2"/>
                <c:pt idx="0">
                  <c:v>Alojamientos reglados</c:v>
                </c:pt>
                <c:pt idx="1">
                  <c:v>Alojamientos no reglados</c:v>
                </c:pt>
              </c:strCache>
            </c:strRef>
          </c:cat>
          <c:val>
            <c:numRef>
              <c:f>'DEMANDA ANUAL'!$B$296:$B$297</c:f>
              <c:numCache>
                <c:formatCode>0.0%</c:formatCode>
                <c:ptCount val="2"/>
                <c:pt idx="0">
                  <c:v>0.82199999999999995</c:v>
                </c:pt>
                <c:pt idx="1">
                  <c:v>0.17799999999999999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C0A-4D44-8AB2-C2FAEBB642E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933634829046492E-2"/>
          <c:y val="0.25600823597055594"/>
          <c:w val="0.92909842546750498"/>
          <c:h val="0.667823321419399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ANUAL!$B$2198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ANUAL!$A$2199:$A$2207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ANUAL!$B$2199:$B$2207</c:f>
              <c:numCache>
                <c:formatCode>#,##0</c:formatCode>
                <c:ptCount val="9"/>
                <c:pt idx="0">
                  <c:v>71</c:v>
                </c:pt>
                <c:pt idx="1">
                  <c:v>223</c:v>
                </c:pt>
                <c:pt idx="2">
                  <c:v>249</c:v>
                </c:pt>
                <c:pt idx="3">
                  <c:v>38</c:v>
                </c:pt>
                <c:pt idx="4">
                  <c:v>93</c:v>
                </c:pt>
                <c:pt idx="5">
                  <c:v>90</c:v>
                </c:pt>
                <c:pt idx="6">
                  <c:v>123</c:v>
                </c:pt>
                <c:pt idx="7">
                  <c:v>17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7A-4D96-A962-5F2D604A5460}"/>
            </c:ext>
          </c:extLst>
        </c:ser>
        <c:ser>
          <c:idx val="2"/>
          <c:order val="1"/>
          <c:tx>
            <c:strRef>
              <c:f>ANUAL!$D$2198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ANUAL!$A$2199:$A$2207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ANUAL!$D$2199:$D$2207</c:f>
              <c:numCache>
                <c:formatCode>#,##0</c:formatCode>
                <c:ptCount val="9"/>
                <c:pt idx="0">
                  <c:v>5801</c:v>
                </c:pt>
                <c:pt idx="1">
                  <c:v>3117</c:v>
                </c:pt>
                <c:pt idx="2">
                  <c:v>2354</c:v>
                </c:pt>
                <c:pt idx="3">
                  <c:v>1441</c:v>
                </c:pt>
                <c:pt idx="4">
                  <c:v>3248</c:v>
                </c:pt>
                <c:pt idx="5">
                  <c:v>2952</c:v>
                </c:pt>
                <c:pt idx="6">
                  <c:v>2332</c:v>
                </c:pt>
                <c:pt idx="7">
                  <c:v>1237</c:v>
                </c:pt>
                <c:pt idx="8">
                  <c:v>1421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7A-4D96-A962-5F2D604A5460}"/>
            </c:ext>
          </c:extLst>
        </c:ser>
        <c:ser>
          <c:idx val="4"/>
          <c:order val="2"/>
          <c:tx>
            <c:strRef>
              <c:f>ANUAL!$F$2198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ANUAL!$A$2199:$A$2207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ANUAL!$F$2199:$F$2207</c:f>
              <c:numCache>
                <c:formatCode>#,##0</c:formatCode>
                <c:ptCount val="9"/>
                <c:pt idx="0">
                  <c:v>739</c:v>
                </c:pt>
                <c:pt idx="1">
                  <c:v>403</c:v>
                </c:pt>
                <c:pt idx="2">
                  <c:v>169</c:v>
                </c:pt>
                <c:pt idx="3">
                  <c:v>196</c:v>
                </c:pt>
                <c:pt idx="4">
                  <c:v>335</c:v>
                </c:pt>
                <c:pt idx="5">
                  <c:v>311</c:v>
                </c:pt>
                <c:pt idx="6">
                  <c:v>404</c:v>
                </c:pt>
                <c:pt idx="7">
                  <c:v>267</c:v>
                </c:pt>
                <c:pt idx="8">
                  <c:v>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7A-4D96-A962-5F2D604A5460}"/>
            </c:ext>
          </c:extLst>
        </c:ser>
        <c:ser>
          <c:idx val="6"/>
          <c:order val="3"/>
          <c:tx>
            <c:strRef>
              <c:f>ANUAL!$H$2198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ANUAL!$A$2199:$A$2207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ANUAL!$H$2199:$H$2207</c:f>
              <c:numCache>
                <c:formatCode>#,##0</c:formatCode>
                <c:ptCount val="9"/>
                <c:pt idx="0">
                  <c:v>1250</c:v>
                </c:pt>
                <c:pt idx="1">
                  <c:v>1407</c:v>
                </c:pt>
                <c:pt idx="2">
                  <c:v>1853</c:v>
                </c:pt>
                <c:pt idx="3">
                  <c:v>758</c:v>
                </c:pt>
                <c:pt idx="4">
                  <c:v>997</c:v>
                </c:pt>
                <c:pt idx="5">
                  <c:v>903</c:v>
                </c:pt>
                <c:pt idx="6">
                  <c:v>1070</c:v>
                </c:pt>
                <c:pt idx="7">
                  <c:v>703</c:v>
                </c:pt>
                <c:pt idx="8">
                  <c:v>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97A-4D96-A962-5F2D604A5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5295968"/>
        <c:axId val="465293616"/>
      </c:barChart>
      <c:catAx>
        <c:axId val="46529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3616"/>
        <c:crosses val="autoZero"/>
        <c:auto val="1"/>
        <c:lblAlgn val="ctr"/>
        <c:lblOffset val="100"/>
        <c:noMultiLvlLbl val="0"/>
      </c:catAx>
      <c:valAx>
        <c:axId val="46529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577795138674109"/>
          <c:y val="1.5932193959791074E-2"/>
          <c:w val="0.11422204861325891"/>
          <c:h val="0.273352022544626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50-4D93-A403-E48E512B880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50-4D93-A403-E48E512B880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50-4D93-A403-E48E512B880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50-4D93-A403-E48E512B880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A50-4D93-A403-E48E512B880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A50-4D93-A403-E48E512B880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A50-4D93-A403-E48E512B880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A50-4D93-A403-E48E512B880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A50-4D93-A403-E48E512B8806}"/>
              </c:ext>
            </c:extLst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A50-4D93-A403-E48E512B880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[1]Oferta!$B$161:$J$161</c:f>
              <c:numCache>
                <c:formatCode>General</c:formatCode>
                <c:ptCount val="9"/>
                <c:pt idx="0">
                  <c:v>50563</c:v>
                </c:pt>
                <c:pt idx="1">
                  <c:v>60444</c:v>
                </c:pt>
                <c:pt idx="2">
                  <c:v>73843</c:v>
                </c:pt>
                <c:pt idx="3">
                  <c:v>29045</c:v>
                </c:pt>
                <c:pt idx="4">
                  <c:v>46823</c:v>
                </c:pt>
                <c:pt idx="5">
                  <c:v>54940</c:v>
                </c:pt>
                <c:pt idx="6">
                  <c:v>23035</c:v>
                </c:pt>
                <c:pt idx="7">
                  <c:v>79468</c:v>
                </c:pt>
                <c:pt idx="8">
                  <c:v>28990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A50-4D93-A403-E48E512B8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ANUAL!$A$452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ANUAL!$B$451:$M$451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ANUAL!$B$452:$M$452</c:f>
              <c:numCache>
                <c:formatCode>#,##0</c:formatCode>
                <c:ptCount val="12"/>
                <c:pt idx="0">
                  <c:v>27425</c:v>
                </c:pt>
                <c:pt idx="1">
                  <c:v>39457</c:v>
                </c:pt>
                <c:pt idx="2">
                  <c:v>39716</c:v>
                </c:pt>
                <c:pt idx="3">
                  <c:v>64730</c:v>
                </c:pt>
                <c:pt idx="4">
                  <c:v>68613</c:v>
                </c:pt>
                <c:pt idx="5">
                  <c:v>64325</c:v>
                </c:pt>
                <c:pt idx="6">
                  <c:v>77097</c:v>
                </c:pt>
                <c:pt idx="7">
                  <c:v>106208</c:v>
                </c:pt>
                <c:pt idx="8">
                  <c:v>75030</c:v>
                </c:pt>
                <c:pt idx="9">
                  <c:v>76312</c:v>
                </c:pt>
                <c:pt idx="10">
                  <c:v>60967</c:v>
                </c:pt>
                <c:pt idx="11">
                  <c:v>54281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C6-4617-8832-BEC4EA8EFE84}"/>
            </c:ext>
          </c:extLst>
        </c:ser>
        <c:ser>
          <c:idx val="1"/>
          <c:order val="1"/>
          <c:tx>
            <c:strRef>
              <c:f>ANUAL!$A$453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ANUAL!$B$451:$M$451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ANUAL!$B$453:$M$453</c:f>
              <c:numCache>
                <c:formatCode>#,##0</c:formatCode>
                <c:ptCount val="12"/>
                <c:pt idx="0">
                  <c:v>46774</c:v>
                </c:pt>
                <c:pt idx="1">
                  <c:v>61298</c:v>
                </c:pt>
                <c:pt idx="2">
                  <c:v>68309</c:v>
                </c:pt>
                <c:pt idx="3">
                  <c:v>111595</c:v>
                </c:pt>
                <c:pt idx="4">
                  <c:v>116723</c:v>
                </c:pt>
                <c:pt idx="5">
                  <c:v>114250</c:v>
                </c:pt>
                <c:pt idx="6">
                  <c:v>148888</c:v>
                </c:pt>
                <c:pt idx="7">
                  <c:v>224143</c:v>
                </c:pt>
                <c:pt idx="8">
                  <c:v>125979</c:v>
                </c:pt>
                <c:pt idx="9">
                  <c:v>126507</c:v>
                </c:pt>
                <c:pt idx="10">
                  <c:v>94202</c:v>
                </c:pt>
                <c:pt idx="11">
                  <c:v>92989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3C6-4617-8832-BEC4EA8EF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296752"/>
        <c:axId val="465294400"/>
      </c:barChart>
      <c:catAx>
        <c:axId val="46529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4400"/>
        <c:crosses val="autoZero"/>
        <c:auto val="1"/>
        <c:lblAlgn val="ctr"/>
        <c:lblOffset val="100"/>
        <c:noMultiLvlLbl val="0"/>
      </c:catAx>
      <c:valAx>
        <c:axId val="46529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29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04-4737-A0CE-0C415F69E2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04-4737-A0CE-0C415F69E2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04-4737-A0CE-0C415F69E2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04-4737-A0CE-0C415F69E2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04-4737-A0CE-0C415F69E20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04-4737-A0CE-0C415F69E20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04-4737-A0CE-0C415F69E20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3.0727025310933454E-2"/>
                  <c:y val="-1.11037668873431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04-4737-A0CE-0C415F69E20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9581093262116802E-2"/>
                  <c:y val="-2.92235989727412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04-4737-A0CE-0C415F69E20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PROV'!$D$75:$I$75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PROV'!$D$82:$I$82</c:f>
              <c:numCache>
                <c:formatCode>0%</c:formatCode>
                <c:ptCount val="6"/>
                <c:pt idx="0">
                  <c:v>1.3794455030159343</c:v>
                </c:pt>
                <c:pt idx="1">
                  <c:v>6.4006226787118398E-2</c:v>
                </c:pt>
                <c:pt idx="2">
                  <c:v>0.18544979122495064</c:v>
                </c:pt>
                <c:pt idx="3">
                  <c:v>0.12121284447220156</c:v>
                </c:pt>
                <c:pt idx="4">
                  <c:v>8.270249986408737E-2</c:v>
                </c:pt>
                <c:pt idx="5">
                  <c:v>6.3268983678551396E-2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404-4737-A0CE-0C415F69E20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A1-487E-AD5C-99C2A67C8A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A1-487E-AD5C-99C2A67C8A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A1-487E-AD5C-99C2A67C8A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A1-487E-AD5C-99C2A67C8A7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0A1-487E-AD5C-99C2A67C8A7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0A1-487E-AD5C-99C2A67C8A7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0A1-487E-AD5C-99C2A67C8A7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3461538461538532E-2"/>
                  <c:y val="3.65296803652968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0A1-487E-AD5C-99C2A67C8A7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112482990126675E-2"/>
                  <c:y val="-1.1103770123397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0A1-487E-AD5C-99C2A67C8A7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942222054779038E-2"/>
                  <c:y val="-3.65296803652968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0A1-487E-AD5C-99C2A67C8A7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PROV'!$D$129:$I$129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PROV'!$D$136:$I$136</c:f>
              <c:numCache>
                <c:formatCode>0%</c:formatCode>
                <c:ptCount val="6"/>
                <c:pt idx="0">
                  <c:v>1.2004306772691773</c:v>
                </c:pt>
                <c:pt idx="1">
                  <c:v>6.3772854867859774E-2</c:v>
                </c:pt>
                <c:pt idx="2">
                  <c:v>0.15706858349874894</c:v>
                </c:pt>
                <c:pt idx="3">
                  <c:v>0.1688432576067975</c:v>
                </c:pt>
                <c:pt idx="4">
                  <c:v>5.9954041643627817E-2</c:v>
                </c:pt>
                <c:pt idx="5">
                  <c:v>5.520704464961726E-2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0A1-487E-AD5C-99C2A67C8A7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4F-4C27-BD16-7D6CF2A7FF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4F-4C27-BD16-7D6CF2A7FF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D4F-4C27-BD16-7D6CF2A7FF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D4F-4C27-BD16-7D6CF2A7FF4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D4F-4C27-BD16-7D6CF2A7FF4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D4F-4C27-BD16-7D6CF2A7FF4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D4F-4C27-BD16-7D6CF2A7FF4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4978863828923052E-2"/>
                  <c:y val="4.03273658600843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D4F-4C27-BD16-7D6CF2A7FF4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05"/>
                  <c:y val="-4.748858447488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D4F-4C27-BD16-7D6CF2A7FF4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PROV'!$D$183:$I$183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PROV'!$D$190:$I$190</c:f>
              <c:numCache>
                <c:formatCode>0%</c:formatCode>
                <c:ptCount val="6"/>
                <c:pt idx="0">
                  <c:v>0.39685160065291097</c:v>
                </c:pt>
                <c:pt idx="1">
                  <c:v>1.2649818805268371E-2</c:v>
                </c:pt>
                <c:pt idx="2">
                  <c:v>7.8229980070568486E-2</c:v>
                </c:pt>
                <c:pt idx="3">
                  <c:v>4.8712410214794985E-2</c:v>
                </c:pt>
                <c:pt idx="4">
                  <c:v>1.0264386516937365E-2</c:v>
                </c:pt>
                <c:pt idx="5">
                  <c:v>6.9825939023630233E-3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D4F-4C27-BD16-7D6CF2A7FF4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54-4423-8C31-95181A5C16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54-4423-8C31-95181A5C16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54-4423-8C31-95181A5C16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54-4423-8C31-95181A5C16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454-4423-8C31-95181A5C16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454-4423-8C31-95181A5C16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454-4423-8C31-95181A5C164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7283951737399997E-2"/>
                  <c:y val="-2.96100450329149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454-4423-8C31-95181A5C16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2500094186791245E-2"/>
                  <c:y val="-7.4509042534067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454-4423-8C31-95181A5C16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PROV'!$D$237:$I$237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PROV'!$D$244:$I$244</c:f>
              <c:numCache>
                <c:formatCode>0%</c:formatCode>
                <c:ptCount val="6"/>
                <c:pt idx="0">
                  <c:v>1.2944888425680989</c:v>
                </c:pt>
                <c:pt idx="1">
                  <c:v>7.7386658816883933E-2</c:v>
                </c:pt>
                <c:pt idx="2">
                  <c:v>0.15720913704102971</c:v>
                </c:pt>
                <c:pt idx="3">
                  <c:v>1.4064636065773755E-2</c:v>
                </c:pt>
                <c:pt idx="4">
                  <c:v>9.1004440696349984E-2</c:v>
                </c:pt>
                <c:pt idx="5">
                  <c:v>7.89751790400193E-2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454-4423-8C31-95181A5C164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FB-44EF-83F1-B181E315DC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FB-44EF-83F1-B181E315DC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FB-44EF-83F1-B181E315DCC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FB-44EF-83F1-B181E315DC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FFB-44EF-83F1-B181E315DC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FFB-44EF-83F1-B181E315DCC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FFB-44EF-83F1-B181E315DCC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920439081933376E-3"/>
                  <c:y val="2.59087894038005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FFB-44EF-83F1-B181E315DC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1.9138755980861243E-2"/>
                  <c:y val="-3.652968036529713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FFB-44EF-83F1-B181E315DC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PROV'!$D$291:$I$291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PROV'!$D$298:$I$298</c:f>
              <c:numCache>
                <c:formatCode>0%</c:formatCode>
                <c:ptCount val="6"/>
                <c:pt idx="0">
                  <c:v>0.82013787506911651</c:v>
                </c:pt>
                <c:pt idx="1">
                  <c:v>2.6357767108084348E-2</c:v>
                </c:pt>
                <c:pt idx="2">
                  <c:v>0.21029196683466794</c:v>
                </c:pt>
                <c:pt idx="3">
                  <c:v>2.6874898065532424E-2</c:v>
                </c:pt>
                <c:pt idx="4">
                  <c:v>9.416689539766708E-2</c:v>
                </c:pt>
                <c:pt idx="5">
                  <c:v>3.7914981018641908E-2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FFB-44EF-83F1-B181E315DCC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4F-4B97-ACC2-74CA85EBD8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4F-4B97-ACC2-74CA85EBD8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4F-4B97-ACC2-74CA85EBD8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4F-4B97-ACC2-74CA85EBD8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4F-4B97-ACC2-74CA85EBD8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4F-4B97-ACC2-74CA85EBD8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4F-4B97-ACC2-74CA85EBD8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0748195505537514E-2"/>
                  <c:y val="4.38356898965630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4F-4B97-ACC2-74CA85EBD8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1.3461538461538462E-2"/>
                  <c:y val="-4.74885844748858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14F-4B97-ACC2-74CA85EBD8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PROV'!$D$345:$I$345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PROV'!$D$352:$I$352</c:f>
              <c:numCache>
                <c:formatCode>0%</c:formatCode>
                <c:ptCount val="6"/>
                <c:pt idx="0">
                  <c:v>0.34465319739419037</c:v>
                </c:pt>
                <c:pt idx="1">
                  <c:v>6.1413942115808161E-2</c:v>
                </c:pt>
                <c:pt idx="2">
                  <c:v>0.12740383021662482</c:v>
                </c:pt>
                <c:pt idx="3">
                  <c:v>9.6769787883489063E-3</c:v>
                </c:pt>
                <c:pt idx="4">
                  <c:v>1.502862120952953E-2</c:v>
                </c:pt>
                <c:pt idx="5">
                  <c:v>1.4764751823549613E-2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14F-4B97-ACC2-74CA85EBD8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2E-4A1A-BA76-FD712516F3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2E-4A1A-BA76-FD712516F3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2E-4A1A-BA76-FD712516F3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12E-4A1A-BA76-FD712516F3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12E-4A1A-BA76-FD712516F3E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12E-4A1A-BA76-FD712516F3E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12E-4A1A-BA76-FD712516F3E2}"/>
              </c:ext>
            </c:extLst>
          </c:dPt>
          <c:dLbls>
            <c:dLbl>
              <c:idx val="0"/>
              <c:layout>
                <c:manualLayout>
                  <c:x val="4.9760765550239235E-2"/>
                  <c:y val="-2.19178082191782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320197415514483E-2"/>
                  <c:y val="6.21004566210045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69230769230734E-3"/>
                  <c:y val="3.65296803652967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C614092-35A9-4D8C-B57D-4E56E90C7966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4.7920430998756737E-2"/>
                  <c:y val="-4.748858447488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8203895565685864E-2"/>
                  <c:y val="1.09589041095890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PROV'!$D$402:$I$402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PROV'!$D$409:$I$409</c:f>
              <c:numCache>
                <c:formatCode>0%</c:formatCode>
                <c:ptCount val="6"/>
                <c:pt idx="0">
                  <c:v>1.0525763066507019</c:v>
                </c:pt>
                <c:pt idx="1">
                  <c:v>3.9217090249959889E-2</c:v>
                </c:pt>
                <c:pt idx="2">
                  <c:v>9.5203809266191167E-2</c:v>
                </c:pt>
                <c:pt idx="3">
                  <c:v>1.3876347358190095E-2</c:v>
                </c:pt>
                <c:pt idx="4">
                  <c:v>4.1656887587663644E-2</c:v>
                </c:pt>
                <c:pt idx="5">
                  <c:v>2.1637289650353175E-2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12E-4A1A-BA76-FD712516F3E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871-4A5D-919F-AF5CED7B7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871-4A5D-919F-AF5CED7B7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871-4A5D-919F-AF5CED7B7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871-4A5D-919F-AF5CED7B76D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871-4A5D-919F-AF5CED7B76D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871-4A5D-919F-AF5CED7B76D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871-4A5D-919F-AF5CED7B76D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1124829901266785E-2"/>
                  <c:y val="4.03273658600843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871-4A5D-919F-AF5CED7B76D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2.4992019592712605E-2"/>
                  <c:y val="-1.48050225164574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871-4A5D-919F-AF5CED7B76D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PROV'!$D$456:$I$456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PROV'!$D$463:$I$463</c:f>
              <c:numCache>
                <c:formatCode>0%</c:formatCode>
                <c:ptCount val="6"/>
                <c:pt idx="0">
                  <c:v>0.36256449219728942</c:v>
                </c:pt>
                <c:pt idx="1">
                  <c:v>3.4072300211758499E-2</c:v>
                </c:pt>
                <c:pt idx="2">
                  <c:v>0.12019979818632891</c:v>
                </c:pt>
                <c:pt idx="3">
                  <c:v>5.6725288101612259E-3</c:v>
                </c:pt>
                <c:pt idx="4">
                  <c:v>4.5360340829080262E-2</c:v>
                </c:pt>
                <c:pt idx="5">
                  <c:v>1.7680574837468391E-2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871-4A5D-919F-AF5CED7B76D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ANUAL!$A$486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ANUAL!$B$485:$M$485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ANUAL!$B$486:$M$486</c:f>
              <c:numCache>
                <c:formatCode>#,##0</c:formatCode>
                <c:ptCount val="12"/>
                <c:pt idx="0">
                  <c:v>49407</c:v>
                </c:pt>
                <c:pt idx="1">
                  <c:v>61733</c:v>
                </c:pt>
                <c:pt idx="2">
                  <c:v>88479</c:v>
                </c:pt>
                <c:pt idx="3">
                  <c:v>128565</c:v>
                </c:pt>
                <c:pt idx="4">
                  <c:v>138066</c:v>
                </c:pt>
                <c:pt idx="5">
                  <c:v>126165</c:v>
                </c:pt>
                <c:pt idx="6">
                  <c:v>144329</c:v>
                </c:pt>
                <c:pt idx="7">
                  <c:v>220251</c:v>
                </c:pt>
                <c:pt idx="8">
                  <c:v>160917</c:v>
                </c:pt>
                <c:pt idx="9">
                  <c:v>129764</c:v>
                </c:pt>
                <c:pt idx="10">
                  <c:v>99160</c:v>
                </c:pt>
                <c:pt idx="11">
                  <c:v>83118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34-42B7-BCB6-ACFBECA22F82}"/>
            </c:ext>
          </c:extLst>
        </c:ser>
        <c:ser>
          <c:idx val="1"/>
          <c:order val="1"/>
          <c:tx>
            <c:strRef>
              <c:f>ANUAL!$A$487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ANUAL!$B$485:$M$485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ANUAL!$B$487:$M$487</c:f>
              <c:numCache>
                <c:formatCode>#,##0</c:formatCode>
                <c:ptCount val="12"/>
                <c:pt idx="0">
                  <c:v>68772</c:v>
                </c:pt>
                <c:pt idx="1">
                  <c:v>94835</c:v>
                </c:pt>
                <c:pt idx="2">
                  <c:v>136098</c:v>
                </c:pt>
                <c:pt idx="3">
                  <c:v>202428</c:v>
                </c:pt>
                <c:pt idx="4">
                  <c:v>210630</c:v>
                </c:pt>
                <c:pt idx="5">
                  <c:v>200314</c:v>
                </c:pt>
                <c:pt idx="6">
                  <c:v>229673</c:v>
                </c:pt>
                <c:pt idx="7">
                  <c:v>329203</c:v>
                </c:pt>
                <c:pt idx="8">
                  <c:v>229904</c:v>
                </c:pt>
                <c:pt idx="9">
                  <c:v>200803</c:v>
                </c:pt>
                <c:pt idx="10">
                  <c:v>145699</c:v>
                </c:pt>
                <c:pt idx="11">
                  <c:v>126260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34-42B7-BCB6-ACFBECA22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13216"/>
        <c:axId val="465304200"/>
      </c:barChart>
      <c:catAx>
        <c:axId val="465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4200"/>
        <c:crosses val="autoZero"/>
        <c:auto val="1"/>
        <c:lblAlgn val="ctr"/>
        <c:lblOffset val="100"/>
        <c:noMultiLvlLbl val="0"/>
      </c:catAx>
      <c:valAx>
        <c:axId val="46530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 POR PROVINCIAS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'[2]1.- M.V. CyL'!$C$24:$K$24</c:f>
              <c:numCache>
                <c:formatCode>General</c:formatCode>
                <c:ptCount val="9"/>
                <c:pt idx="0">
                  <c:v>568414</c:v>
                </c:pt>
                <c:pt idx="1">
                  <c:v>1052790</c:v>
                </c:pt>
                <c:pt idx="2">
                  <c:v>1057152</c:v>
                </c:pt>
                <c:pt idx="3">
                  <c:v>330018</c:v>
                </c:pt>
                <c:pt idx="4">
                  <c:v>1119462</c:v>
                </c:pt>
                <c:pt idx="5">
                  <c:v>581496</c:v>
                </c:pt>
                <c:pt idx="6">
                  <c:v>336575</c:v>
                </c:pt>
                <c:pt idx="7">
                  <c:v>725646</c:v>
                </c:pt>
                <c:pt idx="8">
                  <c:v>362141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94-4BD4-A3DD-E2E84A2AE20F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'[2]1.- M.V. CyL'!$C$27:$K$27</c:f>
              <c:numCache>
                <c:formatCode>General</c:formatCode>
                <c:ptCount val="9"/>
                <c:pt idx="0">
                  <c:v>1017716</c:v>
                </c:pt>
                <c:pt idx="1">
                  <c:v>1690612</c:v>
                </c:pt>
                <c:pt idx="2">
                  <c:v>1768438</c:v>
                </c:pt>
                <c:pt idx="3">
                  <c:v>587494</c:v>
                </c:pt>
                <c:pt idx="4">
                  <c:v>1954046</c:v>
                </c:pt>
                <c:pt idx="5">
                  <c:v>943313</c:v>
                </c:pt>
                <c:pt idx="6">
                  <c:v>645617</c:v>
                </c:pt>
                <c:pt idx="7">
                  <c:v>1235684</c:v>
                </c:pt>
                <c:pt idx="8">
                  <c:v>594932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94-4BD4-A3DD-E2E84A2AE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991352"/>
        <c:axId val="445992136"/>
      </c:barChart>
      <c:catAx>
        <c:axId val="445991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92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5992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91352"/>
        <c:crosses val="autoZero"/>
        <c:crossBetween val="between"/>
        <c:majorUnit val="5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ANUAL!$A$519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ANUAL!$B$518:$M$518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ANUAL!$B$519:$M$519</c:f>
              <c:numCache>
                <c:formatCode>#,##0</c:formatCode>
                <c:ptCount val="12"/>
                <c:pt idx="0">
                  <c:v>39885</c:v>
                </c:pt>
                <c:pt idx="1">
                  <c:v>55782</c:v>
                </c:pt>
                <c:pt idx="2">
                  <c:v>61227</c:v>
                </c:pt>
                <c:pt idx="3">
                  <c:v>114640</c:v>
                </c:pt>
                <c:pt idx="4">
                  <c:v>111813</c:v>
                </c:pt>
                <c:pt idx="5">
                  <c:v>148347</c:v>
                </c:pt>
                <c:pt idx="6">
                  <c:v>150287</c:v>
                </c:pt>
                <c:pt idx="7">
                  <c:v>220110</c:v>
                </c:pt>
                <c:pt idx="8">
                  <c:v>133377</c:v>
                </c:pt>
                <c:pt idx="9">
                  <c:v>117364</c:v>
                </c:pt>
                <c:pt idx="10">
                  <c:v>77713</c:v>
                </c:pt>
                <c:pt idx="11">
                  <c:v>55508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088-988F-24B107F1AE46}"/>
            </c:ext>
          </c:extLst>
        </c:ser>
        <c:ser>
          <c:idx val="1"/>
          <c:order val="1"/>
          <c:tx>
            <c:strRef>
              <c:f>ANUAL!$A$520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ANUAL!$B$518:$M$518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ANUAL!$B$520:$M$520</c:f>
              <c:numCache>
                <c:formatCode>#,##0</c:formatCode>
                <c:ptCount val="12"/>
                <c:pt idx="0">
                  <c:v>69767</c:v>
                </c:pt>
                <c:pt idx="1">
                  <c:v>91140</c:v>
                </c:pt>
                <c:pt idx="2">
                  <c:v>93836</c:v>
                </c:pt>
                <c:pt idx="3">
                  <c:v>181313</c:v>
                </c:pt>
                <c:pt idx="4">
                  <c:v>178833</c:v>
                </c:pt>
                <c:pt idx="5">
                  <c:v>227030</c:v>
                </c:pt>
                <c:pt idx="6">
                  <c:v>242812</c:v>
                </c:pt>
                <c:pt idx="7">
                  <c:v>388042</c:v>
                </c:pt>
                <c:pt idx="8">
                  <c:v>196261</c:v>
                </c:pt>
                <c:pt idx="9">
                  <c:v>184237</c:v>
                </c:pt>
                <c:pt idx="10">
                  <c:v>122970</c:v>
                </c:pt>
                <c:pt idx="11">
                  <c:v>109191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088-988F-24B107F1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09688"/>
        <c:axId val="465306552"/>
      </c:barChart>
      <c:catAx>
        <c:axId val="465309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6552"/>
        <c:crosses val="autoZero"/>
        <c:auto val="1"/>
        <c:lblAlgn val="ctr"/>
        <c:lblOffset val="100"/>
        <c:noMultiLvlLbl val="0"/>
      </c:catAx>
      <c:valAx>
        <c:axId val="465306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9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ANUAL!$A$553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ANUAL!$B$552:$M$552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ANUAL!$B$553:$M$553</c:f>
              <c:numCache>
                <c:formatCode>#,##0</c:formatCode>
                <c:ptCount val="12"/>
                <c:pt idx="0">
                  <c:v>12138</c:v>
                </c:pt>
                <c:pt idx="1">
                  <c:v>13939</c:v>
                </c:pt>
                <c:pt idx="2">
                  <c:v>15147</c:v>
                </c:pt>
                <c:pt idx="3">
                  <c:v>35312</c:v>
                </c:pt>
                <c:pt idx="4">
                  <c:v>46377</c:v>
                </c:pt>
                <c:pt idx="5">
                  <c:v>43790</c:v>
                </c:pt>
                <c:pt idx="6">
                  <c:v>43531</c:v>
                </c:pt>
                <c:pt idx="7">
                  <c:v>69483</c:v>
                </c:pt>
                <c:pt idx="8">
                  <c:v>49801</c:v>
                </c:pt>
                <c:pt idx="9">
                  <c:v>38510</c:v>
                </c:pt>
                <c:pt idx="10">
                  <c:v>27097</c:v>
                </c:pt>
                <c:pt idx="11">
                  <c:v>22447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2B-4F93-B58B-0C2C76A3DA8C}"/>
            </c:ext>
          </c:extLst>
        </c:ser>
        <c:ser>
          <c:idx val="1"/>
          <c:order val="1"/>
          <c:tx>
            <c:strRef>
              <c:f>ANUAL!$A$554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ANUAL!$B$552:$M$552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ANUAL!$B$554:$M$554</c:f>
              <c:numCache>
                <c:formatCode>#,##0</c:formatCode>
                <c:ptCount val="12"/>
                <c:pt idx="0">
                  <c:v>22321</c:v>
                </c:pt>
                <c:pt idx="1">
                  <c:v>26155</c:v>
                </c:pt>
                <c:pt idx="2">
                  <c:v>31651</c:v>
                </c:pt>
                <c:pt idx="3">
                  <c:v>58725</c:v>
                </c:pt>
                <c:pt idx="4">
                  <c:v>68254</c:v>
                </c:pt>
                <c:pt idx="5">
                  <c:v>71236</c:v>
                </c:pt>
                <c:pt idx="6">
                  <c:v>68531</c:v>
                </c:pt>
                <c:pt idx="7">
                  <c:v>129365</c:v>
                </c:pt>
                <c:pt idx="8">
                  <c:v>74095</c:v>
                </c:pt>
                <c:pt idx="9">
                  <c:v>67385</c:v>
                </c:pt>
                <c:pt idx="10">
                  <c:v>44382</c:v>
                </c:pt>
                <c:pt idx="11">
                  <c:v>39636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2B-4F93-B58B-0C2C76A3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07728"/>
        <c:axId val="465311256"/>
      </c:barChart>
      <c:catAx>
        <c:axId val="46530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1256"/>
        <c:crosses val="autoZero"/>
        <c:auto val="1"/>
        <c:lblAlgn val="ctr"/>
        <c:lblOffset val="100"/>
        <c:noMultiLvlLbl val="0"/>
      </c:catAx>
      <c:valAx>
        <c:axId val="46531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ANUAL!$A$589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ANUAL!$B$588:$M$588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ANUAL!$B$589:$M$589</c:f>
              <c:numCache>
                <c:formatCode>#,##0</c:formatCode>
                <c:ptCount val="12"/>
                <c:pt idx="0">
                  <c:v>56045</c:v>
                </c:pt>
                <c:pt idx="1">
                  <c:v>79131</c:v>
                </c:pt>
                <c:pt idx="2">
                  <c:v>79849</c:v>
                </c:pt>
                <c:pt idx="3">
                  <c:v>106710</c:v>
                </c:pt>
                <c:pt idx="4">
                  <c:v>95312</c:v>
                </c:pt>
                <c:pt idx="5">
                  <c:v>104832</c:v>
                </c:pt>
                <c:pt idx="6">
                  <c:v>136114</c:v>
                </c:pt>
                <c:pt idx="7">
                  <c:v>231344</c:v>
                </c:pt>
                <c:pt idx="8">
                  <c:v>126309</c:v>
                </c:pt>
                <c:pt idx="9">
                  <c:v>114705</c:v>
                </c:pt>
                <c:pt idx="10">
                  <c:v>79655</c:v>
                </c:pt>
                <c:pt idx="11">
                  <c:v>81969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A0-4AC2-BB7B-1B645700FC43}"/>
            </c:ext>
          </c:extLst>
        </c:ser>
        <c:ser>
          <c:idx val="1"/>
          <c:order val="1"/>
          <c:tx>
            <c:strRef>
              <c:f>ANUAL!$A$590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ANUAL!$B$588:$M$588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ANUAL!$B$590:$M$590</c:f>
              <c:numCache>
                <c:formatCode>#,##0</c:formatCode>
                <c:ptCount val="12"/>
                <c:pt idx="0">
                  <c:v>90382</c:v>
                </c:pt>
                <c:pt idx="1">
                  <c:v>129740</c:v>
                </c:pt>
                <c:pt idx="2">
                  <c:v>141677</c:v>
                </c:pt>
                <c:pt idx="3">
                  <c:v>201645</c:v>
                </c:pt>
                <c:pt idx="4">
                  <c:v>181807</c:v>
                </c:pt>
                <c:pt idx="5">
                  <c:v>188377</c:v>
                </c:pt>
                <c:pt idx="6">
                  <c:v>231291</c:v>
                </c:pt>
                <c:pt idx="7">
                  <c:v>376790</c:v>
                </c:pt>
                <c:pt idx="8">
                  <c:v>232467</c:v>
                </c:pt>
                <c:pt idx="9">
                  <c:v>211272</c:v>
                </c:pt>
                <c:pt idx="10">
                  <c:v>136927</c:v>
                </c:pt>
                <c:pt idx="11">
                  <c:v>138182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A0-4AC2-BB7B-1B645700F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08120"/>
        <c:axId val="465314000"/>
      </c:barChart>
      <c:catAx>
        <c:axId val="465308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4000"/>
        <c:crosses val="autoZero"/>
        <c:auto val="1"/>
        <c:lblAlgn val="ctr"/>
        <c:lblOffset val="100"/>
        <c:noMultiLvlLbl val="0"/>
      </c:catAx>
      <c:valAx>
        <c:axId val="46531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8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ANUAL!$A$623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ANUAL!$B$622:$M$622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ANUAL!$B$623:$M$623</c:f>
              <c:numCache>
                <c:formatCode>#,##0</c:formatCode>
                <c:ptCount val="12"/>
                <c:pt idx="0">
                  <c:v>33598</c:v>
                </c:pt>
                <c:pt idx="1">
                  <c:v>44280</c:v>
                </c:pt>
                <c:pt idx="2">
                  <c:v>57502</c:v>
                </c:pt>
                <c:pt idx="3">
                  <c:v>68472</c:v>
                </c:pt>
                <c:pt idx="4">
                  <c:v>90349</c:v>
                </c:pt>
                <c:pt idx="5">
                  <c:v>82098</c:v>
                </c:pt>
                <c:pt idx="6">
                  <c:v>100410</c:v>
                </c:pt>
                <c:pt idx="7">
                  <c:v>124667</c:v>
                </c:pt>
                <c:pt idx="8">
                  <c:v>86898</c:v>
                </c:pt>
                <c:pt idx="9">
                  <c:v>92437</c:v>
                </c:pt>
                <c:pt idx="10">
                  <c:v>73571</c:v>
                </c:pt>
                <c:pt idx="11">
                  <c:v>62585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8-420C-9479-43514424A694}"/>
            </c:ext>
          </c:extLst>
        </c:ser>
        <c:ser>
          <c:idx val="1"/>
          <c:order val="1"/>
          <c:tx>
            <c:strRef>
              <c:f>ANUAL!$A$624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ANUAL!$B$622:$M$622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ANUAL!$B$624:$M$624</c:f>
              <c:numCache>
                <c:formatCode>#,##0</c:formatCode>
                <c:ptCount val="12"/>
                <c:pt idx="0">
                  <c:v>50328</c:v>
                </c:pt>
                <c:pt idx="1">
                  <c:v>66180</c:v>
                </c:pt>
                <c:pt idx="2">
                  <c:v>84519</c:v>
                </c:pt>
                <c:pt idx="3">
                  <c:v>123100</c:v>
                </c:pt>
                <c:pt idx="4">
                  <c:v>133735</c:v>
                </c:pt>
                <c:pt idx="5">
                  <c:v>127076</c:v>
                </c:pt>
                <c:pt idx="6">
                  <c:v>166478</c:v>
                </c:pt>
                <c:pt idx="7">
                  <c:v>222687</c:v>
                </c:pt>
                <c:pt idx="8">
                  <c:v>128869</c:v>
                </c:pt>
                <c:pt idx="9">
                  <c:v>141839</c:v>
                </c:pt>
                <c:pt idx="10">
                  <c:v>109733</c:v>
                </c:pt>
                <c:pt idx="11">
                  <c:v>108796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8-420C-9479-43514424A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01848"/>
        <c:axId val="465312040"/>
      </c:barChart>
      <c:catAx>
        <c:axId val="465301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2040"/>
        <c:crosses val="autoZero"/>
        <c:auto val="1"/>
        <c:lblAlgn val="ctr"/>
        <c:lblOffset val="100"/>
        <c:noMultiLvlLbl val="0"/>
      </c:catAx>
      <c:valAx>
        <c:axId val="465312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1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ANUAL!$A$659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ANUAL!$B$658:$M$658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ANUAL!$B$659:$M$659</c:f>
              <c:numCache>
                <c:formatCode>#,##0</c:formatCode>
                <c:ptCount val="12"/>
                <c:pt idx="0">
                  <c:v>11175</c:v>
                </c:pt>
                <c:pt idx="1">
                  <c:v>21873</c:v>
                </c:pt>
                <c:pt idx="2">
                  <c:v>23990</c:v>
                </c:pt>
                <c:pt idx="3">
                  <c:v>41962</c:v>
                </c:pt>
                <c:pt idx="4">
                  <c:v>30940</c:v>
                </c:pt>
                <c:pt idx="5">
                  <c:v>40556</c:v>
                </c:pt>
                <c:pt idx="6">
                  <c:v>58215</c:v>
                </c:pt>
                <c:pt idx="7">
                  <c:v>72253</c:v>
                </c:pt>
                <c:pt idx="8">
                  <c:v>40070</c:v>
                </c:pt>
                <c:pt idx="9">
                  <c:v>42219</c:v>
                </c:pt>
                <c:pt idx="10">
                  <c:v>26399</c:v>
                </c:pt>
                <c:pt idx="11">
                  <c:v>22438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38-4F26-8387-EDCD4417AB5E}"/>
            </c:ext>
          </c:extLst>
        </c:ser>
        <c:ser>
          <c:idx val="1"/>
          <c:order val="1"/>
          <c:tx>
            <c:strRef>
              <c:f>ANUAL!$A$660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ANUAL!$B$658:$M$658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ANUAL!$B$660:$M$660</c:f>
              <c:numCache>
                <c:formatCode>#,##0</c:formatCode>
                <c:ptCount val="12"/>
                <c:pt idx="0">
                  <c:v>20511</c:v>
                </c:pt>
                <c:pt idx="1">
                  <c:v>38416</c:v>
                </c:pt>
                <c:pt idx="2">
                  <c:v>44623</c:v>
                </c:pt>
                <c:pt idx="3">
                  <c:v>78267</c:v>
                </c:pt>
                <c:pt idx="4">
                  <c:v>56055</c:v>
                </c:pt>
                <c:pt idx="5">
                  <c:v>75229</c:v>
                </c:pt>
                <c:pt idx="6">
                  <c:v>107192</c:v>
                </c:pt>
                <c:pt idx="7">
                  <c:v>164516</c:v>
                </c:pt>
                <c:pt idx="8">
                  <c:v>72795</c:v>
                </c:pt>
                <c:pt idx="9">
                  <c:v>77447</c:v>
                </c:pt>
                <c:pt idx="10">
                  <c:v>51662</c:v>
                </c:pt>
                <c:pt idx="11">
                  <c:v>43648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38-4F26-8387-EDCD4417A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08512"/>
        <c:axId val="465311648"/>
      </c:barChart>
      <c:catAx>
        <c:axId val="46530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1648"/>
        <c:crosses val="autoZero"/>
        <c:auto val="1"/>
        <c:lblAlgn val="ctr"/>
        <c:lblOffset val="100"/>
        <c:noMultiLvlLbl val="0"/>
      </c:catAx>
      <c:valAx>
        <c:axId val="46531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ANUAL!$A$693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ANUAL!$B$692:$M$692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ANUAL!$B$693:$M$693</c:f>
              <c:numCache>
                <c:formatCode>#,##0</c:formatCode>
                <c:ptCount val="12"/>
                <c:pt idx="0">
                  <c:v>38920</c:v>
                </c:pt>
                <c:pt idx="1">
                  <c:v>51464</c:v>
                </c:pt>
                <c:pt idx="2">
                  <c:v>60400</c:v>
                </c:pt>
                <c:pt idx="3">
                  <c:v>83730</c:v>
                </c:pt>
                <c:pt idx="4">
                  <c:v>78044</c:v>
                </c:pt>
                <c:pt idx="5">
                  <c:v>92405</c:v>
                </c:pt>
                <c:pt idx="6">
                  <c:v>96270</c:v>
                </c:pt>
                <c:pt idx="7">
                  <c:v>126627</c:v>
                </c:pt>
                <c:pt idx="8">
                  <c:v>88068</c:v>
                </c:pt>
                <c:pt idx="9">
                  <c:v>88819</c:v>
                </c:pt>
                <c:pt idx="10">
                  <c:v>77862</c:v>
                </c:pt>
                <c:pt idx="11">
                  <c:v>70777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73-46C5-B6F0-D4D37AA75A26}"/>
            </c:ext>
          </c:extLst>
        </c:ser>
        <c:ser>
          <c:idx val="1"/>
          <c:order val="1"/>
          <c:tx>
            <c:strRef>
              <c:f>ANUAL!$A$694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ANUAL!$B$692:$M$692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ANUAL!$B$694:$M$694</c:f>
              <c:numCache>
                <c:formatCode>#,##0</c:formatCode>
                <c:ptCount val="12"/>
                <c:pt idx="0">
                  <c:v>66848</c:v>
                </c:pt>
                <c:pt idx="1">
                  <c:v>83746</c:v>
                </c:pt>
                <c:pt idx="2">
                  <c:v>96272</c:v>
                </c:pt>
                <c:pt idx="3">
                  <c:v>135749</c:v>
                </c:pt>
                <c:pt idx="4">
                  <c:v>129755</c:v>
                </c:pt>
                <c:pt idx="5">
                  <c:v>148408</c:v>
                </c:pt>
                <c:pt idx="6">
                  <c:v>157614</c:v>
                </c:pt>
                <c:pt idx="7">
                  <c:v>196280</c:v>
                </c:pt>
                <c:pt idx="8">
                  <c:v>143996</c:v>
                </c:pt>
                <c:pt idx="9">
                  <c:v>150336</c:v>
                </c:pt>
                <c:pt idx="10">
                  <c:v>125286</c:v>
                </c:pt>
                <c:pt idx="11">
                  <c:v>115852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73-46C5-B6F0-D4D37AA75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06160"/>
        <c:axId val="465310080"/>
      </c:barChart>
      <c:catAx>
        <c:axId val="46530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0080"/>
        <c:crosses val="autoZero"/>
        <c:auto val="1"/>
        <c:lblAlgn val="ctr"/>
        <c:lblOffset val="100"/>
        <c:noMultiLvlLbl val="0"/>
      </c:catAx>
      <c:valAx>
        <c:axId val="46531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ANUAL!$A$729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ANUAL!$B$728:$M$728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ANUAL!$B$729:$M$729</c:f>
              <c:numCache>
                <c:formatCode>#,##0</c:formatCode>
                <c:ptCount val="12"/>
                <c:pt idx="0">
                  <c:v>12858</c:v>
                </c:pt>
                <c:pt idx="1">
                  <c:v>21974</c:v>
                </c:pt>
                <c:pt idx="2">
                  <c:v>23066</c:v>
                </c:pt>
                <c:pt idx="3">
                  <c:v>37826</c:v>
                </c:pt>
                <c:pt idx="4">
                  <c:v>33173</c:v>
                </c:pt>
                <c:pt idx="5">
                  <c:v>41728</c:v>
                </c:pt>
                <c:pt idx="6">
                  <c:v>56565</c:v>
                </c:pt>
                <c:pt idx="7">
                  <c:v>76901</c:v>
                </c:pt>
                <c:pt idx="8">
                  <c:v>45147</c:v>
                </c:pt>
                <c:pt idx="9">
                  <c:v>41588</c:v>
                </c:pt>
                <c:pt idx="10">
                  <c:v>25395</c:v>
                </c:pt>
                <c:pt idx="11">
                  <c:v>25378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F8-4E6C-8ED1-9CE0CCDABDAD}"/>
            </c:ext>
          </c:extLst>
        </c:ser>
        <c:ser>
          <c:idx val="1"/>
          <c:order val="1"/>
          <c:tx>
            <c:strRef>
              <c:f>ANUAL!$A$730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ANUAL!$B$728:$M$728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ANUAL!$B$730:$M$730</c:f>
              <c:numCache>
                <c:formatCode>#,##0</c:formatCode>
                <c:ptCount val="12"/>
                <c:pt idx="0">
                  <c:v>20179</c:v>
                </c:pt>
                <c:pt idx="1">
                  <c:v>33491</c:v>
                </c:pt>
                <c:pt idx="2">
                  <c:v>36262</c:v>
                </c:pt>
                <c:pt idx="3">
                  <c:v>68001</c:v>
                </c:pt>
                <c:pt idx="4">
                  <c:v>50172</c:v>
                </c:pt>
                <c:pt idx="5">
                  <c:v>67977</c:v>
                </c:pt>
                <c:pt idx="6">
                  <c:v>90684</c:v>
                </c:pt>
                <c:pt idx="7">
                  <c:v>140117</c:v>
                </c:pt>
                <c:pt idx="8">
                  <c:v>69412</c:v>
                </c:pt>
                <c:pt idx="9">
                  <c:v>70120</c:v>
                </c:pt>
                <c:pt idx="10">
                  <c:v>38406</c:v>
                </c:pt>
                <c:pt idx="11">
                  <c:v>40766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F8-4E6C-8ED1-9CE0CCDA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10864"/>
        <c:axId val="465312432"/>
      </c:barChart>
      <c:catAx>
        <c:axId val="4653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2432"/>
        <c:crosses val="autoZero"/>
        <c:auto val="1"/>
        <c:lblAlgn val="ctr"/>
        <c:lblOffset val="100"/>
        <c:noMultiLvlLbl val="0"/>
      </c:catAx>
      <c:valAx>
        <c:axId val="46531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ANUAL!$A$819:$A$821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ANUAL!$E$819:$E$821</c:f>
              <c:numCache>
                <c:formatCode>_-* #,##0_-;\-* #,##0_-;_-* "-"??_-;_-@_-</c:formatCode>
                <c:ptCount val="3"/>
                <c:pt idx="0">
                  <c:v>340961</c:v>
                </c:pt>
                <c:pt idx="1">
                  <c:v>48672</c:v>
                </c:pt>
                <c:pt idx="2">
                  <c:v>389633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35-4566-9D40-C594581A1A0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ANUAL!$A$819:$A$821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ANUAL!$M$819:$M$821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1D-4327-9226-CCF19A646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12824"/>
        <c:axId val="465303808"/>
      </c:barChart>
      <c:catAx>
        <c:axId val="465312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3808"/>
        <c:crosses val="autoZero"/>
        <c:auto val="1"/>
        <c:lblAlgn val="ctr"/>
        <c:lblOffset val="100"/>
        <c:noMultiLvlLbl val="0"/>
      </c:catAx>
      <c:valAx>
        <c:axId val="46530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2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ANUAL!$A$822:$A$824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ANUAL!$E$822:$E$824</c:f>
              <c:numCache>
                <c:formatCode>_-* #,##0_-;\-* #,##0_-;_-* "-"??_-;_-@_-</c:formatCode>
                <c:ptCount val="3"/>
                <c:pt idx="0">
                  <c:v>547579</c:v>
                </c:pt>
                <c:pt idx="1">
                  <c:v>77422</c:v>
                </c:pt>
                <c:pt idx="2">
                  <c:v>625001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40-4CDA-803B-DB4D0145C2F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ANUAL!$A$822:$A$824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ANUAL!$M$822:$M$824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D6-42FC-833F-F61CD174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07336"/>
        <c:axId val="465303024"/>
      </c:barChart>
      <c:catAx>
        <c:axId val="46530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3024"/>
        <c:crosses val="autoZero"/>
        <c:auto val="1"/>
        <c:lblAlgn val="ctr"/>
        <c:lblOffset val="100"/>
        <c:noMultiLvlLbl val="0"/>
      </c:catAx>
      <c:valAx>
        <c:axId val="46530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ANUAL!$A$856:$A$858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ANUAL!$E$856:$E$858</c:f>
              <c:numCache>
                <c:formatCode>_-* #,##0_-;\-* #,##0_-;_-* "-"??_-;_-@_-</c:formatCode>
                <c:ptCount val="3"/>
                <c:pt idx="0">
                  <c:v>375955</c:v>
                </c:pt>
                <c:pt idx="1">
                  <c:v>73421</c:v>
                </c:pt>
                <c:pt idx="2">
                  <c:v>449376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9C-40BE-877E-63813EF8CC3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ANUAL!$A$856:$A$858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ANUAL!$M$856:$M$858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B0-4776-B3C0-F11D0FDB7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03416"/>
        <c:axId val="465319096"/>
      </c:barChart>
      <c:catAx>
        <c:axId val="465303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9096"/>
        <c:crosses val="autoZero"/>
        <c:auto val="1"/>
        <c:lblAlgn val="ctr"/>
        <c:lblOffset val="100"/>
        <c:noMultiLvlLbl val="0"/>
      </c:catAx>
      <c:valAx>
        <c:axId val="46531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3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PERNOCTACIONES MENSUALES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'[2]1.- M.V. CyL'!$C$56:$N$56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'[2]1.- M.V. CyL'!$C$57:$N$57</c:f>
              <c:numCache>
                <c:formatCode>General</c:formatCode>
                <c:ptCount val="12"/>
                <c:pt idx="0">
                  <c:v>266086</c:v>
                </c:pt>
                <c:pt idx="1">
                  <c:v>325379</c:v>
                </c:pt>
                <c:pt idx="2">
                  <c:v>407436</c:v>
                </c:pt>
                <c:pt idx="3">
                  <c:v>568837</c:v>
                </c:pt>
                <c:pt idx="4">
                  <c:v>553088</c:v>
                </c:pt>
                <c:pt idx="5">
                  <c:v>557255</c:v>
                </c:pt>
                <c:pt idx="6">
                  <c:v>625879</c:v>
                </c:pt>
                <c:pt idx="7">
                  <c:v>849014</c:v>
                </c:pt>
                <c:pt idx="8">
                  <c:v>599911</c:v>
                </c:pt>
                <c:pt idx="9">
                  <c:v>602519</c:v>
                </c:pt>
                <c:pt idx="10">
                  <c:v>395026</c:v>
                </c:pt>
                <c:pt idx="11">
                  <c:v>383264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03-4FD5-9DDA-F6A7307EAC7C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'[2]1.- M.V. CyL'!$C$56:$N$56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'[2]1.- M.V. CyL'!$C$60:$N$60</c:f>
              <c:numCache>
                <c:formatCode>General</c:formatCode>
                <c:ptCount val="12"/>
                <c:pt idx="0">
                  <c:v>452021</c:v>
                </c:pt>
                <c:pt idx="1">
                  <c:v>524212</c:v>
                </c:pt>
                <c:pt idx="2">
                  <c:v>676323</c:v>
                </c:pt>
                <c:pt idx="3">
                  <c:v>969416</c:v>
                </c:pt>
                <c:pt idx="4">
                  <c:v>916206</c:v>
                </c:pt>
                <c:pt idx="5">
                  <c:v>902900</c:v>
                </c:pt>
                <c:pt idx="6">
                  <c:v>1080472</c:v>
                </c:pt>
                <c:pt idx="7">
                  <c:v>1623216</c:v>
                </c:pt>
                <c:pt idx="8">
                  <c:v>983912</c:v>
                </c:pt>
                <c:pt idx="9">
                  <c:v>999533</c:v>
                </c:pt>
                <c:pt idx="10">
                  <c:v>660201</c:v>
                </c:pt>
                <c:pt idx="11">
                  <c:v>649440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03-4FD5-9DDA-F6A7307E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990176"/>
        <c:axId val="445987040"/>
      </c:lineChart>
      <c:catAx>
        <c:axId val="44599017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870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45987040"/>
        <c:scaling>
          <c:orientation val="minMax"/>
          <c:max val="19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90176"/>
        <c:crosses val="autoZero"/>
        <c:crossBetween val="midCat"/>
        <c:majorUnit val="3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ANUAL!$A$859:$A$861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ANUAL!$E$859:$E$861</c:f>
              <c:numCache>
                <c:formatCode>_-* #,##0_-;\-* #,##0_-;_-* "-"??_-;_-@_-</c:formatCode>
                <c:ptCount val="3"/>
                <c:pt idx="0">
                  <c:v>624783</c:v>
                </c:pt>
                <c:pt idx="1">
                  <c:v>108464</c:v>
                </c:pt>
                <c:pt idx="2">
                  <c:v>733247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19-4238-A401-B07FF817A57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ANUAL!$A$859:$A$861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ANUAL!$M$859:$M$861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40-4F5A-AA02-2ADEE763D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17528"/>
        <c:axId val="465314392"/>
      </c:barChart>
      <c:catAx>
        <c:axId val="46531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4392"/>
        <c:crosses val="autoZero"/>
        <c:auto val="1"/>
        <c:lblAlgn val="ctr"/>
        <c:lblOffset val="100"/>
        <c:noMultiLvlLbl val="0"/>
      </c:catAx>
      <c:valAx>
        <c:axId val="46531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7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ANUAL!$A$886:$A$888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ANUAL!$E$886:$E$888</c:f>
              <c:numCache>
                <c:formatCode>_-* #,##0_-;\-* #,##0_-;_-* "-"??_-;_-@_-</c:formatCode>
                <c:ptCount val="3"/>
                <c:pt idx="0">
                  <c:v>559927</c:v>
                </c:pt>
                <c:pt idx="1">
                  <c:v>122020</c:v>
                </c:pt>
                <c:pt idx="2">
                  <c:v>681947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E5-4915-96D1-CCEA13FE210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ANUAL!$A$886:$A$888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ANUAL!$M$886:$M$888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05-4454-9A69-A3DAB466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17136"/>
        <c:axId val="465319488"/>
      </c:barChart>
      <c:catAx>
        <c:axId val="46531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9488"/>
        <c:crosses val="autoZero"/>
        <c:auto val="1"/>
        <c:lblAlgn val="ctr"/>
        <c:lblOffset val="100"/>
        <c:noMultiLvlLbl val="0"/>
      </c:catAx>
      <c:valAx>
        <c:axId val="46531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ANUAL!$A$889:$A$891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ANUAL!$E$889:$E$891</c:f>
              <c:numCache>
                <c:formatCode>_-* #,##0_-;\-* #,##0_-;_-* "-"??_-;_-@_-</c:formatCode>
                <c:ptCount val="3"/>
                <c:pt idx="0">
                  <c:v>975080</c:v>
                </c:pt>
                <c:pt idx="1">
                  <c:v>185743</c:v>
                </c:pt>
                <c:pt idx="2">
                  <c:v>1160823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A9-4034-80FE-B94A1D3F74F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ANUAL!$A$889:$A$891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ANUAL!$M$889:$M$891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30-4E7D-B0F7-299708CC9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14784"/>
        <c:axId val="465315568"/>
      </c:barChart>
      <c:catAx>
        <c:axId val="4653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5568"/>
        <c:crosses val="autoZero"/>
        <c:auto val="1"/>
        <c:lblAlgn val="ctr"/>
        <c:lblOffset val="100"/>
        <c:noMultiLvlLbl val="0"/>
      </c:catAx>
      <c:valAx>
        <c:axId val="46531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ANUAL!$A$926:$A$928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ANUAL!$E$926:$E$928</c:f>
              <c:numCache>
                <c:formatCode>_-* #,##0_-;\-* #,##0_-;_-* "-"??_-;_-@_-</c:formatCode>
                <c:ptCount val="3"/>
                <c:pt idx="0">
                  <c:v>509552</c:v>
                </c:pt>
                <c:pt idx="1">
                  <c:v>183135</c:v>
                </c:pt>
                <c:pt idx="2">
                  <c:v>692687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07-4CEF-B72F-61C392E2779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ANUAL!$A$926:$A$928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ANUAL!$M$926:$M$928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01-49B5-877D-2ED64CB75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20272"/>
        <c:axId val="465316352"/>
      </c:barChart>
      <c:catAx>
        <c:axId val="46532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6352"/>
        <c:crosses val="autoZero"/>
        <c:auto val="1"/>
        <c:lblAlgn val="ctr"/>
        <c:lblOffset val="100"/>
        <c:noMultiLvlLbl val="0"/>
      </c:catAx>
      <c:valAx>
        <c:axId val="4653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2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ANUAL!$A$929:$A$931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ANUAL!$E$929:$E$931</c:f>
              <c:numCache>
                <c:formatCode>_-* #,##0_-;\-* #,##0_-;_-* "-"??_-;_-@_-</c:formatCode>
                <c:ptCount val="3"/>
                <c:pt idx="0">
                  <c:v>858144</c:v>
                </c:pt>
                <c:pt idx="1">
                  <c:v>267820</c:v>
                </c:pt>
                <c:pt idx="2">
                  <c:v>1125964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DB-46C8-AF61-B39B547ED23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ANUAL!$A$929:$A$931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ANUAL!$M$929:$M$931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BE-46E2-84C7-C49A641B0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15960"/>
        <c:axId val="465318312"/>
      </c:barChart>
      <c:catAx>
        <c:axId val="465315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8312"/>
        <c:crosses val="autoZero"/>
        <c:auto val="1"/>
        <c:lblAlgn val="ctr"/>
        <c:lblOffset val="100"/>
        <c:noMultiLvlLbl val="0"/>
      </c:catAx>
      <c:valAx>
        <c:axId val="465318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5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ANUAL!$A$956:$A$958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ANUAL!$E$956:$E$958</c:f>
              <c:numCache>
                <c:formatCode>_-* #,##0_-;\-* #,##0_-;_-* "-"??_-;_-@_-</c:formatCode>
                <c:ptCount val="3"/>
                <c:pt idx="0">
                  <c:v>546299</c:v>
                </c:pt>
                <c:pt idx="1">
                  <c:v>197947</c:v>
                </c:pt>
                <c:pt idx="2">
                  <c:v>744246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E5-4ECD-A7C1-A48D0134BA0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ANUAL!$A$956:$A$958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ANUAL!$M$956:$M$958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5A-4A08-83DD-9B0D6A62C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318704"/>
        <c:axId val="465320664"/>
      </c:barChart>
      <c:catAx>
        <c:axId val="46531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20664"/>
        <c:crosses val="autoZero"/>
        <c:auto val="1"/>
        <c:lblAlgn val="ctr"/>
        <c:lblOffset val="100"/>
        <c:noMultiLvlLbl val="0"/>
      </c:catAx>
      <c:valAx>
        <c:axId val="46532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1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ANUAL!$A$959:$A$961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ANUAL!$E$959:$E$961</c:f>
              <c:numCache>
                <c:formatCode>_-* #,##0_-;\-* #,##0_-;_-* "-"??_-;_-@_-</c:formatCode>
                <c:ptCount val="3"/>
                <c:pt idx="0">
                  <c:v>928648</c:v>
                </c:pt>
                <c:pt idx="1">
                  <c:v>291249</c:v>
                </c:pt>
                <c:pt idx="2">
                  <c:v>1219897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24-4799-9F1D-6D3712E9D54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ANUAL!$A$959:$A$961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ANUAL!$M$959:$M$961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62-4DB4-852D-30182E11B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60664"/>
        <c:axId val="467761056"/>
      </c:barChart>
      <c:catAx>
        <c:axId val="467760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1056"/>
        <c:crosses val="autoZero"/>
        <c:auto val="1"/>
        <c:lblAlgn val="ctr"/>
        <c:lblOffset val="100"/>
        <c:noMultiLvlLbl val="0"/>
      </c:catAx>
      <c:valAx>
        <c:axId val="46776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0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ANUAL!$A$996:$A$998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ANUAL!$E$996:$E$998</c:f>
              <c:numCache>
                <c:formatCode>_-* #,##0_-;\-* #,##0_-;_-* "-"??_-;_-@_-</c:formatCode>
                <c:ptCount val="3"/>
                <c:pt idx="0">
                  <c:v>637832</c:v>
                </c:pt>
                <c:pt idx="1">
                  <c:v>224986</c:v>
                </c:pt>
                <c:pt idx="2">
                  <c:v>862818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AD-4B6A-A69C-B63262813960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ANUAL!$A$996:$A$998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ANUAL!$M$996:$M$998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2F-45DC-9C45-2BA4B173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68112"/>
        <c:axId val="467767328"/>
      </c:barChart>
      <c:catAx>
        <c:axId val="46776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7328"/>
        <c:crosses val="autoZero"/>
        <c:auto val="1"/>
        <c:lblAlgn val="ctr"/>
        <c:lblOffset val="100"/>
        <c:noMultiLvlLbl val="0"/>
      </c:catAx>
      <c:valAx>
        <c:axId val="46776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ANUAL!$A$999:$A$1001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ANUAL!$E$999:$E$1001</c:f>
              <c:numCache>
                <c:formatCode>_-* #,##0_-;\-* #,##0_-;_-* "-"??_-;_-@_-</c:formatCode>
                <c:ptCount val="3"/>
                <c:pt idx="0">
                  <c:v>1134399</c:v>
                </c:pt>
                <c:pt idx="1">
                  <c:v>308764</c:v>
                </c:pt>
                <c:pt idx="2">
                  <c:v>1443163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F1-41B9-ABE1-0DF864198F3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ANUAL!$A$999:$A$1001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ANUAL!$M$999:$M$1001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49-4781-B16A-5AF3B62B5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71248"/>
        <c:axId val="467771640"/>
      </c:barChart>
      <c:catAx>
        <c:axId val="46777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71640"/>
        <c:crosses val="autoZero"/>
        <c:auto val="1"/>
        <c:lblAlgn val="ctr"/>
        <c:lblOffset val="100"/>
        <c:noMultiLvlLbl val="0"/>
      </c:catAx>
      <c:valAx>
        <c:axId val="467771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7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ANUAL!$A$1026:$A$1028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ANUAL!$E$1026:$E$1028</c:f>
              <c:numCache>
                <c:formatCode>_-* #,##0_-;\-* #,##0_-;_-* "-"??_-;_-@_-</c:formatCode>
                <c:ptCount val="3"/>
                <c:pt idx="0">
                  <c:v>935989</c:v>
                </c:pt>
                <c:pt idx="1">
                  <c:v>311855</c:v>
                </c:pt>
                <c:pt idx="2">
                  <c:v>1247844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76-4E04-96BF-46EC581C8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ANUAL!$A$1026:$A$1028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ANUAL!$M$1026:$M$1028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F8-4CF9-9DBA-6E8C67295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61448"/>
        <c:axId val="467770464"/>
      </c:barChart>
      <c:catAx>
        <c:axId val="46776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70464"/>
        <c:crosses val="autoZero"/>
        <c:auto val="1"/>
        <c:lblAlgn val="ctr"/>
        <c:lblOffset val="100"/>
        <c:noMultiLvlLbl val="0"/>
      </c:catAx>
      <c:valAx>
        <c:axId val="4677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1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PROV'!$C$37:$N$37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PROV'!$C$38:$N$38</c:f>
              <c:numCache>
                <c:formatCode>General</c:formatCode>
                <c:ptCount val="12"/>
                <c:pt idx="0">
                  <c:v>24975</c:v>
                </c:pt>
                <c:pt idx="1">
                  <c:v>32785</c:v>
                </c:pt>
                <c:pt idx="2">
                  <c:v>35672</c:v>
                </c:pt>
                <c:pt idx="3">
                  <c:v>55933</c:v>
                </c:pt>
                <c:pt idx="4">
                  <c:v>47995</c:v>
                </c:pt>
                <c:pt idx="5">
                  <c:v>49322</c:v>
                </c:pt>
                <c:pt idx="6">
                  <c:v>64062</c:v>
                </c:pt>
                <c:pt idx="7">
                  <c:v>73018</c:v>
                </c:pt>
                <c:pt idx="8">
                  <c:v>52135</c:v>
                </c:pt>
                <c:pt idx="9">
                  <c:v>59224</c:v>
                </c:pt>
                <c:pt idx="10">
                  <c:v>34724</c:v>
                </c:pt>
                <c:pt idx="11">
                  <c:v>38569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43-408C-B331-9EA02D69CF86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PROV'!$C$37:$N$37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PROV'!$C$39:$N$39</c:f>
              <c:numCache>
                <c:formatCode>General</c:formatCode>
                <c:ptCount val="12"/>
                <c:pt idx="0">
                  <c:v>45340</c:v>
                </c:pt>
                <c:pt idx="1">
                  <c:v>54344</c:v>
                </c:pt>
                <c:pt idx="2">
                  <c:v>58497</c:v>
                </c:pt>
                <c:pt idx="3">
                  <c:v>100937</c:v>
                </c:pt>
                <c:pt idx="4">
                  <c:v>85584</c:v>
                </c:pt>
                <c:pt idx="5">
                  <c:v>85045</c:v>
                </c:pt>
                <c:pt idx="6">
                  <c:v>114798</c:v>
                </c:pt>
                <c:pt idx="7">
                  <c:v>156351</c:v>
                </c:pt>
                <c:pt idx="8">
                  <c:v>86720</c:v>
                </c:pt>
                <c:pt idx="9">
                  <c:v>102177</c:v>
                </c:pt>
                <c:pt idx="10">
                  <c:v>58596</c:v>
                </c:pt>
                <c:pt idx="11">
                  <c:v>69327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43-408C-B331-9EA02D69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986648"/>
        <c:axId val="445985080"/>
      </c:barChart>
      <c:catAx>
        <c:axId val="445986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85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5985080"/>
        <c:scaling>
          <c:orientation val="minMax"/>
          <c:max val="1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86648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ANUAL!$A$1029:$A$1031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ANUAL!$E$1029:$E$1031</c:f>
              <c:numCache>
                <c:formatCode>_-* #,##0_-;\-* #,##0_-;_-* "-"??_-;_-@_-</c:formatCode>
                <c:ptCount val="3"/>
                <c:pt idx="0">
                  <c:v>1740821</c:v>
                </c:pt>
                <c:pt idx="1">
                  <c:v>430322</c:v>
                </c:pt>
                <c:pt idx="2">
                  <c:v>2171143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CC-4D8D-8CE4-699D771341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ANUAL!$A$1029:$A$1031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ANUAL!$M$1029:$M$1031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39-46D3-A7C7-878AA380E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66544"/>
        <c:axId val="467768504"/>
      </c:barChart>
      <c:catAx>
        <c:axId val="46776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8504"/>
        <c:crosses val="autoZero"/>
        <c:auto val="1"/>
        <c:lblAlgn val="ctr"/>
        <c:lblOffset val="100"/>
        <c:noMultiLvlLbl val="0"/>
      </c:catAx>
      <c:valAx>
        <c:axId val="467768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ANUAL!$A$1166:$A$1168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ANUAL!$E$1166:$E$1168</c:f>
              <c:numCache>
                <c:formatCode>_-* #,##0_-;\-* #,##0_-;_-* "-"??_-;_-@_-</c:formatCode>
                <c:ptCount val="3"/>
                <c:pt idx="0">
                  <c:v>404429</c:v>
                </c:pt>
                <c:pt idx="1">
                  <c:v>74072</c:v>
                </c:pt>
                <c:pt idx="2">
                  <c:v>478501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DF-4DFD-932B-E92E602AFDB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ANUAL!$A$1166:$A$1168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ANUAL!$M$1166:$M$1168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2C-44FA-A84A-063693E7F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61840"/>
        <c:axId val="467762624"/>
      </c:barChart>
      <c:catAx>
        <c:axId val="46776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2624"/>
        <c:crosses val="autoZero"/>
        <c:auto val="1"/>
        <c:lblAlgn val="ctr"/>
        <c:lblOffset val="100"/>
        <c:noMultiLvlLbl val="0"/>
      </c:catAx>
      <c:valAx>
        <c:axId val="46776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1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ANUAL!$A$1169:$A$1171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ANUAL!$E$1169:$E$1171</c:f>
              <c:numCache>
                <c:formatCode>_-* #,##0_-;\-* #,##0_-;_-* "-"??_-;_-@_-</c:formatCode>
                <c:ptCount val="3"/>
                <c:pt idx="0">
                  <c:v>702342</c:v>
                </c:pt>
                <c:pt idx="1">
                  <c:v>112978</c:v>
                </c:pt>
                <c:pt idx="2">
                  <c:v>815320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79-414E-8588-43315621B0B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ANUAL!$A$1169:$A$1171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ANUAL!$M$1169:$M$1171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8A-4220-880B-5E33CF20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63016"/>
        <c:axId val="467769680"/>
      </c:barChart>
      <c:catAx>
        <c:axId val="467763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9680"/>
        <c:crosses val="autoZero"/>
        <c:auto val="1"/>
        <c:lblAlgn val="ctr"/>
        <c:lblOffset val="100"/>
        <c:noMultiLvlLbl val="0"/>
      </c:catAx>
      <c:valAx>
        <c:axId val="46776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3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ANUAL!$A$1136:$A$1138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ANUAL!$E$1136:$E$1138</c:f>
              <c:numCache>
                <c:formatCode>_-* #,##0_-;\-* #,##0_-;_-* "-"??_-;_-@_-</c:formatCode>
                <c:ptCount val="3"/>
                <c:pt idx="0">
                  <c:v>466985</c:v>
                </c:pt>
                <c:pt idx="1">
                  <c:v>80834</c:v>
                </c:pt>
                <c:pt idx="2">
                  <c:v>547819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28-4527-9542-1D4F5D95928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ANUAL!$A$1136:$A$1138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ANUAL!$M$1136:$M$1138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12-4063-A68C-A0EC4BDD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69288"/>
        <c:axId val="467765368"/>
      </c:barChart>
      <c:catAx>
        <c:axId val="467769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5368"/>
        <c:crosses val="autoZero"/>
        <c:auto val="1"/>
        <c:lblAlgn val="ctr"/>
        <c:lblOffset val="100"/>
        <c:noMultiLvlLbl val="0"/>
      </c:catAx>
      <c:valAx>
        <c:axId val="467765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9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ANUAL!$A$1139:$A$1141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ANUAL!$E$1139:$E$1141</c:f>
              <c:numCache>
                <c:formatCode>_-* #,##0_-;\-* #,##0_-;_-* "-"??_-;_-@_-</c:formatCode>
                <c:ptCount val="3"/>
                <c:pt idx="0">
                  <c:v>747862</c:v>
                </c:pt>
                <c:pt idx="1">
                  <c:v>121405</c:v>
                </c:pt>
                <c:pt idx="2">
                  <c:v>869267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F6-4A7C-B015-826FA6C9A2B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ANUAL!$A$1139:$A$1141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ANUAL!$M$1139:$M$1141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2E-448D-8CB1-062BE8B00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59880"/>
        <c:axId val="467763408"/>
      </c:barChart>
      <c:catAx>
        <c:axId val="46775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3408"/>
        <c:crosses val="autoZero"/>
        <c:auto val="1"/>
        <c:lblAlgn val="ctr"/>
        <c:lblOffset val="100"/>
        <c:noMultiLvlLbl val="0"/>
      </c:catAx>
      <c:valAx>
        <c:axId val="46776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59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ANUAL!$A$1096:$A$1098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ANUAL!$E$1096:$E$1098</c:f>
              <c:numCache>
                <c:formatCode>_-* #,##0_-;\-* #,##0_-;_-* "-"??_-;_-@_-</c:formatCode>
                <c:ptCount val="3"/>
                <c:pt idx="0">
                  <c:v>579220</c:v>
                </c:pt>
                <c:pt idx="1">
                  <c:v>162498</c:v>
                </c:pt>
                <c:pt idx="2">
                  <c:v>741718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08-4B50-B448-06AD7181798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ANUAL!$A$1096:$A$1098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ANUAL!$M$1096:$M$1098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85-4492-BA2A-D9FE074B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63800"/>
        <c:axId val="467760272"/>
      </c:barChart>
      <c:catAx>
        <c:axId val="467763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0272"/>
        <c:crosses val="autoZero"/>
        <c:auto val="1"/>
        <c:lblAlgn val="ctr"/>
        <c:lblOffset val="100"/>
        <c:noMultiLvlLbl val="0"/>
      </c:catAx>
      <c:valAx>
        <c:axId val="46776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3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ANUAL!$A$1099:$A$1101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ANUAL!$E$1099:$E$1101</c:f>
              <c:numCache>
                <c:formatCode>_-* #,##0_-;\-* #,##0_-;_-* "-"??_-;_-@_-</c:formatCode>
                <c:ptCount val="3"/>
                <c:pt idx="0">
                  <c:v>992652</c:v>
                </c:pt>
                <c:pt idx="1">
                  <c:v>237294</c:v>
                </c:pt>
                <c:pt idx="2">
                  <c:v>1229946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03-413B-8B9B-3989D69511E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ANUAL!$A$1099:$A$1101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ANUAL!$M$1099:$M$1101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BA-4F5C-A485-A62BF8F25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66936"/>
        <c:axId val="467778304"/>
      </c:barChart>
      <c:catAx>
        <c:axId val="467766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78304"/>
        <c:crosses val="autoZero"/>
        <c:auto val="1"/>
        <c:lblAlgn val="ctr"/>
        <c:lblOffset val="100"/>
        <c:noMultiLvlLbl val="0"/>
      </c:catAx>
      <c:valAx>
        <c:axId val="46777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66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ANUAL!$A$1066:$A$1068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ANUAL!$E$1066:$E$1068</c:f>
              <c:numCache>
                <c:formatCode>_-* #,##0_-;\-* #,##0_-;_-* "-"??_-;_-@_-</c:formatCode>
                <c:ptCount val="3"/>
                <c:pt idx="0">
                  <c:v>574083</c:v>
                </c:pt>
                <c:pt idx="1">
                  <c:v>231534</c:v>
                </c:pt>
                <c:pt idx="2">
                  <c:v>805617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AB-4354-9790-12E0990B1B8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ANUAL!$A$1066:$A$1068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ANUAL!$M$1066:$M$1068</c:f>
              <c:numCache>
                <c:formatCode>_-* #,##0_-;\-* #,##0_-;_-* "-"??_-;_-@_-</c:formatCode>
                <c:ptCount val="3"/>
                <c:pt idx="0">
                  <c:v>514103.41666666669</c:v>
                </c:pt>
                <c:pt idx="1">
                  <c:v>146201.33333333334</c:v>
                </c:pt>
                <c:pt idx="2">
                  <c:v>660304.75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95-4382-B0E0-C527862E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77520"/>
        <c:axId val="467779088"/>
      </c:barChart>
      <c:catAx>
        <c:axId val="46777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79088"/>
        <c:crosses val="autoZero"/>
        <c:auto val="1"/>
        <c:lblAlgn val="ctr"/>
        <c:lblOffset val="100"/>
        <c:noMultiLvlLbl val="0"/>
      </c:catAx>
      <c:valAx>
        <c:axId val="46777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7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ANUAL!$A$1069:$A$1071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ANUAL!$E$1069:$E$1071</c:f>
              <c:numCache>
                <c:formatCode>_-* #,##0_-;\-* #,##0_-;_-* "-"??_-;_-@_-</c:formatCode>
                <c:ptCount val="3"/>
                <c:pt idx="0">
                  <c:v>961213</c:v>
                </c:pt>
                <c:pt idx="1">
                  <c:v>312565</c:v>
                </c:pt>
                <c:pt idx="2">
                  <c:v>1273778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87-4E01-AABC-3DF3473F599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ANUAL!$A$1069:$A$1071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ANUAL!$M$1069:$M$1071</c:f>
              <c:numCache>
                <c:formatCode>_-* #,##0_-;\-* #,##0_-;_-* "-"??_-;_-@_-</c:formatCode>
                <c:ptCount val="3"/>
                <c:pt idx="0">
                  <c:v>883247.5</c:v>
                </c:pt>
                <c:pt idx="1">
                  <c:v>210371.75</c:v>
                </c:pt>
                <c:pt idx="2">
                  <c:v>1093619.25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9-4ADB-8D67-886CD0047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773600"/>
        <c:axId val="467772424"/>
      </c:barChart>
      <c:catAx>
        <c:axId val="46777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72424"/>
        <c:crosses val="autoZero"/>
        <c:auto val="1"/>
        <c:lblAlgn val="ctr"/>
        <c:lblOffset val="100"/>
        <c:noMultiLvlLbl val="0"/>
      </c:catAx>
      <c:valAx>
        <c:axId val="46777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73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0C-45F8-A426-C0612DB7BD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0C-45F8-A426-C0612DB7BD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0C-45F8-A426-C0612DB7BD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0C-45F8-A426-C0612DB7BD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0C-45F8-A426-C0612DB7BD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0C-45F8-A426-C0612DB7BD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0C-45F8-A426-C0612DB7BD8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0C-45F8-A426-C0612DB7BD8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40C-45F8-A426-C0612DB7BD8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0C-45F8-A426-C0612DB7BD8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740C-45F8-A426-C0612DB7BD8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40C-45F8-A426-C0612DB7BD84}"/>
              </c:ext>
            </c:extLst>
          </c:dPt>
          <c:dLbls>
            <c:dLbl>
              <c:idx val="0"/>
              <c:layout>
                <c:manualLayout>
                  <c:x val="-1.918202411739277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0C-45F8-A426-C0612DB7BD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546072352177638E-3"/>
                  <c:y val="-1.045556344372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0C-45F8-A426-C0612DB7BD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50921447043566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0C-45F8-A426-C0612DB7BD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017784001950223E-3"/>
                  <c:y val="3.55516599510482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0C-45F8-A426-C0612DB7BD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7.6842886535154111E-3"/>
                  <c:y val="3.82733995372658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0C-45F8-A426-C0612DB7BD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8945552276579082E-2"/>
                  <c:y val="1.77439825544515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0C-45F8-A426-C0612DB7BD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9.6944741572822565E-3"/>
                  <c:y val="3.47882117226899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740C-45F8-A426-C0612DB7BD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ANUAL!$B$1223:$M$1223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ANUAL!$B$1229:$M$1229</c:f>
              <c:numCache>
                <c:formatCode>#,##0</c:formatCode>
                <c:ptCount val="12"/>
                <c:pt idx="0">
                  <c:v>348819</c:v>
                </c:pt>
                <c:pt idx="1">
                  <c:v>442568</c:v>
                </c:pt>
                <c:pt idx="2">
                  <c:v>529251</c:v>
                </c:pt>
                <c:pt idx="3">
                  <c:v>718544</c:v>
                </c:pt>
                <c:pt idx="4">
                  <c:v>731642</c:v>
                </c:pt>
                <c:pt idx="5">
                  <c:v>756578</c:v>
                </c:pt>
                <c:pt idx="6">
                  <c:v>822671</c:v>
                </c:pt>
                <c:pt idx="7">
                  <c:v>1157151</c:v>
                </c:pt>
                <c:pt idx="8">
                  <c:v>844900</c:v>
                </c:pt>
                <c:pt idx="9">
                  <c:v>824868</c:v>
                </c:pt>
                <c:pt idx="10">
                  <c:v>615100</c:v>
                </c:pt>
                <c:pt idx="11">
                  <c:v>510434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40C-45F8-A426-C0612DB7BD8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02-403E-9469-46501866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45989000"/>
        <c:axId val="445989392"/>
      </c:barChart>
      <c:catAx>
        <c:axId val="445989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8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98939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8900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6F-457E-AA42-11F00E56C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96F-457E-AA42-11F00E56C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96F-457E-AA42-11F00E56C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96F-457E-AA42-11F00E56C1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96F-457E-AA42-11F00E56C1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96F-457E-AA42-11F00E56C11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96F-457E-AA42-11F00E56C11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96F-457E-AA42-11F00E56C11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96F-457E-AA42-11F00E56C11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96F-457E-AA42-11F00E56C11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96F-457E-AA42-11F00E56C11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96F-457E-AA42-11F00E56C118}"/>
              </c:ext>
            </c:extLst>
          </c:dPt>
          <c:dLbls>
            <c:dLbl>
              <c:idx val="0"/>
              <c:layout>
                <c:manualLayout>
                  <c:x val="-2.8957528957529028E-2"/>
                  <c:y val="2.09111268874556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96F-457E-AA42-11F00E56C1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7915057915058623E-3"/>
                  <c:y val="-6.9703756291518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96F-457E-AA42-11F00E56C1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5439303195208707E-2"/>
                  <c:y val="-2.83902850526880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96F-457E-AA42-11F00E56C1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330769464627736E-3"/>
                  <c:y val="2.12928510016347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96F-457E-AA42-11F00E56C1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9257896816951936E-3"/>
                  <c:y val="3.11122990631430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0BA42F6-1855-4672-91E5-AC9C85725635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96F-457E-AA42-11F00E56C118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2.310866424793959E-2"/>
                  <c:y val="1.06463895326710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96F-457E-AA42-11F00E56C1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3.8226978384458699E-3"/>
                  <c:y val="3.1366690331183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96F-457E-AA42-11F00E56C1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ANUAL!$B$1223:$M$1223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ANUAL!$B$1226:$M$1226</c:f>
              <c:numCache>
                <c:formatCode>#,##0</c:formatCode>
                <c:ptCount val="12"/>
                <c:pt idx="0">
                  <c:v>229828</c:v>
                </c:pt>
                <c:pt idx="1">
                  <c:v>293017</c:v>
                </c:pt>
                <c:pt idx="2">
                  <c:v>345353</c:v>
                </c:pt>
                <c:pt idx="3">
                  <c:v>465973</c:v>
                </c:pt>
                <c:pt idx="4">
                  <c:v>473233</c:v>
                </c:pt>
                <c:pt idx="5">
                  <c:v>493626</c:v>
                </c:pt>
                <c:pt idx="6">
                  <c:v>557228</c:v>
                </c:pt>
                <c:pt idx="7">
                  <c:v>798195</c:v>
                </c:pt>
                <c:pt idx="8">
                  <c:v>560120</c:v>
                </c:pt>
                <c:pt idx="9">
                  <c:v>518590</c:v>
                </c:pt>
                <c:pt idx="10">
                  <c:v>406302</c:v>
                </c:pt>
                <c:pt idx="11">
                  <c:v>335219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96F-457E-AA42-11F00E56C11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A7-4C58-8852-76D4EB9222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A7-4C58-8852-76D4EB9222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A7-4C58-8852-76D4EB9222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A7-4C58-8852-76D4EB9222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DA7-4C58-8852-76D4EB9222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DA7-4C58-8852-76D4EB9222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DA7-4C58-8852-76D4EB92222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DA7-4C58-8852-76D4EB92222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DA7-4C58-8852-76D4EB92222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DA7-4C58-8852-76D4EB92222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DA7-4C58-8852-76D4EB92222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DA7-4C58-8852-76D4EB922228}"/>
              </c:ext>
            </c:extLst>
          </c:dPt>
          <c:dLbls>
            <c:dLbl>
              <c:idx val="0"/>
              <c:layout>
                <c:manualLayout>
                  <c:x val="-7.6728096469571121E-3"/>
                  <c:y val="-1.67745033888459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DA7-4C58-8852-76D4EB92222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726382170565350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DA7-4C58-8852-76D4EB92222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0779170798857295E-3"/>
                  <c:y val="2.69409091041173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DA7-4C58-8852-76D4EB92222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7.7072466666322902E-3"/>
                  <c:y val="2.34552465495374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DA7-4C58-8852-76D4EB92222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1.5552694530646078E-2"/>
                  <c:y val="1.34196027110767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DA7-4C58-8852-76D4EB92222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ANUAL!$B$1290:$M$1290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ANUAL!$B$1296:$M$1296</c:f>
              <c:numCache>
                <c:formatCode>#,##0</c:formatCode>
                <c:ptCount val="12"/>
                <c:pt idx="0">
                  <c:v>8069</c:v>
                </c:pt>
                <c:pt idx="1">
                  <c:v>10955</c:v>
                </c:pt>
                <c:pt idx="2">
                  <c:v>12885</c:v>
                </c:pt>
                <c:pt idx="3">
                  <c:v>21608</c:v>
                </c:pt>
                <c:pt idx="4">
                  <c:v>20327</c:v>
                </c:pt>
                <c:pt idx="5">
                  <c:v>28296</c:v>
                </c:pt>
                <c:pt idx="6">
                  <c:v>24791</c:v>
                </c:pt>
                <c:pt idx="7">
                  <c:v>36820</c:v>
                </c:pt>
                <c:pt idx="8">
                  <c:v>29974</c:v>
                </c:pt>
                <c:pt idx="9">
                  <c:v>21978</c:v>
                </c:pt>
                <c:pt idx="10">
                  <c:v>15304</c:v>
                </c:pt>
                <c:pt idx="11">
                  <c:v>14945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DA7-4C58-8852-76D4EB92222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0A-4999-A480-B91CE6048B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0A-4999-A480-B91CE6048B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0A-4999-A480-B91CE6048B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0A-4999-A480-B91CE6048B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B0A-4999-A480-B91CE6048B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B0A-4999-A480-B91CE6048B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B0A-4999-A480-B91CE6048B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B0A-4999-A480-B91CE6048BB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B0A-4999-A480-B91CE6048BB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B0A-4999-A480-B91CE6048BB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B0A-4999-A480-B91CE6048BB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B0A-4999-A480-B91CE6048BB5}"/>
              </c:ext>
            </c:extLst>
          </c:dPt>
          <c:dLbls>
            <c:dLbl>
              <c:idx val="0"/>
              <c:layout>
                <c:manualLayout>
                  <c:x val="1.5372265569500445E-2"/>
                  <c:y val="2.3556860408290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9305019305019305E-3"/>
                  <c:y val="-3.0194106099922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B0A-4999-A480-B91CE6048BB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51351351351344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B0A-4999-A480-B91CE6048BB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3022679597482748E-2"/>
                  <c:y val="1.69488525579268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B0A-4999-A480-B91CE6048BB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7962180403125282E-3"/>
                  <c:y val="4.361370881099936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B48E61C-D194-4D3F-AB67-87C38A0E7663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B0A-4999-A480-B91CE6048BB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3437053476423556E-2"/>
                  <c:y val="1.0108289325577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B0A-4999-A480-B91CE6048BB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1.9223695011096584E-2"/>
                  <c:y val="1.34196027110767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2B0A-4999-A480-B91CE6048BB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ANUAL!$B$1290:$M$1290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ANUAL!$B$1293:$M$1293</c:f>
              <c:numCache>
                <c:formatCode>#,##0</c:formatCode>
                <c:ptCount val="12"/>
                <c:pt idx="0">
                  <c:v>3388</c:v>
                </c:pt>
                <c:pt idx="1">
                  <c:v>5353</c:v>
                </c:pt>
                <c:pt idx="2">
                  <c:v>5232</c:v>
                </c:pt>
                <c:pt idx="3">
                  <c:v>11378</c:v>
                </c:pt>
                <c:pt idx="4">
                  <c:v>10243</c:v>
                </c:pt>
                <c:pt idx="5">
                  <c:v>16464</c:v>
                </c:pt>
                <c:pt idx="6">
                  <c:v>14458</c:v>
                </c:pt>
                <c:pt idx="7">
                  <c:v>24629</c:v>
                </c:pt>
                <c:pt idx="8">
                  <c:v>15129</c:v>
                </c:pt>
                <c:pt idx="9">
                  <c:v>14122</c:v>
                </c:pt>
                <c:pt idx="10">
                  <c:v>7135</c:v>
                </c:pt>
                <c:pt idx="11">
                  <c:v>7324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B0A-4999-A480-B91CE6048B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1A-4E23-A2C4-45F1E47F64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1A-4E23-A2C4-45F1E47F64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1A-4E23-A2C4-45F1E47F64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1A-4E23-A2C4-45F1E47F64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91A-4E23-A2C4-45F1E47F64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91A-4E23-A2C4-45F1E47F642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91A-4E23-A2C4-45F1E47F642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91A-4E23-A2C4-45F1E47F642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91A-4E23-A2C4-45F1E47F642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91A-4E23-A2C4-45F1E47F642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91A-4E23-A2C4-45F1E47F64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91A-4E23-A2C4-45F1E47F6420}"/>
              </c:ext>
            </c:extLst>
          </c:dPt>
          <c:dLbls>
            <c:dLbl>
              <c:idx val="0"/>
              <c:layout>
                <c:manualLayout>
                  <c:x val="-3.7489529182505128E-3"/>
                  <c:y val="6.761313610039568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9E1CFB1-EC43-467B-B44E-268D7315418C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91A-4E23-A2C4-45F1E47F642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3.8459052118012572E-2"/>
                  <c:y val="-5.83433077788523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2122063526634772E-2"/>
                  <c:y val="1.70539903901907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7354155445685954E-2"/>
                  <c:y val="-4.4196193534974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0916287532197859E-2"/>
                  <c:y val="3.68011471118663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594CE5F-8AA1-448B-9DA0-40DEEF6168FF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91A-4E23-A2C4-45F1E47F642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1.1584208990075961E-2"/>
                  <c:y val="5.45012186333014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2.3205869034805857E-2"/>
                  <c:y val="8.45411195911142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0385890971791553E-2"/>
                  <c:y val="6.83269110319964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149297167615616E-2"/>
                  <c:y val="2.695543820154077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5.5682093142471689E-2"/>
                  <c:y val="-5.612563918122461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ANUAL!$B$1359:$M$1359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ANUAL!$B$1365:$M$1365</c:f>
              <c:numCache>
                <c:formatCode>#,##0</c:formatCode>
                <c:ptCount val="12"/>
                <c:pt idx="0">
                  <c:v>2947</c:v>
                </c:pt>
                <c:pt idx="1">
                  <c:v>11314</c:v>
                </c:pt>
                <c:pt idx="2">
                  <c:v>15095</c:v>
                </c:pt>
                <c:pt idx="3">
                  <c:v>60766</c:v>
                </c:pt>
                <c:pt idx="4">
                  <c:v>79257</c:v>
                </c:pt>
                <c:pt idx="5">
                  <c:v>85884</c:v>
                </c:pt>
                <c:pt idx="6">
                  <c:v>157088</c:v>
                </c:pt>
                <c:pt idx="7">
                  <c:v>223036</c:v>
                </c:pt>
                <c:pt idx="8">
                  <c:v>61451</c:v>
                </c:pt>
                <c:pt idx="9">
                  <c:v>35786</c:v>
                </c:pt>
                <c:pt idx="10">
                  <c:v>14781</c:v>
                </c:pt>
                <c:pt idx="11">
                  <c:v>7445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91A-4E23-A2C4-45F1E47F642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9D-4BA3-A9FB-04F63CE0EA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9D-4BA3-A9FB-04F63CE0EA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9D-4BA3-A9FB-04F63CE0EA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9D-4BA3-A9FB-04F63CE0EA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9D-4BA3-A9FB-04F63CE0EA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39D-4BA3-A9FB-04F63CE0EA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39D-4BA3-A9FB-04F63CE0EA7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39D-4BA3-A9FB-04F63CE0EA7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39D-4BA3-A9FB-04F63CE0EA7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39D-4BA3-A9FB-04F63CE0EA7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39D-4BA3-A9FB-04F63CE0EA7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39D-4BA3-A9FB-04F63CE0EA76}"/>
              </c:ext>
            </c:extLst>
          </c:dPt>
          <c:dLbls>
            <c:dLbl>
              <c:idx val="0"/>
              <c:layout>
                <c:manualLayout>
                  <c:x val="-5.7907457513757437E-3"/>
                  <c:y val="1.69802882414429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2423615966923053E-2"/>
                  <c:y val="-2.488438140518577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9498069498069429E-2"/>
                  <c:y val="-7.06869647843736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0536132307785774E-2"/>
                  <c:y val="-2.95609016176697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914358149447206E-2"/>
                  <c:y val="3.03545840354408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B03FBE-8376-464E-B001-51534A4E5C40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39D-4BA3-A9FB-04F63CE0EA76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1.9257220206616325E-3"/>
                  <c:y val="5.72803937622473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5.7771660619848975E-3"/>
                  <c:y val="4.04332191262922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888583030992449E-2"/>
                  <c:y val="3.03249143447191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7149849512054239E-2"/>
                  <c:y val="-2.6471487174637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3112693273549548E-2"/>
                  <c:y val="-5.64650080408368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30B2A77-F0C6-4DD2-8EF6-264B2A02ED5E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839D-4BA3-A9FB-04F63CE0EA76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ANUAL!$B$1359:$M$1359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ANUAL!$B$1362:$M$1362</c:f>
              <c:numCache>
                <c:formatCode>#,##0</c:formatCode>
                <c:ptCount val="12"/>
                <c:pt idx="0">
                  <c:v>1720</c:v>
                </c:pt>
                <c:pt idx="1">
                  <c:v>6609</c:v>
                </c:pt>
                <c:pt idx="2">
                  <c:v>9152</c:v>
                </c:pt>
                <c:pt idx="3">
                  <c:v>26192</c:v>
                </c:pt>
                <c:pt idx="4">
                  <c:v>37728</c:v>
                </c:pt>
                <c:pt idx="5">
                  <c:v>39300</c:v>
                </c:pt>
                <c:pt idx="6">
                  <c:v>76406</c:v>
                </c:pt>
                <c:pt idx="7">
                  <c:v>88133</c:v>
                </c:pt>
                <c:pt idx="8">
                  <c:v>31986</c:v>
                </c:pt>
                <c:pt idx="9">
                  <c:v>18066</c:v>
                </c:pt>
                <c:pt idx="10">
                  <c:v>8334</c:v>
                </c:pt>
                <c:pt idx="11">
                  <c:v>4738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39D-4BA3-A9FB-04F63CE0EA7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7B-416C-B571-64EF27CD12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7B-416C-B571-64EF27CD12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7B-416C-B571-64EF27CD12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7B-416C-B571-64EF27CD12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67B-416C-B571-64EF27CD12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67B-416C-B571-64EF27CD12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67B-416C-B571-64EF27CD12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67B-416C-B571-64EF27CD12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67B-416C-B571-64EF27CD12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67B-416C-B571-64EF27CD12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67B-416C-B571-64EF27CD12A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67B-416C-B571-64EF27CD12AB}"/>
              </c:ext>
            </c:extLst>
          </c:dPt>
          <c:dLbls>
            <c:dLbl>
              <c:idx val="0"/>
              <c:layout>
                <c:manualLayout>
                  <c:x val="-1.535298182560561E-2"/>
                  <c:y val="1.67464121141698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9191227282006926E-3"/>
                  <c:y val="-4.01913890740078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6764909128027E-3"/>
                  <c:y val="1.67464121141699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4960976074886352E-2"/>
                  <c:y val="-3.9638889335752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382454564013851E-3"/>
                  <c:y val="2.056934109065821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5D4AF23-3879-41C2-BC16-3778BB55E340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7%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67B-416C-B571-64EF27CD12A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1.145686046330645E-2"/>
                  <c:y val="5.82007707569140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5.792104495038016E-3"/>
                  <c:y val="2.74257776395691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1584247901091738E-2"/>
                  <c:y val="3.94809192435262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1688364086897272E-2"/>
                  <c:y val="3.0301511897732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ANUAL!$B$1429:$M$1429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ANUAL!$B$1435:$M$1435</c:f>
              <c:numCache>
                <c:formatCode>#,##0</c:formatCode>
                <c:ptCount val="12"/>
                <c:pt idx="0">
                  <c:v>48743</c:v>
                </c:pt>
                <c:pt idx="1">
                  <c:v>83050</c:v>
                </c:pt>
                <c:pt idx="2">
                  <c:v>84632</c:v>
                </c:pt>
                <c:pt idx="3">
                  <c:v>193270</c:v>
                </c:pt>
                <c:pt idx="4">
                  <c:v>133587</c:v>
                </c:pt>
                <c:pt idx="5">
                  <c:v>165479</c:v>
                </c:pt>
                <c:pt idx="6">
                  <c:v>217525</c:v>
                </c:pt>
                <c:pt idx="7">
                  <c:v>421153</c:v>
                </c:pt>
                <c:pt idx="8">
                  <c:v>166982</c:v>
                </c:pt>
                <c:pt idx="9">
                  <c:v>191125</c:v>
                </c:pt>
                <c:pt idx="10">
                  <c:v>121048</c:v>
                </c:pt>
                <c:pt idx="11">
                  <c:v>155724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67B-416C-B571-64EF27CD12A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56-4CD1-A421-D2C2823794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56-4CD1-A421-D2C2823794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56-4CD1-A421-D2C2823794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56-4CD1-A421-D2C2823794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456-4CD1-A421-D2C2823794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456-4CD1-A421-D2C2823794C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456-4CD1-A421-D2C2823794C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456-4CD1-A421-D2C2823794C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456-4CD1-A421-D2C2823794C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456-4CD1-A421-D2C2823794C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456-4CD1-A421-D2C2823794C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456-4CD1-A421-D2C2823794CF}"/>
              </c:ext>
            </c:extLst>
          </c:dPt>
          <c:dLbls>
            <c:dLbl>
              <c:idx val="0"/>
              <c:layout>
                <c:manualLayout>
                  <c:x val="-3.8585210957045395E-3"/>
                  <c:y val="3.349282422833968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7363344930670425E-2"/>
                  <c:y val="-5.35885187653437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7371092354917708E-2"/>
                  <c:y val="-3.42821472434218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2152166096268812E-2"/>
                  <c:y val="-4.72056303811035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5383114605470462E-2"/>
                  <c:y val="1.29233910305402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7F94496-AD3C-4DCC-AEFC-60913FFDDFD0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456-4CD1-A421-D2C2823794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2.1243209814028396E-2"/>
                  <c:y val="2.39975554346229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3.8624017843687992E-3"/>
                  <c:y val="4.45668886642998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9.6560044609220689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3.091662814475166E-2"/>
                  <c:y val="2.00168413524033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ANUAL!$B$1429:$M$1429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ANUAL!$B$1432:$M$1432</c:f>
              <c:numCache>
                <c:formatCode>#,##0</c:formatCode>
                <c:ptCount val="12"/>
                <c:pt idx="0">
                  <c:v>26772</c:v>
                </c:pt>
                <c:pt idx="1">
                  <c:v>46257</c:v>
                </c:pt>
                <c:pt idx="2">
                  <c:v>48671</c:v>
                </c:pt>
                <c:pt idx="3">
                  <c:v>95600</c:v>
                </c:pt>
                <c:pt idx="4">
                  <c:v>79540</c:v>
                </c:pt>
                <c:pt idx="5">
                  <c:v>88539</c:v>
                </c:pt>
                <c:pt idx="6">
                  <c:v>105396</c:v>
                </c:pt>
                <c:pt idx="7">
                  <c:v>176832</c:v>
                </c:pt>
                <c:pt idx="8">
                  <c:v>93598</c:v>
                </c:pt>
                <c:pt idx="9">
                  <c:v>103493</c:v>
                </c:pt>
                <c:pt idx="10">
                  <c:v>70287</c:v>
                </c:pt>
                <c:pt idx="11">
                  <c:v>72434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456-4CD1-A421-D2C2823794C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D-4A2B-AE03-F2BB0DC50C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D-4A2B-AE03-F2BB0DC50C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D-4A2B-AE03-F2BB0DC50C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D-4A2B-AE03-F2BB0DC50CC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7D-4A2B-AE03-F2BB0DC50C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57D-4A2B-AE03-F2BB0DC50C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57D-4A2B-AE03-F2BB0DC50CC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57D-4A2B-AE03-F2BB0DC50CC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57D-4A2B-AE03-F2BB0DC50CC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57D-4A2B-AE03-F2BB0DC50CC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57D-4A2B-AE03-F2BB0DC50CC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57D-4A2B-AE03-F2BB0DC50CCC}"/>
              </c:ext>
            </c:extLst>
          </c:dPt>
          <c:dLbls>
            <c:dLbl>
              <c:idx val="0"/>
              <c:layout>
                <c:manualLayout>
                  <c:x val="-2.3031557465247134E-2"/>
                  <c:y val="1.35145560814172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1653151998607225E-2"/>
                  <c:y val="-4.02207022780540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6269250392322332E-2"/>
                  <c:y val="-6.698484401063074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0309547759349781E-2"/>
                  <c:y val="-4.3228223075306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337733307863543E-2"/>
                  <c:y val="3.7760148553703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7102593800702674E-2"/>
                  <c:y val="4.06923815680609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7.7228059933839265E-3"/>
                  <c:y val="2.0569327677218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7920437756762569E-3"/>
                  <c:y val="3.05069820772511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9708115813068381E-2"/>
                  <c:y val="-4.69577616915542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ANUAL!$B$1499:$M$1499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ANUAL!$B$1505:$M$1505</c:f>
              <c:numCache>
                <c:formatCode>#,##0</c:formatCode>
                <c:ptCount val="12"/>
                <c:pt idx="0">
                  <c:v>182</c:v>
                </c:pt>
                <c:pt idx="1">
                  <c:v>10106</c:v>
                </c:pt>
                <c:pt idx="2">
                  <c:v>17700</c:v>
                </c:pt>
                <c:pt idx="3">
                  <c:v>32695</c:v>
                </c:pt>
                <c:pt idx="4">
                  <c:v>43961</c:v>
                </c:pt>
                <c:pt idx="5">
                  <c:v>63784</c:v>
                </c:pt>
                <c:pt idx="6">
                  <c:v>58264</c:v>
                </c:pt>
                <c:pt idx="7">
                  <c:v>100135</c:v>
                </c:pt>
                <c:pt idx="8">
                  <c:v>48877</c:v>
                </c:pt>
                <c:pt idx="9">
                  <c:v>36712</c:v>
                </c:pt>
                <c:pt idx="10">
                  <c:v>16033</c:v>
                </c:pt>
                <c:pt idx="11">
                  <c:v>11788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557D-4A2B-AE03-F2BB0DC50CC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46-4F16-AAC7-E5DFB7BE4F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46-4F16-AAC7-E5DFB7BE4F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46-4F16-AAC7-E5DFB7BE4F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46-4F16-AAC7-E5DFB7BE4FB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46-4F16-AAC7-E5DFB7BE4FB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46-4F16-AAC7-E5DFB7BE4FB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46-4F16-AAC7-E5DFB7BE4FB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46-4F16-AAC7-E5DFB7BE4FB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46-4F16-AAC7-E5DFB7BE4FB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846-4F16-AAC7-E5DFB7BE4FB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846-4F16-AAC7-E5DFB7BE4FB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846-4F16-AAC7-E5DFB7BE4FB0}"/>
              </c:ext>
            </c:extLst>
          </c:dPt>
          <c:dLbls>
            <c:dLbl>
              <c:idx val="0"/>
              <c:layout>
                <c:manualLayout>
                  <c:x val="-1.5436424644495038E-2"/>
                  <c:y val="2.36504731424801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5427156712375803E-2"/>
                  <c:y val="-3.68713270602382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0606343063902385"/>
                  <c:y val="-9.45947096365701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3013627658548042E-2"/>
                  <c:y val="-2.05197783399974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1615149878415366E-2"/>
                  <c:y val="3.144901048442234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772250443835121E-3"/>
                  <c:y val="4.39717896943528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7.7248035687375984E-3"/>
                  <c:y val="5.1423319193045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1583851615848772E-2"/>
                  <c:y val="4.07421300323763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5.9749902572762761E-2"/>
                  <c:y val="-4.357007749586981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04E2673-EDDE-4AC6-853A-4FCFF534E823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846-4F16-AAC7-E5DFB7BE4FB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ANUAL!$B$1499:$M$1499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ANUAL!$B$1502:$M$1502</c:f>
              <c:numCache>
                <c:formatCode>#,##0</c:formatCode>
                <c:ptCount val="12"/>
                <c:pt idx="0">
                  <c:v>94</c:v>
                </c:pt>
                <c:pt idx="1">
                  <c:v>5691</c:v>
                </c:pt>
                <c:pt idx="2">
                  <c:v>7499</c:v>
                </c:pt>
                <c:pt idx="3">
                  <c:v>22459</c:v>
                </c:pt>
                <c:pt idx="4">
                  <c:v>35794</c:v>
                </c:pt>
                <c:pt idx="5">
                  <c:v>49518</c:v>
                </c:pt>
                <c:pt idx="6">
                  <c:v>38855</c:v>
                </c:pt>
                <c:pt idx="7">
                  <c:v>64624</c:v>
                </c:pt>
                <c:pt idx="8">
                  <c:v>44069</c:v>
                </c:pt>
                <c:pt idx="9">
                  <c:v>27507</c:v>
                </c:pt>
                <c:pt idx="10">
                  <c:v>11500</c:v>
                </c:pt>
                <c:pt idx="11">
                  <c:v>6361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846-4F16-AAC7-E5DFB7BE4FB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36-4F79-A320-71CB4396C3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36-4F79-A320-71CB4396C3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36-4F79-A320-71CB4396C3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36-4F79-A320-71CB4396C3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36-4F79-A320-71CB4396C3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36-4F79-A320-71CB4396C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36-4F79-A320-71CB4396C3A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36-4F79-A320-71CB4396C3A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36-4F79-A320-71CB4396C3A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336-4F79-A320-71CB4396C3A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336-4F79-A320-71CB4396C3A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6336-4F79-A320-71CB4396C3A8}"/>
              </c:ext>
            </c:extLst>
          </c:dPt>
          <c:dLbls>
            <c:dLbl>
              <c:idx val="0"/>
              <c:layout>
                <c:manualLayout>
                  <c:x val="-3.8319843465295248E-3"/>
                  <c:y val="-1.5767648208160663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462727659953471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8996535376937076E-2"/>
                  <c:y val="3.6393552043185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8614029966919632E-3"/>
                  <c:y val="-1.03378215578038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3.8614029966919988E-3"/>
                  <c:y val="4.47972267504835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9307014983460525E-3"/>
                  <c:y val="2.06756431156077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1.7376313485113835E-2"/>
                  <c:y val="-1.03378215578038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3.8614029966919636E-2"/>
                  <c:y val="-1.5793711596340737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ANUAL!$B$1569:$M$1569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ANUAL!$B$1575:$M$1575</c:f>
              <c:numCache>
                <c:formatCode>#,##0</c:formatCode>
                <c:ptCount val="12"/>
                <c:pt idx="0">
                  <c:v>29288</c:v>
                </c:pt>
                <c:pt idx="1">
                  <c:v>40600</c:v>
                </c:pt>
                <c:pt idx="2">
                  <c:v>51000</c:v>
                </c:pt>
                <c:pt idx="3">
                  <c:v>82583</c:v>
                </c:pt>
                <c:pt idx="4">
                  <c:v>76309</c:v>
                </c:pt>
                <c:pt idx="5">
                  <c:v>79001</c:v>
                </c:pt>
                <c:pt idx="6">
                  <c:v>103482</c:v>
                </c:pt>
                <c:pt idx="7">
                  <c:v>127768</c:v>
                </c:pt>
                <c:pt idx="8">
                  <c:v>73093</c:v>
                </c:pt>
                <c:pt idx="9">
                  <c:v>71766</c:v>
                </c:pt>
                <c:pt idx="10">
                  <c:v>50917</c:v>
                </c:pt>
                <c:pt idx="11">
                  <c:v>66601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6336-4F79-A320-71CB4396C3A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CB-4CBB-AB1C-7737FFBB3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5985472"/>
        <c:axId val="445985864"/>
      </c:barChart>
      <c:catAx>
        <c:axId val="445985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8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985864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8547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A7-48F8-94A4-F107DE571E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A7-48F8-94A4-F107DE571E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A7-48F8-94A4-F107DE571E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A7-48F8-94A4-F107DE571E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3A7-48F8-94A4-F107DE571E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3A7-48F8-94A4-F107DE571E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3A7-48F8-94A4-F107DE571E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3A7-48F8-94A4-F107DE571EF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3A7-48F8-94A4-F107DE571EF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3A7-48F8-94A4-F107DE571EF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3A7-48F8-94A4-F107DE571EF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3A7-48F8-94A4-F107DE571EF9}"/>
              </c:ext>
            </c:extLst>
          </c:dPt>
          <c:dLbls>
            <c:dLbl>
              <c:idx val="0"/>
              <c:layout>
                <c:manualLayout>
                  <c:x val="1.7330941547289761E-2"/>
                  <c:y val="-1.38349674990816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0823879669535363E-2"/>
                  <c:y val="4.32903130035095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0509856749834053E-2"/>
                  <c:y val="-2.10744888157574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1798428549900787E-2"/>
                  <c:y val="1.72297025963398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8624017843687992E-3"/>
                  <c:y val="-1.033782155780401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0"/>
                  <c:y val="-4.13512862312155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3.4761616059319191E-2"/>
                  <c:y val="-1.5793711596340737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ANUAL!$B$1569:$M$1569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ANUAL!$B$1572:$M$1572</c:f>
              <c:numCache>
                <c:formatCode>#,##0</c:formatCode>
                <c:ptCount val="12"/>
                <c:pt idx="0">
                  <c:v>12182</c:v>
                </c:pt>
                <c:pt idx="1">
                  <c:v>19653</c:v>
                </c:pt>
                <c:pt idx="2">
                  <c:v>22389</c:v>
                </c:pt>
                <c:pt idx="3">
                  <c:v>35987</c:v>
                </c:pt>
                <c:pt idx="4">
                  <c:v>37635</c:v>
                </c:pt>
                <c:pt idx="5">
                  <c:v>38612</c:v>
                </c:pt>
                <c:pt idx="6">
                  <c:v>45409</c:v>
                </c:pt>
                <c:pt idx="7">
                  <c:v>54325</c:v>
                </c:pt>
                <c:pt idx="8">
                  <c:v>38058</c:v>
                </c:pt>
                <c:pt idx="9">
                  <c:v>34900</c:v>
                </c:pt>
                <c:pt idx="10">
                  <c:v>25258</c:v>
                </c:pt>
                <c:pt idx="11">
                  <c:v>28128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3A7-48F8-94A4-F107DE571EF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62-4665-B0B7-1BAC19D2C6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62-4665-B0B7-1BAC19D2C6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62-4665-B0B7-1BAC19D2C6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62-4665-B0B7-1BAC19D2C6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62-4665-B0B7-1BAC19D2C6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962-4665-B0B7-1BAC19D2C6B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962-4665-B0B7-1BAC19D2C6B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962-4665-B0B7-1BAC19D2C6B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962-4665-B0B7-1BAC19D2C6B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962-4665-B0B7-1BAC19D2C6B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962-4665-B0B7-1BAC19D2C6B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962-4665-B0B7-1BAC19D2C6B7}"/>
              </c:ext>
            </c:extLst>
          </c:dPt>
          <c:dLbls>
            <c:dLbl>
              <c:idx val="0"/>
              <c:layout>
                <c:manualLayout>
                  <c:x val="-1.538990071090435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962-4665-B0B7-1BAC19D2C6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1542425533178193E-2"/>
                  <c:y val="1.00478446186539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962-4665-B0B7-1BAC19D2C6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3366656937147307E-2"/>
                  <c:y val="-6.85644255907270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962-4665-B0B7-1BAC19D2C6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7.7228059933837851E-3"/>
                  <c:y val="-3.085399151582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962-4665-B0B7-1BAC19D2C6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1.1584208990075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7962-4665-B0B7-1BAC19D2C6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ANUAL!$B$1638:$M$1638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ANUAL!$B$1644:$M$1644</c:f>
              <c:numCache>
                <c:formatCode>#,##0</c:formatCode>
                <c:ptCount val="12"/>
                <c:pt idx="0">
                  <c:v>17834</c:v>
                </c:pt>
                <c:pt idx="1">
                  <c:v>26408</c:v>
                </c:pt>
                <c:pt idx="2">
                  <c:v>22684</c:v>
                </c:pt>
                <c:pt idx="3">
                  <c:v>51357</c:v>
                </c:pt>
                <c:pt idx="4">
                  <c:v>40881</c:v>
                </c:pt>
                <c:pt idx="5">
                  <c:v>40875</c:v>
                </c:pt>
                <c:pt idx="6">
                  <c:v>59342</c:v>
                </c:pt>
                <c:pt idx="7">
                  <c:v>105080</c:v>
                </c:pt>
                <c:pt idx="8">
                  <c:v>48501</c:v>
                </c:pt>
                <c:pt idx="9">
                  <c:v>47711</c:v>
                </c:pt>
                <c:pt idx="10">
                  <c:v>36084</c:v>
                </c:pt>
                <c:pt idx="11">
                  <c:v>48383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7962-4665-B0B7-1BAC19D2C6B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0A-4178-B03E-9B5272CA4C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0A-4178-B03E-9B5272CA4C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0A-4178-B03E-9B5272CA4C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0A-4178-B03E-9B5272CA4C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C0A-4178-B03E-9B5272CA4CD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C0A-4178-B03E-9B5272CA4CD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C0A-4178-B03E-9B5272CA4CD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C0A-4178-B03E-9B5272CA4CD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C0A-4178-B03E-9B5272CA4CD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C0A-4178-B03E-9B5272CA4CD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C0A-4178-B03E-9B5272CA4CD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C0A-4178-B03E-9B5272CA4CD3}"/>
              </c:ext>
            </c:extLst>
          </c:dPt>
          <c:dLbls>
            <c:dLbl>
              <c:idx val="0"/>
              <c:layout>
                <c:manualLayout>
                  <c:x val="-1.1566265060240964E-2"/>
                  <c:y val="-1.5350696390388935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3493975903614458E-2"/>
                  <c:y val="3.64473036701268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3174410706212723E-2"/>
                  <c:y val="5.82797617521178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5449607137475126E-2"/>
                  <c:y val="-3.42822127953635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312008921843996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0"/>
                  <c:y val="4.45668766339725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1.3518406245290797E-2"/>
                  <c:y val="-3.1424998704816599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ANUAL!$B$1638:$M$1638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ANUAL!$B$1641:$M$1641</c:f>
              <c:numCache>
                <c:formatCode>#,##0</c:formatCode>
                <c:ptCount val="12"/>
                <c:pt idx="0">
                  <c:v>7467</c:v>
                </c:pt>
                <c:pt idx="1">
                  <c:v>13053</c:v>
                </c:pt>
                <c:pt idx="2">
                  <c:v>11080</c:v>
                </c:pt>
                <c:pt idx="3">
                  <c:v>24358</c:v>
                </c:pt>
                <c:pt idx="4">
                  <c:v>18514</c:v>
                </c:pt>
                <c:pt idx="5">
                  <c:v>18187</c:v>
                </c:pt>
                <c:pt idx="6">
                  <c:v>25066</c:v>
                </c:pt>
                <c:pt idx="7">
                  <c:v>41106</c:v>
                </c:pt>
                <c:pt idx="8">
                  <c:v>22657</c:v>
                </c:pt>
                <c:pt idx="9">
                  <c:v>25040</c:v>
                </c:pt>
                <c:pt idx="10">
                  <c:v>19003</c:v>
                </c:pt>
                <c:pt idx="11">
                  <c:v>24297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C0A-4178-B03E-9B5272CA4CD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3"/>
          <c:order val="0"/>
          <c:tx>
            <c:strRef>
              <c:f>ANUAL!$A$1698</c:f>
              <c:strCache>
                <c:ptCount val="1"/>
                <c:pt idx="0">
                  <c:v>NÚMERO DE VIAJEROS</c:v>
                </c:pt>
              </c:strCache>
            </c:strRef>
          </c:tx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E1A-479B-8AE2-FCFCC3B1B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E1A-479B-8AE2-FCFCC3B1B49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(ANUAL!$C$1697,ANUAL!$E$1697)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f>(ANUAL!$C$1698,ANUAL!$E$1698)</c:f>
              <c:numCache>
                <c:formatCode>#,##0</c:formatCode>
                <c:ptCount val="2"/>
                <c:pt idx="0">
                  <c:v>6169241</c:v>
                </c:pt>
                <c:pt idx="1">
                  <c:v>1754416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5E1A-479B-8AE2-FCFCC3B1B49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ANUAL!$A$1317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ANUAL!$B$1314:$J$1314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ANUAL!$B$1317:$J$1317</c:f>
              <c:numCache>
                <c:formatCode>#,##0</c:formatCode>
                <c:ptCount val="9"/>
                <c:pt idx="0">
                  <c:v>3959</c:v>
                </c:pt>
                <c:pt idx="1">
                  <c:v>24890</c:v>
                </c:pt>
                <c:pt idx="2">
                  <c:v>61603</c:v>
                </c:pt>
                <c:pt idx="3">
                  <c:v>3023</c:v>
                </c:pt>
                <c:pt idx="4">
                  <c:v>12135</c:v>
                </c:pt>
                <c:pt idx="5">
                  <c:v>13318</c:v>
                </c:pt>
                <c:pt idx="6">
                  <c:v>1484</c:v>
                </c:pt>
                <c:pt idx="7">
                  <c:v>7904</c:v>
                </c:pt>
                <c:pt idx="8">
                  <c:v>6539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BE-46D4-A9E8-4538C593BED9}"/>
            </c:ext>
          </c:extLst>
        </c:ser>
        <c:ser>
          <c:idx val="1"/>
          <c:order val="1"/>
          <c:tx>
            <c:strRef>
              <c:f>ANUAL!$A$1320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ANUAL!$B$1314:$J$1314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ANUAL!$B$1320:$J$1320</c:f>
              <c:numCache>
                <c:formatCode>#,##0</c:formatCode>
                <c:ptCount val="9"/>
                <c:pt idx="0">
                  <c:v>6246</c:v>
                </c:pt>
                <c:pt idx="1">
                  <c:v>54026</c:v>
                </c:pt>
                <c:pt idx="2">
                  <c:v>80277</c:v>
                </c:pt>
                <c:pt idx="3">
                  <c:v>6315</c:v>
                </c:pt>
                <c:pt idx="4">
                  <c:v>28545</c:v>
                </c:pt>
                <c:pt idx="5">
                  <c:v>21957</c:v>
                </c:pt>
                <c:pt idx="6">
                  <c:v>3833</c:v>
                </c:pt>
                <c:pt idx="7">
                  <c:v>28321</c:v>
                </c:pt>
                <c:pt idx="8">
                  <c:v>16432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DBE-46D4-A9E8-4538C593B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7748120"/>
        <c:axId val="467748904"/>
      </c:barChart>
      <c:catAx>
        <c:axId val="467748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48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774890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48120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3"/>
          <c:order val="0"/>
          <c:tx>
            <c:strRef>
              <c:f>ANUAL!$A$1699</c:f>
              <c:strCache>
                <c:ptCount val="1"/>
                <c:pt idx="0">
                  <c:v>NÚMERO DE PERNOCTACIONES</c:v>
                </c:pt>
              </c:strCache>
            </c:strRef>
          </c:tx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E4-4EA7-8168-DD1CC8DF54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ANUAL!$C$1697:$F$1697</c15:sqref>
                  </c15:fullRef>
                </c:ext>
              </c:extLst>
              <c:f>(ANUAL!$C$1697,ANUAL!$E$1697)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ANUAL!$C$1699:$F$1699</c15:sqref>
                  </c15:fullRef>
                </c:ext>
              </c:extLst>
              <c:f>(ANUAL!$C$1699,ANUAL!$E$1699)</c:f>
              <c:numCache>
                <c:formatCode>#,##0</c:formatCode>
                <c:ptCount val="2"/>
                <c:pt idx="0">
                  <c:v>10598970</c:v>
                </c:pt>
                <c:pt idx="1">
                  <c:v>2524461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5E4-4EA7-8168-DD1CC8DF54F1}"/>
            </c:ext>
            <c:ext xmlns:c15="http://schemas.microsoft.com/office/drawing/2012/chart" uri="{02D57815-91ED-43cb-92C2-25804820EDAC}">
              <c15:categoryFilterExceptions>
                <c15:categoryFilterException>
                  <c15:sqref>ANUAL!$D$1699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100" b="1" i="0" u="none" strike="noStrike" kern="1200" spc="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ANUAL!$A$1386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ANUAL!$B$1383:$J$1383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ANUAL!$B$1386:$J$1386</c:f>
              <c:numCache>
                <c:formatCode>#,##0</c:formatCode>
                <c:ptCount val="9"/>
                <c:pt idx="0">
                  <c:v>62630</c:v>
                </c:pt>
                <c:pt idx="1">
                  <c:v>48271</c:v>
                </c:pt>
                <c:pt idx="2">
                  <c:v>48095</c:v>
                </c:pt>
                <c:pt idx="3">
                  <c:v>9540</c:v>
                </c:pt>
                <c:pt idx="4">
                  <c:v>58362</c:v>
                </c:pt>
                <c:pt idx="5">
                  <c:v>19878</c:v>
                </c:pt>
                <c:pt idx="6">
                  <c:v>46316</c:v>
                </c:pt>
                <c:pt idx="7">
                  <c:v>29576</c:v>
                </c:pt>
                <c:pt idx="8">
                  <c:v>25696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10-4C33-ABA3-3B9A94E469B6}"/>
            </c:ext>
          </c:extLst>
        </c:ser>
        <c:ser>
          <c:idx val="1"/>
          <c:order val="1"/>
          <c:tx>
            <c:strRef>
              <c:f>ANUAL!$A$1389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ANUAL!$B$1383:$J$1383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ANUAL!$B$1389:$J$1389</c:f>
              <c:numCache>
                <c:formatCode>#,##0</c:formatCode>
                <c:ptCount val="9"/>
                <c:pt idx="0">
                  <c:v>130761</c:v>
                </c:pt>
                <c:pt idx="1">
                  <c:v>104131</c:v>
                </c:pt>
                <c:pt idx="2">
                  <c:v>122494</c:v>
                </c:pt>
                <c:pt idx="3">
                  <c:v>22634</c:v>
                </c:pt>
                <c:pt idx="4">
                  <c:v>124047</c:v>
                </c:pt>
                <c:pt idx="5">
                  <c:v>41532</c:v>
                </c:pt>
                <c:pt idx="6">
                  <c:v>112052</c:v>
                </c:pt>
                <c:pt idx="7">
                  <c:v>52970</c:v>
                </c:pt>
                <c:pt idx="8">
                  <c:v>44229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410-4C33-ABA3-3B9A94E46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7747728"/>
        <c:axId val="467758704"/>
      </c:barChart>
      <c:catAx>
        <c:axId val="467747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58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775870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4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ANUAL!$A$1456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ANUAL!$B$1453:$J$1453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ANUAL!$B$1456:$J$1456</c:f>
              <c:numCache>
                <c:formatCode>#,##0</c:formatCode>
                <c:ptCount val="9"/>
                <c:pt idx="0">
                  <c:v>154420</c:v>
                </c:pt>
                <c:pt idx="1">
                  <c:v>139859</c:v>
                </c:pt>
                <c:pt idx="2">
                  <c:v>118455</c:v>
                </c:pt>
                <c:pt idx="3">
                  <c:v>58998</c:v>
                </c:pt>
                <c:pt idx="4">
                  <c:v>118561</c:v>
                </c:pt>
                <c:pt idx="5">
                  <c:v>158594</c:v>
                </c:pt>
                <c:pt idx="6">
                  <c:v>96083</c:v>
                </c:pt>
                <c:pt idx="7">
                  <c:v>71799</c:v>
                </c:pt>
                <c:pt idx="8">
                  <c:v>90650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97-42F7-B35C-407442A4E4AD}"/>
            </c:ext>
          </c:extLst>
        </c:ser>
        <c:ser>
          <c:idx val="1"/>
          <c:order val="1"/>
          <c:tx>
            <c:strRef>
              <c:f>ANUAL!$A$1459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ANUAL!$B$1453:$J$1453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ANUAL!$B$1459:$J$1459</c:f>
              <c:numCache>
                <c:formatCode>#,##0</c:formatCode>
                <c:ptCount val="9"/>
                <c:pt idx="0">
                  <c:v>334011</c:v>
                </c:pt>
                <c:pt idx="1">
                  <c:v>256677</c:v>
                </c:pt>
                <c:pt idx="2">
                  <c:v>246172</c:v>
                </c:pt>
                <c:pt idx="3">
                  <c:v>124660</c:v>
                </c:pt>
                <c:pt idx="4">
                  <c:v>240027</c:v>
                </c:pt>
                <c:pt idx="5">
                  <c:v>293815</c:v>
                </c:pt>
                <c:pt idx="6">
                  <c:v>207753</c:v>
                </c:pt>
                <c:pt idx="7">
                  <c:v>112279</c:v>
                </c:pt>
                <c:pt idx="8">
                  <c:v>166924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C97-42F7-B35C-407442A4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7750080"/>
        <c:axId val="467753608"/>
      </c:barChart>
      <c:catAx>
        <c:axId val="467750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53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775360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50080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ANUAL!$A$1526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ANUAL!$B$1523:$J$1523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ANUAL!$B$1526:$J$1526</c:f>
              <c:numCache>
                <c:formatCode>#,##0</c:formatCode>
                <c:ptCount val="9"/>
                <c:pt idx="0">
                  <c:v>5569</c:v>
                </c:pt>
                <c:pt idx="1">
                  <c:v>91414</c:v>
                </c:pt>
                <c:pt idx="2">
                  <c:v>127335</c:v>
                </c:pt>
                <c:pt idx="3">
                  <c:v>36737</c:v>
                </c:pt>
                <c:pt idx="4">
                  <c:v>10607</c:v>
                </c:pt>
                <c:pt idx="5">
                  <c:v>20268</c:v>
                </c:pt>
                <c:pt idx="6">
                  <c:v>7298</c:v>
                </c:pt>
                <c:pt idx="7">
                  <c:v>10465</c:v>
                </c:pt>
                <c:pt idx="8">
                  <c:v>4278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E1-42D2-A19F-C915DC452D8B}"/>
            </c:ext>
          </c:extLst>
        </c:ser>
        <c:ser>
          <c:idx val="1"/>
          <c:order val="1"/>
          <c:tx>
            <c:strRef>
              <c:f>ANUAL!$A$1529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ANUAL!$B$1523:$J$1523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ANUAL!$B$1529:$J$1529</c:f>
              <c:numCache>
                <c:formatCode>#,##0</c:formatCode>
                <c:ptCount val="9"/>
                <c:pt idx="0">
                  <c:v>14825</c:v>
                </c:pt>
                <c:pt idx="1">
                  <c:v>122843</c:v>
                </c:pt>
                <c:pt idx="2">
                  <c:v>165020</c:v>
                </c:pt>
                <c:pt idx="3">
                  <c:v>39808</c:v>
                </c:pt>
                <c:pt idx="4">
                  <c:v>14830</c:v>
                </c:pt>
                <c:pt idx="5">
                  <c:v>45413</c:v>
                </c:pt>
                <c:pt idx="6">
                  <c:v>13925</c:v>
                </c:pt>
                <c:pt idx="7">
                  <c:v>19287</c:v>
                </c:pt>
                <c:pt idx="8">
                  <c:v>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E1-42D2-A19F-C915DC45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7747336"/>
        <c:axId val="467750472"/>
      </c:barChart>
      <c:catAx>
        <c:axId val="467747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50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775047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47336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ANUAL!$A$1596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ANUAL!$B$1593:$J$1593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ANUAL!$B$1596:$J$1596</c:f>
              <c:numCache>
                <c:formatCode>#,##0</c:formatCode>
                <c:ptCount val="9"/>
                <c:pt idx="0">
                  <c:v>60601</c:v>
                </c:pt>
                <c:pt idx="1">
                  <c:v>62371</c:v>
                </c:pt>
                <c:pt idx="2">
                  <c:v>45215</c:v>
                </c:pt>
                <c:pt idx="3">
                  <c:v>7741</c:v>
                </c:pt>
                <c:pt idx="4">
                  <c:v>68632</c:v>
                </c:pt>
                <c:pt idx="5">
                  <c:v>71017</c:v>
                </c:pt>
                <c:pt idx="6">
                  <c:v>11334</c:v>
                </c:pt>
                <c:pt idx="7">
                  <c:v>31416</c:v>
                </c:pt>
                <c:pt idx="8">
                  <c:v>34209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63-4674-A012-112CCEA21527}"/>
            </c:ext>
          </c:extLst>
        </c:ser>
        <c:ser>
          <c:idx val="1"/>
          <c:order val="1"/>
          <c:tx>
            <c:strRef>
              <c:f>ANUAL!$A$1599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ANUAL!$B$1593:$J$1593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ANUAL!$B$1599:$J$1599</c:f>
              <c:numCache>
                <c:formatCode>#,##0</c:formatCode>
                <c:ptCount val="9"/>
                <c:pt idx="0">
                  <c:v>123202</c:v>
                </c:pt>
                <c:pt idx="1">
                  <c:v>109703</c:v>
                </c:pt>
                <c:pt idx="2">
                  <c:v>99907</c:v>
                </c:pt>
                <c:pt idx="3">
                  <c:v>18030</c:v>
                </c:pt>
                <c:pt idx="4">
                  <c:v>173501</c:v>
                </c:pt>
                <c:pt idx="5">
                  <c:v>162135</c:v>
                </c:pt>
                <c:pt idx="6">
                  <c:v>29771</c:v>
                </c:pt>
                <c:pt idx="7">
                  <c:v>74152</c:v>
                </c:pt>
                <c:pt idx="8">
                  <c:v>62007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863-4674-A012-112CCEA21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7754392"/>
        <c:axId val="467751648"/>
      </c:barChart>
      <c:catAx>
        <c:axId val="467754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5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775164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54392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PROV'!$C$94:$N$94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PROV'!$C$95:$N$95</c:f>
              <c:numCache>
                <c:formatCode>General</c:formatCode>
                <c:ptCount val="12"/>
                <c:pt idx="0">
                  <c:v>42799</c:v>
                </c:pt>
                <c:pt idx="1">
                  <c:v>45175</c:v>
                </c:pt>
                <c:pt idx="2">
                  <c:v>66951</c:v>
                </c:pt>
                <c:pt idx="3">
                  <c:v>93319</c:v>
                </c:pt>
                <c:pt idx="4">
                  <c:v>95017</c:v>
                </c:pt>
                <c:pt idx="5">
                  <c:v>94817</c:v>
                </c:pt>
                <c:pt idx="6">
                  <c:v>118525</c:v>
                </c:pt>
                <c:pt idx="7">
                  <c:v>167484</c:v>
                </c:pt>
                <c:pt idx="8">
                  <c:v>106380</c:v>
                </c:pt>
                <c:pt idx="9">
                  <c:v>102695</c:v>
                </c:pt>
                <c:pt idx="10">
                  <c:v>60494</c:v>
                </c:pt>
                <c:pt idx="11">
                  <c:v>59134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FB-479C-A907-30075D130625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PROV'!$C$94:$N$94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PROV'!$C$96:$N$96</c:f>
              <c:numCache>
                <c:formatCode>General</c:formatCode>
                <c:ptCount val="12"/>
                <c:pt idx="0">
                  <c:v>68963</c:v>
                </c:pt>
                <c:pt idx="1">
                  <c:v>70071</c:v>
                </c:pt>
                <c:pt idx="2">
                  <c:v>103589</c:v>
                </c:pt>
                <c:pt idx="3">
                  <c:v>150311</c:v>
                </c:pt>
                <c:pt idx="4">
                  <c:v>146522</c:v>
                </c:pt>
                <c:pt idx="5">
                  <c:v>152163</c:v>
                </c:pt>
                <c:pt idx="6">
                  <c:v>194526</c:v>
                </c:pt>
                <c:pt idx="7">
                  <c:v>284281</c:v>
                </c:pt>
                <c:pt idx="8">
                  <c:v>162284</c:v>
                </c:pt>
                <c:pt idx="9">
                  <c:v>163487</c:v>
                </c:pt>
                <c:pt idx="10">
                  <c:v>98160</c:v>
                </c:pt>
                <c:pt idx="11">
                  <c:v>96255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FB-479C-A907-30075D130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987432"/>
        <c:axId val="445987824"/>
      </c:barChart>
      <c:catAx>
        <c:axId val="445987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8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5987824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5987432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ANUAL!$A$1665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ANUAL!$B$1662:$J$1662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ANUAL!$B$1665:$J$1665</c:f>
              <c:numCache>
                <c:formatCode>#,##0</c:formatCode>
                <c:ptCount val="9"/>
                <c:pt idx="0">
                  <c:v>26271</c:v>
                </c:pt>
                <c:pt idx="1">
                  <c:v>47715</c:v>
                </c:pt>
                <c:pt idx="2">
                  <c:v>41635</c:v>
                </c:pt>
                <c:pt idx="3">
                  <c:v>5266</c:v>
                </c:pt>
                <c:pt idx="4">
                  <c:v>59560</c:v>
                </c:pt>
                <c:pt idx="5">
                  <c:v>28594</c:v>
                </c:pt>
                <c:pt idx="6">
                  <c:v>11135</c:v>
                </c:pt>
                <c:pt idx="7">
                  <c:v>16318</c:v>
                </c:pt>
                <c:pt idx="8">
                  <c:v>13334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72-4AE5-A22B-5A41D6F686A3}"/>
            </c:ext>
          </c:extLst>
        </c:ser>
        <c:ser>
          <c:idx val="1"/>
          <c:order val="1"/>
          <c:tx>
            <c:strRef>
              <c:f>ANUAL!$A$1668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ANUAL!$B$1662:$J$1662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ANUAL!$B$1668:$J$1668</c:f>
              <c:numCache>
                <c:formatCode>#,##0</c:formatCode>
                <c:ptCount val="9"/>
                <c:pt idx="0">
                  <c:v>54151</c:v>
                </c:pt>
                <c:pt idx="1">
                  <c:v>76074</c:v>
                </c:pt>
                <c:pt idx="2">
                  <c:v>91942</c:v>
                </c:pt>
                <c:pt idx="3">
                  <c:v>16535</c:v>
                </c:pt>
                <c:pt idx="4">
                  <c:v>147431</c:v>
                </c:pt>
                <c:pt idx="5">
                  <c:v>63713</c:v>
                </c:pt>
                <c:pt idx="6">
                  <c:v>33681</c:v>
                </c:pt>
                <c:pt idx="7">
                  <c:v>31700</c:v>
                </c:pt>
                <c:pt idx="8">
                  <c:v>29913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A72-4AE5-A22B-5A41D6F68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7755176"/>
        <c:axId val="467755568"/>
      </c:barChart>
      <c:catAx>
        <c:axId val="467755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55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775556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55176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39717813847715E-2"/>
          <c:y val="0.15553827288631919"/>
          <c:w val="0.94425610826385509"/>
          <c:h val="0.6960623786160031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ANUAL!$A$1740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ANUAL!$B$1739:$J$1739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ANUAL!$B$1740:$J$1740</c:f>
              <c:numCache>
                <c:formatCode>#,##0</c:formatCode>
                <c:ptCount val="9"/>
                <c:pt idx="0">
                  <c:v>691779</c:v>
                </c:pt>
                <c:pt idx="1">
                  <c:v>953382</c:v>
                </c:pt>
                <c:pt idx="2">
                  <c:v>957579</c:v>
                </c:pt>
                <c:pt idx="3">
                  <c:v>308694</c:v>
                </c:pt>
                <c:pt idx="4">
                  <c:v>937702</c:v>
                </c:pt>
                <c:pt idx="5">
                  <c:v>767673</c:v>
                </c:pt>
                <c:pt idx="6">
                  <c:v>399359</c:v>
                </c:pt>
                <c:pt idx="7">
                  <c:v>763331</c:v>
                </c:pt>
                <c:pt idx="8">
                  <c:v>389742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02-42E6-9BDB-4D6E7C12F3E1}"/>
            </c:ext>
          </c:extLst>
        </c:ser>
        <c:ser>
          <c:idx val="1"/>
          <c:order val="1"/>
          <c:tx>
            <c:strRef>
              <c:f>ANUAL!$A$1741</c:f>
              <c:strCache>
                <c:ptCount val="1"/>
                <c:pt idx="0">
                  <c:v>VIAJEROS EXTRANJER.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ANUAL!$B$1739:$J$1739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ANUAL!$B$1741:$J$1741</c:f>
              <c:numCache>
                <c:formatCode>#,##0</c:formatCode>
                <c:ptCount val="9"/>
                <c:pt idx="0">
                  <c:v>62382</c:v>
                </c:pt>
                <c:pt idx="1">
                  <c:v>476572</c:v>
                </c:pt>
                <c:pt idx="2">
                  <c:v>328474</c:v>
                </c:pt>
                <c:pt idx="3">
                  <c:v>108878</c:v>
                </c:pt>
                <c:pt idx="4">
                  <c:v>354273</c:v>
                </c:pt>
                <c:pt idx="5">
                  <c:v>149194</c:v>
                </c:pt>
                <c:pt idx="6">
                  <c:v>32731</c:v>
                </c:pt>
                <c:pt idx="7">
                  <c:v>190055</c:v>
                </c:pt>
                <c:pt idx="8">
                  <c:v>51857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02-42E6-9BDB-4D6E7C12F3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67756352"/>
        <c:axId val="465308904"/>
      </c:barChart>
      <c:catAx>
        <c:axId val="46775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5308904"/>
        <c:crosses val="autoZero"/>
        <c:auto val="1"/>
        <c:lblAlgn val="ctr"/>
        <c:lblOffset val="100"/>
        <c:noMultiLvlLbl val="0"/>
      </c:catAx>
      <c:valAx>
        <c:axId val="465308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775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BC-4248-BB7B-BB34567655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BC-4248-BB7B-BB34567655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BC-4248-BB7B-BB34567655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BC-4248-BB7B-BB34567655D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BC-4248-BB7B-BB34567655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BC-4248-BB7B-BB34567655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BC-4248-BB7B-BB34567655D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BC-4248-BB7B-BB34567655D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BC-4248-BB7B-BB34567655D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8BC-4248-BB7B-BB34567655D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8BC-4248-BB7B-BB34567655D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8BC-4248-BB7B-BB34567655D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ANUAL!$A$1896:$A$1904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ANUAL!$E$1896:$E$1904</c:f>
              <c:numCache>
                <c:formatCode>#,##0</c:formatCode>
                <c:ptCount val="9"/>
                <c:pt idx="0">
                  <c:v>1925</c:v>
                </c:pt>
                <c:pt idx="1">
                  <c:v>1274</c:v>
                </c:pt>
                <c:pt idx="2">
                  <c:v>1840</c:v>
                </c:pt>
                <c:pt idx="3">
                  <c:v>497</c:v>
                </c:pt>
                <c:pt idx="4">
                  <c:v>1515</c:v>
                </c:pt>
                <c:pt idx="5">
                  <c:v>1099</c:v>
                </c:pt>
                <c:pt idx="6">
                  <c:v>754</c:v>
                </c:pt>
                <c:pt idx="7">
                  <c:v>690</c:v>
                </c:pt>
                <c:pt idx="8">
                  <c:v>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8BC-4248-BB7B-BB34567655D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6E-4B3E-832F-C0F1C202CE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6E-4B3E-832F-C0F1C202CE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6E-4B3E-832F-C0F1C202CE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6E-4B3E-832F-C0F1C202CE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A6E-4B3E-832F-C0F1C202CEC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A6E-4B3E-832F-C0F1C202CEC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A6E-4B3E-832F-C0F1C202CEC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A6E-4B3E-832F-C0F1C202CEC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A6E-4B3E-832F-C0F1C202CEC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A6E-4B3E-832F-C0F1C202CEC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A6E-4B3E-832F-C0F1C202CEC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A6E-4B3E-832F-C0F1C202CEC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ANUAL!$A$1922:$A$1930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ANUAL!$E$1922:$E$1930</c:f>
              <c:numCache>
                <c:formatCode>#,##0</c:formatCode>
                <c:ptCount val="9"/>
                <c:pt idx="0">
                  <c:v>26431</c:v>
                </c:pt>
                <c:pt idx="1">
                  <c:v>29221</c:v>
                </c:pt>
                <c:pt idx="2">
                  <c:v>36744</c:v>
                </c:pt>
                <c:pt idx="3">
                  <c:v>9422</c:v>
                </c:pt>
                <c:pt idx="4">
                  <c:v>28047</c:v>
                </c:pt>
                <c:pt idx="5">
                  <c:v>19888</c:v>
                </c:pt>
                <c:pt idx="6">
                  <c:v>14888</c:v>
                </c:pt>
                <c:pt idx="7">
                  <c:v>15922</c:v>
                </c:pt>
                <c:pt idx="8">
                  <c:v>10785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5A6E-4B3E-832F-C0F1C202CEC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BAB-453C-BB2D-B148810424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BAB-453C-BB2D-B148810424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BAB-453C-BB2D-B148810424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BAB-453C-BB2D-B148810424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BAB-453C-BB2D-B148810424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BAB-453C-BB2D-B148810424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BAB-453C-BB2D-B148810424B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BAB-453C-BB2D-B148810424B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BAB-453C-BB2D-B148810424B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BAB-453C-BB2D-B148810424B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BAB-453C-BB2D-B148810424B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BAB-453C-BB2D-B148810424B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ANUAL!$A$1968:$A$1976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ANUAL!$E$1968:$E$1976</c:f>
              <c:numCache>
                <c:formatCode>#,##0</c:formatCode>
                <c:ptCount val="9"/>
                <c:pt idx="0">
                  <c:v>154</c:v>
                </c:pt>
                <c:pt idx="1">
                  <c:v>315</c:v>
                </c:pt>
                <c:pt idx="2">
                  <c:v>435</c:v>
                </c:pt>
                <c:pt idx="3">
                  <c:v>118</c:v>
                </c:pt>
                <c:pt idx="4">
                  <c:v>264</c:v>
                </c:pt>
                <c:pt idx="5">
                  <c:v>165</c:v>
                </c:pt>
                <c:pt idx="6">
                  <c:v>138</c:v>
                </c:pt>
                <c:pt idx="7">
                  <c:v>169</c:v>
                </c:pt>
                <c:pt idx="8">
                  <c:v>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BAB-453C-BB2D-B148810424B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A1-428E-BD16-83FCBD136A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A1-428E-BD16-83FCBD136A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A1-428E-BD16-83FCBD136A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A1-428E-BD16-83FCBD136A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7A1-428E-BD16-83FCBD136AF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7A1-428E-BD16-83FCBD136AF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7A1-428E-BD16-83FCBD136AF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7A1-428E-BD16-83FCBD136AF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7A1-428E-BD16-83FCBD136AF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7A1-428E-BD16-83FCBD136AF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7A1-428E-BD16-83FCBD136AF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7A1-428E-BD16-83FCBD136AF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4.0294673751080021E-2"/>
                  <c:y val="-3.38589398143564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ANUAL!$A$2035:$A$2043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ANUAL!$E$2035:$E$2043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39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7A1-428E-BD16-83FCBD136AF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2D-43B1-A27F-904E8C87E7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2D-43B1-A27F-904E8C87E7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2D-43B1-A27F-904E8C87E7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A2D-43B1-A27F-904E8C87E76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A2D-43B1-A27F-904E8C87E76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A2D-43B1-A27F-904E8C87E76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A2D-43B1-A27F-904E8C87E76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A2D-43B1-A27F-904E8C87E76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A2D-43B1-A27F-904E8C87E76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A2D-43B1-A27F-904E8C87E76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A2D-43B1-A27F-904E8C87E76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A2D-43B1-A27F-904E8C87E76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ANUAL!$A$2067:$A$2068</c:f>
              <c:strCache>
                <c:ptCount val="2"/>
                <c:pt idx="0">
                  <c:v>1ª CATEGORIA</c:v>
                </c:pt>
                <c:pt idx="1">
                  <c:v>2ª CATEGORIA</c:v>
                </c:pt>
              </c:strCache>
            </c:strRef>
          </c:cat>
          <c:val>
            <c:numRef>
              <c:f>ANUAL!$E$2067:$E$2068</c:f>
              <c:numCache>
                <c:formatCode>#,##0</c:formatCode>
                <c:ptCount val="2"/>
                <c:pt idx="0">
                  <c:v>24</c:v>
                </c:pt>
                <c:pt idx="1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EA2D-43B1-A27F-904E8C87E76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58-4F52-BB5C-DBFE3706B8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58-4F52-BB5C-DBFE3706B8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58-4F52-BB5C-DBFE3706B8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58-4F52-BB5C-DBFE3706B83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58-4F52-BB5C-DBFE3706B83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58-4F52-BB5C-DBFE3706B83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58-4F52-BB5C-DBFE3706B83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58-4F52-BB5C-DBFE3706B83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58-4F52-BB5C-DBFE3706B83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B58-4F52-BB5C-DBFE3706B83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B58-4F52-BB5C-DBFE3706B83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B58-4F52-BB5C-DBFE3706B83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ANUAL!$A$2106:$A$2114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ANUAL!$E$2106:$E$2114</c:f>
              <c:numCache>
                <c:formatCode>#,##0</c:formatCode>
                <c:ptCount val="9"/>
                <c:pt idx="0">
                  <c:v>1007</c:v>
                </c:pt>
                <c:pt idx="1">
                  <c:v>469</c:v>
                </c:pt>
                <c:pt idx="2">
                  <c:v>560</c:v>
                </c:pt>
                <c:pt idx="3">
                  <c:v>253</c:v>
                </c:pt>
                <c:pt idx="4">
                  <c:v>578</c:v>
                </c:pt>
                <c:pt idx="5">
                  <c:v>465</c:v>
                </c:pt>
                <c:pt idx="6">
                  <c:v>385</c:v>
                </c:pt>
                <c:pt idx="7">
                  <c:v>215</c:v>
                </c:pt>
                <c:pt idx="8">
                  <c:v>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AB58-4F52-BB5C-DBFE3706B83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FF-4B20-AD64-167577AF5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FF-4B20-AD64-167577AF5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FF-4B20-AD64-167577AF5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FF-4B20-AD64-167577AF5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FFF-4B20-AD64-167577AF5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FFF-4B20-AD64-167577AF5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FFF-4B20-AD64-167577AF5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FFF-4B20-AD64-167577AF5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FFF-4B20-AD64-167577AF5BF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FFF-4B20-AD64-167577AF5BF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FFF-4B20-AD64-167577AF5BF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FFF-4B20-AD64-167577AF5BF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(ANUAL!$B$2171,ANUAL!$D$2171,ANUAL!$F$2171,ANUAL!$H$2171)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(ANUAL!$B$2181,ANUAL!$D$2181,ANUAL!$F$2181,ANUAL!$H$2181)</c:f>
              <c:numCache>
                <c:formatCode>#,##0</c:formatCode>
                <c:ptCount val="4"/>
                <c:pt idx="0" formatCode="General">
                  <c:v>116</c:v>
                </c:pt>
                <c:pt idx="1">
                  <c:v>3439</c:v>
                </c:pt>
                <c:pt idx="2">
                  <c:v>138</c:v>
                </c:pt>
                <c:pt idx="3">
                  <c:v>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FFF-4B20-AD64-167577AF5BF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BA-4446-A68A-978BDFB621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BA-4446-A68A-978BDFB621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1BA-4446-A68A-978BDFB621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1BA-4446-A68A-978BDFB621E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1BA-4446-A68A-978BDFB621E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1BA-4446-A68A-978BDFB621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1BA-4446-A68A-978BDFB621E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1BA-4446-A68A-978BDFB621E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1BA-4446-A68A-978BDFB621E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1BA-4446-A68A-978BDFB621E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1BA-4446-A68A-978BDFB621E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1BA-4446-A68A-978BDFB621E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1.2799997849869127E-2"/>
                  <c:y val="3.31950207468879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1BA-4446-A68A-978BDFB621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ANUAL!$A$2245:$A$2253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ANUAL!$E$2245:$E$2253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133</c:v>
                </c:pt>
                <c:pt idx="3">
                  <c:v>34</c:v>
                </c:pt>
                <c:pt idx="4">
                  <c:v>19</c:v>
                </c:pt>
                <c:pt idx="5">
                  <c:v>22</c:v>
                </c:pt>
                <c:pt idx="6">
                  <c:v>16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71BA-4446-A68A-978BDFB621E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92-4772-8EED-D628BCDC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46576120"/>
        <c:axId val="446578864"/>
      </c:barChart>
      <c:catAx>
        <c:axId val="446576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7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57886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7612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D2-429E-BF4F-3A92A96E7B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D2-429E-BF4F-3A92A96E7B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D2-429E-BF4F-3A92A96E7B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D2-429E-BF4F-3A92A96E7B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5D2-429E-BF4F-3A92A96E7B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5D2-429E-BF4F-3A92A96E7BC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5D2-429E-BF4F-3A92A96E7BC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5D2-429E-BF4F-3A92A96E7BC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5D2-429E-BF4F-3A92A96E7BC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5D2-429E-BF4F-3A92A96E7BC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5D2-429E-BF4F-3A92A96E7BC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5D2-429E-BF4F-3A92A96E7BC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ANUAL!$A$2315:$A$2323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ANUAL!$E$2315:$E$2323</c:f>
              <c:numCache>
                <c:formatCode>#,##0</c:formatCode>
                <c:ptCount val="9"/>
                <c:pt idx="0">
                  <c:v>655</c:v>
                </c:pt>
                <c:pt idx="1">
                  <c:v>345</c:v>
                </c:pt>
                <c:pt idx="2">
                  <c:v>605</c:v>
                </c:pt>
                <c:pt idx="3">
                  <c:v>74</c:v>
                </c:pt>
                <c:pt idx="4">
                  <c:v>531</c:v>
                </c:pt>
                <c:pt idx="5">
                  <c:v>381</c:v>
                </c:pt>
                <c:pt idx="6">
                  <c:v>173</c:v>
                </c:pt>
                <c:pt idx="7">
                  <c:v>251</c:v>
                </c:pt>
                <c:pt idx="8">
                  <c:v>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5D2-429E-BF4F-3A92A96E7BC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23-4AC8-8121-B3D6DB5E8E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23-4AC8-8121-B3D6DB5E8E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23-4AC8-8121-B3D6DB5E8E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23-4AC8-8121-B3D6DB5E8E6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423-4AC8-8121-B3D6DB5E8E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423-4AC8-8121-B3D6DB5E8E6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423-4AC8-8121-B3D6DB5E8E6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423-4AC8-8121-B3D6DB5E8E6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423-4AC8-8121-B3D6DB5E8E6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423-4AC8-8121-B3D6DB5E8E6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423-4AC8-8121-B3D6DB5E8E6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423-4AC8-8121-B3D6DB5E8E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ANUAL!$A$2385:$A$2393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ANUAL!$E$2385:$E$2393</c:f>
              <c:numCache>
                <c:formatCode>#,##0</c:formatCode>
                <c:ptCount val="9"/>
                <c:pt idx="0">
                  <c:v>78</c:v>
                </c:pt>
                <c:pt idx="1">
                  <c:v>54</c:v>
                </c:pt>
                <c:pt idx="2">
                  <c:v>68</c:v>
                </c:pt>
                <c:pt idx="3">
                  <c:v>14</c:v>
                </c:pt>
                <c:pt idx="4">
                  <c:v>103</c:v>
                </c:pt>
                <c:pt idx="5">
                  <c:v>60</c:v>
                </c:pt>
                <c:pt idx="6">
                  <c:v>34</c:v>
                </c:pt>
                <c:pt idx="7">
                  <c:v>34</c:v>
                </c:pt>
                <c:pt idx="8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423-4AC8-8121-B3D6DB5E8E6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7-43DB-8E12-96E3DCFFBF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7-43DB-8E12-96E3DCFFBF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7-43DB-8E12-96E3DCFFBF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7-43DB-8E12-96E3DCFFBF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2C7-43DB-8E12-96E3DCFFBF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2C7-43DB-8E12-96E3DCFFBFE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2C7-43DB-8E12-96E3DCFFBFE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2C7-43DB-8E12-96E3DCFFBFE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2C7-43DB-8E12-96E3DCFFBFE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2C7-43DB-8E12-96E3DCFFBFE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2C7-43DB-8E12-96E3DCFFBFE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2C7-43DB-8E12-96E3DCFFBFE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ANUAL!$A$2453:$A$2461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ANUAL!$E$2453:$E$2461</c:f>
              <c:numCache>
                <c:formatCode>#,##0</c:formatCode>
                <c:ptCount val="9"/>
                <c:pt idx="0">
                  <c:v>623</c:v>
                </c:pt>
                <c:pt idx="1">
                  <c:v>860</c:v>
                </c:pt>
                <c:pt idx="2">
                  <c:v>1286</c:v>
                </c:pt>
                <c:pt idx="3">
                  <c:v>358</c:v>
                </c:pt>
                <c:pt idx="4">
                  <c:v>752</c:v>
                </c:pt>
                <c:pt idx="5">
                  <c:v>541</c:v>
                </c:pt>
                <c:pt idx="6">
                  <c:v>351</c:v>
                </c:pt>
                <c:pt idx="7">
                  <c:v>901</c:v>
                </c:pt>
                <c:pt idx="8">
                  <c:v>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32C7-43DB-8E12-96E3DCFFBFE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D9-4183-9BB1-4ECBE73CA4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D9-4183-9BB1-4ECBE73CA4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D9-4183-9BB1-4ECBE73CA4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D9-4183-9BB1-4ECBE73CA42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0D9-4183-9BB1-4ECBE73CA42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0D9-4183-9BB1-4ECBE73CA42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0D9-4183-9BB1-4ECBE73CA42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0D9-4183-9BB1-4ECBE73CA42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0D9-4183-9BB1-4ECBE73CA42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0D9-4183-9BB1-4ECBE73CA42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0D9-4183-9BB1-4ECBE73CA42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0D9-4183-9BB1-4ECBE73CA42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ANUAL!$A$1983:$A$1991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ANUAL!$E$1983:$E$1991</c:f>
              <c:numCache>
                <c:formatCode>#,##0</c:formatCode>
                <c:ptCount val="9"/>
                <c:pt idx="0">
                  <c:v>6201</c:v>
                </c:pt>
                <c:pt idx="1">
                  <c:v>11517</c:v>
                </c:pt>
                <c:pt idx="2">
                  <c:v>13376</c:v>
                </c:pt>
                <c:pt idx="3">
                  <c:v>3802</c:v>
                </c:pt>
                <c:pt idx="4">
                  <c:v>12080</c:v>
                </c:pt>
                <c:pt idx="5">
                  <c:v>6752</c:v>
                </c:pt>
                <c:pt idx="6">
                  <c:v>4077</c:v>
                </c:pt>
                <c:pt idx="7">
                  <c:v>9350</c:v>
                </c:pt>
                <c:pt idx="8">
                  <c:v>3921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0D9-4183-9BB1-4ECBE73CA42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DF-4A1C-BE5F-19E86CEA50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DF-4A1C-BE5F-19E86CEA50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DF-4A1C-BE5F-19E86CEA50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DF-4A1C-BE5F-19E86CEA50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DF-4A1C-BE5F-19E86CEA50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5DF-4A1C-BE5F-19E86CEA50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5DF-4A1C-BE5F-19E86CEA50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5DF-4A1C-BE5F-19E86CEA50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5DF-4A1C-BE5F-19E86CEA50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5DF-4A1C-BE5F-19E86CEA50A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5DF-4A1C-BE5F-19E86CEA50A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5DF-4A1C-BE5F-19E86CEA50A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ANUAL!$A$2050:$A$2058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ANUAL!$E$2050:$E$2058</c:f>
              <c:numCache>
                <c:formatCode>#,##0</c:formatCode>
                <c:ptCount val="9"/>
                <c:pt idx="0">
                  <c:v>5593</c:v>
                </c:pt>
                <c:pt idx="1">
                  <c:v>6336</c:v>
                </c:pt>
                <c:pt idx="2">
                  <c:v>9178</c:v>
                </c:pt>
                <c:pt idx="3">
                  <c:v>1283</c:v>
                </c:pt>
                <c:pt idx="4">
                  <c:v>5617</c:v>
                </c:pt>
                <c:pt idx="5">
                  <c:v>2336</c:v>
                </c:pt>
                <c:pt idx="6">
                  <c:v>4640</c:v>
                </c:pt>
                <c:pt idx="7">
                  <c:v>1286</c:v>
                </c:pt>
                <c:pt idx="8">
                  <c:v>1408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5DF-4A1C-BE5F-19E86CEA50A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DA-489D-9220-C5D5839C10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DA-489D-9220-C5D5839C10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DA-489D-9220-C5D5839C100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DA-489D-9220-C5D5839C10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9DA-489D-9220-C5D5839C100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9DA-489D-9220-C5D5839C100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9DA-489D-9220-C5D5839C100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9DA-489D-9220-C5D5839C100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9DA-489D-9220-C5D5839C100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9DA-489D-9220-C5D5839C100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9DA-489D-9220-C5D5839C100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9DA-489D-9220-C5D5839C100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ANUAL!$A$2085:$A$2086</c:f>
              <c:strCache>
                <c:ptCount val="2"/>
                <c:pt idx="0">
                  <c:v>1ª CATEGORIA</c:v>
                </c:pt>
                <c:pt idx="1">
                  <c:v>2ª CATEGORIA</c:v>
                </c:pt>
              </c:strCache>
            </c:strRef>
          </c:cat>
          <c:val>
            <c:numRef>
              <c:f>ANUAL!$E$2085:$E$2086</c:f>
              <c:numCache>
                <c:formatCode>#,##0</c:formatCode>
                <c:ptCount val="2"/>
                <c:pt idx="0">
                  <c:v>12204</c:v>
                </c:pt>
                <c:pt idx="1">
                  <c:v>25473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9DA-489D-9220-C5D5839C100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24-4F28-9F5E-F7F8B7578E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24-4F28-9F5E-F7F8B7578E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24-4F28-9F5E-F7F8B7578E5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24-4F28-9F5E-F7F8B7578E5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24-4F28-9F5E-F7F8B7578E5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24-4F28-9F5E-F7F8B7578E5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E24-4F28-9F5E-F7F8B7578E5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E24-4F28-9F5E-F7F8B7578E5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E24-4F28-9F5E-F7F8B7578E5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E24-4F28-9F5E-F7F8B7578E5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E24-4F28-9F5E-F7F8B7578E5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E24-4F28-9F5E-F7F8B7578E5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ANUAL!$A$2132:$A$2140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ANUAL!$E$2132:$E$2140</c:f>
              <c:numCache>
                <c:formatCode>#,##0</c:formatCode>
                <c:ptCount val="9"/>
                <c:pt idx="0">
                  <c:v>7861</c:v>
                </c:pt>
                <c:pt idx="1">
                  <c:v>5150</c:v>
                </c:pt>
                <c:pt idx="2">
                  <c:v>4625</c:v>
                </c:pt>
                <c:pt idx="3">
                  <c:v>2433</c:v>
                </c:pt>
                <c:pt idx="4">
                  <c:v>4673</c:v>
                </c:pt>
                <c:pt idx="5">
                  <c:v>4256</c:v>
                </c:pt>
                <c:pt idx="6">
                  <c:v>3929</c:v>
                </c:pt>
                <c:pt idx="7">
                  <c:v>2224</c:v>
                </c:pt>
                <c:pt idx="8">
                  <c:v>2739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1E24-4F28-9F5E-F7F8B7578E5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8-463D-93B5-58A40ADA1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8-463D-93B5-58A40ADA1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8-463D-93B5-58A40ADA1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8-463D-93B5-58A40ADA1B2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48-463D-93B5-58A40ADA1B2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248-463D-93B5-58A40ADA1B2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248-463D-93B5-58A40ADA1B2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248-463D-93B5-58A40ADA1B2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248-463D-93B5-58A40ADA1B2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248-463D-93B5-58A40ADA1B2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248-463D-93B5-58A40ADA1B2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248-463D-93B5-58A40ADA1B2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(ANUAL!$B$2198,ANUAL!$D$2198,ANUAL!$F$2198,ANUAL!$H$2198)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(ANUAL!$B$2208,ANUAL!$D$2208,ANUAL!$F$2208,ANUAL!$H$2208)</c:f>
              <c:numCache>
                <c:formatCode>#,##0</c:formatCode>
                <c:ptCount val="4"/>
                <c:pt idx="0" formatCode="General">
                  <c:v>926</c:v>
                </c:pt>
                <c:pt idx="1">
                  <c:v>23903</c:v>
                </c:pt>
                <c:pt idx="2">
                  <c:v>3201</c:v>
                </c:pt>
                <c:pt idx="3">
                  <c:v>9860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248-463D-93B5-58A40ADA1B2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24-4966-8750-95062A1C47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24-4966-8750-95062A1C47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24-4966-8750-95062A1C475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24-4966-8750-95062A1C475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024-4966-8750-95062A1C475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024-4966-8750-95062A1C475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024-4966-8750-95062A1C475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024-4966-8750-95062A1C475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024-4966-8750-95062A1C475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024-4966-8750-95062A1C475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024-4966-8750-95062A1C475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024-4966-8750-95062A1C475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ANUAL!$A$2271:$A$2279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ANUAL!$E$2271:$E$2279</c:f>
              <c:numCache>
                <c:formatCode>#,##0</c:formatCode>
                <c:ptCount val="9"/>
                <c:pt idx="0">
                  <c:v>743</c:v>
                </c:pt>
                <c:pt idx="1">
                  <c:v>2940</c:v>
                </c:pt>
                <c:pt idx="2">
                  <c:v>4992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024-4966-8750-95062A1C475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B-4DC3-99BA-1093821BBA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B-4DC3-99BA-1093821BBA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B-4DC3-99BA-1093821BBA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B-4DC3-99BA-1093821BBA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C3B-4DC3-99BA-1093821BBA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C3B-4DC3-99BA-1093821BBA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C3B-4DC3-99BA-1093821BBA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C3B-4DC3-99BA-1093821BBAB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C3B-4DC3-99BA-1093821BBAB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C3B-4DC3-99BA-1093821BBAB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C3B-4DC3-99BA-1093821BBAB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C3B-4DC3-99BA-1093821BBAB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ANUAL!$A$2341:$A$2349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ANUAL!$E$2341:$E$2349</c:f>
              <c:numCache>
                <c:formatCode>#,##0</c:formatCode>
                <c:ptCount val="9"/>
                <c:pt idx="0">
                  <c:v>4966</c:v>
                </c:pt>
                <c:pt idx="1">
                  <c:v>2191</c:v>
                </c:pt>
                <c:pt idx="2">
                  <c:v>3344</c:v>
                </c:pt>
                <c:pt idx="3">
                  <c:v>544</c:v>
                </c:pt>
                <c:pt idx="4">
                  <c:v>2868</c:v>
                </c:pt>
                <c:pt idx="5">
                  <c:v>3738</c:v>
                </c:pt>
                <c:pt idx="6">
                  <c:v>1052</c:v>
                </c:pt>
                <c:pt idx="7">
                  <c:v>1515</c:v>
                </c:pt>
                <c:pt idx="8">
                  <c:v>2010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C3B-4DC3-99BA-1093821BBA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NÚMERO DE  VIAJEROS Y PERNOCTACIONES EN CASTILLA Y LEÓN.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[1]Mes!$A$69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[1]Mes!$C$68:$K$68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[1]Mes!$C$69:$K$69</c:f>
              <c:numCache>
                <c:formatCode>General</c:formatCode>
                <c:ptCount val="9"/>
                <c:pt idx="0">
                  <c:v>38468</c:v>
                </c:pt>
                <c:pt idx="1">
                  <c:v>62093</c:v>
                </c:pt>
                <c:pt idx="2">
                  <c:v>66576</c:v>
                </c:pt>
                <c:pt idx="3">
                  <c:v>20606</c:v>
                </c:pt>
                <c:pt idx="4">
                  <c:v>80885</c:v>
                </c:pt>
                <c:pt idx="5">
                  <c:v>41904</c:v>
                </c:pt>
                <c:pt idx="6">
                  <c:v>21381</c:v>
                </c:pt>
                <c:pt idx="7">
                  <c:v>52638</c:v>
                </c:pt>
                <c:pt idx="8">
                  <c:v>22851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71-45C9-B848-3DFBCB12BACF}"/>
            </c:ext>
          </c:extLst>
        </c:ser>
        <c:ser>
          <c:idx val="1"/>
          <c:order val="1"/>
          <c:tx>
            <c:strRef>
              <c:f>[1]Mes!$A$72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[1]Mes!$C$68:$K$68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[1]Mes!$C$72:$K$72</c:f>
              <c:numCache>
                <c:formatCode>General</c:formatCode>
                <c:ptCount val="9"/>
                <c:pt idx="0">
                  <c:v>61590</c:v>
                </c:pt>
                <c:pt idx="1">
                  <c:v>97674</c:v>
                </c:pt>
                <c:pt idx="2">
                  <c:v>112109</c:v>
                </c:pt>
                <c:pt idx="3">
                  <c:v>38045</c:v>
                </c:pt>
                <c:pt idx="4">
                  <c:v>133320</c:v>
                </c:pt>
                <c:pt idx="5">
                  <c:v>63120</c:v>
                </c:pt>
                <c:pt idx="6">
                  <c:v>35616</c:v>
                </c:pt>
                <c:pt idx="7">
                  <c:v>88148</c:v>
                </c:pt>
                <c:pt idx="8">
                  <c:v>34439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71-45C9-B848-3DFBCB12B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734376"/>
        <c:axId val="444751152"/>
      </c:barChart>
      <c:catAx>
        <c:axId val="444734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4751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47511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4734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F6-4B09-ADD0-5842E061B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6575336"/>
        <c:axId val="446579648"/>
      </c:barChart>
      <c:catAx>
        <c:axId val="446575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7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57964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7533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10-404F-803C-BBFB7C7E2A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10-404F-803C-BBFB7C7E2A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10-404F-803C-BBFB7C7E2A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10-404F-803C-BBFB7C7E2A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C10-404F-803C-BBFB7C7E2A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C10-404F-803C-BBFB7C7E2A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C10-404F-803C-BBFB7C7E2A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C10-404F-803C-BBFB7C7E2A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C10-404F-803C-BBFB7C7E2AE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BC10-404F-803C-BBFB7C7E2AE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BC10-404F-803C-BBFB7C7E2AE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BC10-404F-803C-BBFB7C7E2AE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ANUAL!$A$2411:$A$2419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ANUAL!$E$2411:$E$2419</c:f>
              <c:numCache>
                <c:formatCode>#,##0</c:formatCode>
                <c:ptCount val="9"/>
                <c:pt idx="0">
                  <c:v>1067</c:v>
                </c:pt>
                <c:pt idx="1">
                  <c:v>1087</c:v>
                </c:pt>
                <c:pt idx="2">
                  <c:v>1229</c:v>
                </c:pt>
                <c:pt idx="3">
                  <c:v>292</c:v>
                </c:pt>
                <c:pt idx="4">
                  <c:v>2220</c:v>
                </c:pt>
                <c:pt idx="5">
                  <c:v>1175</c:v>
                </c:pt>
                <c:pt idx="6">
                  <c:v>559</c:v>
                </c:pt>
                <c:pt idx="7">
                  <c:v>588</c:v>
                </c:pt>
                <c:pt idx="8">
                  <c:v>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BC10-404F-803C-BBFB7C7E2A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4A-4B49-9202-2DB406D9EC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4A-4B49-9202-2DB406D9EC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4A-4B49-9202-2DB406D9EC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4A-4B49-9202-2DB406D9EC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B4A-4B49-9202-2DB406D9EC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B4A-4B49-9202-2DB406D9EC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B4A-4B49-9202-2DB406D9EC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B4A-4B49-9202-2DB406D9EC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B4A-4B49-9202-2DB406D9EC9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B4A-4B49-9202-2DB406D9EC9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B4A-4B49-9202-2DB406D9EC9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B4A-4B49-9202-2DB406D9EC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ANUAL!$A$2479:$A$2487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ANUAL!$E$2479:$E$2487</c:f>
              <c:numCache>
                <c:formatCode>#,##0</c:formatCode>
                <c:ptCount val="9"/>
                <c:pt idx="0">
                  <c:v>60375</c:v>
                </c:pt>
                <c:pt idx="1">
                  <c:v>74110</c:v>
                </c:pt>
                <c:pt idx="2">
                  <c:v>79283</c:v>
                </c:pt>
                <c:pt idx="3">
                  <c:v>30099</c:v>
                </c:pt>
                <c:pt idx="4">
                  <c:v>59202</c:v>
                </c:pt>
                <c:pt idx="5">
                  <c:v>59662</c:v>
                </c:pt>
                <c:pt idx="6">
                  <c:v>29239</c:v>
                </c:pt>
                <c:pt idx="7">
                  <c:v>97546</c:v>
                </c:pt>
                <c:pt idx="8">
                  <c:v>33910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B4A-4B49-9202-2DB406D9EC9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ANUAL!$C$2105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ANUAL!$A$2106:$A$2114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ANUAL!$C$2106:$C$2114</c:f>
              <c:numCache>
                <c:formatCode>#,##0</c:formatCode>
                <c:ptCount val="9"/>
                <c:pt idx="0">
                  <c:v>985</c:v>
                </c:pt>
                <c:pt idx="1">
                  <c:v>466</c:v>
                </c:pt>
                <c:pt idx="2">
                  <c:v>550</c:v>
                </c:pt>
                <c:pt idx="3">
                  <c:v>256</c:v>
                </c:pt>
                <c:pt idx="4">
                  <c:v>569</c:v>
                </c:pt>
                <c:pt idx="5">
                  <c:v>468</c:v>
                </c:pt>
                <c:pt idx="6">
                  <c:v>379</c:v>
                </c:pt>
                <c:pt idx="7">
                  <c:v>208</c:v>
                </c:pt>
                <c:pt idx="8">
                  <c:v>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78-4D84-AEAB-E6B879DABAB8}"/>
            </c:ext>
          </c:extLst>
        </c:ser>
        <c:ser>
          <c:idx val="1"/>
          <c:order val="1"/>
          <c:tx>
            <c:strRef>
              <c:f>ANUAL!$E$2105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ANUAL!$A$2106:$A$2114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ANUAL!$E$2106:$E$2114</c:f>
              <c:numCache>
                <c:formatCode>#,##0</c:formatCode>
                <c:ptCount val="9"/>
                <c:pt idx="0">
                  <c:v>1007</c:v>
                </c:pt>
                <c:pt idx="1">
                  <c:v>469</c:v>
                </c:pt>
                <c:pt idx="2">
                  <c:v>560</c:v>
                </c:pt>
                <c:pt idx="3">
                  <c:v>253</c:v>
                </c:pt>
                <c:pt idx="4">
                  <c:v>578</c:v>
                </c:pt>
                <c:pt idx="5">
                  <c:v>465</c:v>
                </c:pt>
                <c:pt idx="6">
                  <c:v>385</c:v>
                </c:pt>
                <c:pt idx="7">
                  <c:v>215</c:v>
                </c:pt>
                <c:pt idx="8">
                  <c:v>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78-4D84-AEAB-E6B879DAB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839120"/>
        <c:axId val="470835984"/>
        <c:extLst xmlns:c16r2="http://schemas.microsoft.com/office/drawing/2015/06/chart"/>
      </c:barChart>
      <c:catAx>
        <c:axId val="47083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35984"/>
        <c:crosses val="autoZero"/>
        <c:auto val="1"/>
        <c:lblAlgn val="ctr"/>
        <c:lblOffset val="100"/>
        <c:noMultiLvlLbl val="0"/>
      </c:catAx>
      <c:valAx>
        <c:axId val="47083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3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395522598999568"/>
          <c:y val="5.4527325316830445E-2"/>
          <c:w val="0.20604477401000432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449409003104169E-2"/>
          <c:y val="0.21025608602677842"/>
          <c:w val="0.9288901646873815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ANUAL!$C$2131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ANUAL!$A$2132:$A$2140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ANUAL!$C$2132:$C$2140</c:f>
              <c:numCache>
                <c:formatCode>#,##0</c:formatCode>
                <c:ptCount val="9"/>
                <c:pt idx="0">
                  <c:v>7640</c:v>
                </c:pt>
                <c:pt idx="1">
                  <c:v>5059</c:v>
                </c:pt>
                <c:pt idx="2">
                  <c:v>4574</c:v>
                </c:pt>
                <c:pt idx="3">
                  <c:v>2448</c:v>
                </c:pt>
                <c:pt idx="4">
                  <c:v>4610</c:v>
                </c:pt>
                <c:pt idx="5">
                  <c:v>4262</c:v>
                </c:pt>
                <c:pt idx="6">
                  <c:v>3770</c:v>
                </c:pt>
                <c:pt idx="7">
                  <c:v>2158</c:v>
                </c:pt>
                <c:pt idx="8">
                  <c:v>2711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C6-420A-B554-43A405FB1828}"/>
            </c:ext>
          </c:extLst>
        </c:ser>
        <c:ser>
          <c:idx val="1"/>
          <c:order val="1"/>
          <c:tx>
            <c:strRef>
              <c:f>ANUAL!$E$2131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ANUAL!$A$2132:$A$2140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ANUAL!$E$2132:$E$2140</c:f>
              <c:numCache>
                <c:formatCode>#,##0</c:formatCode>
                <c:ptCount val="9"/>
                <c:pt idx="0">
                  <c:v>7861</c:v>
                </c:pt>
                <c:pt idx="1">
                  <c:v>5150</c:v>
                </c:pt>
                <c:pt idx="2">
                  <c:v>4625</c:v>
                </c:pt>
                <c:pt idx="3">
                  <c:v>2433</c:v>
                </c:pt>
                <c:pt idx="4">
                  <c:v>4673</c:v>
                </c:pt>
                <c:pt idx="5">
                  <c:v>4256</c:v>
                </c:pt>
                <c:pt idx="6">
                  <c:v>3929</c:v>
                </c:pt>
                <c:pt idx="7">
                  <c:v>2224</c:v>
                </c:pt>
                <c:pt idx="8">
                  <c:v>2739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C6-420A-B554-43A405FB1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835200"/>
        <c:axId val="470835592"/>
        <c:extLst xmlns:c16r2="http://schemas.microsoft.com/office/drawing/2015/06/chart"/>
      </c:barChart>
      <c:catAx>
        <c:axId val="47083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35592"/>
        <c:crosses val="autoZero"/>
        <c:auto val="1"/>
        <c:lblAlgn val="ctr"/>
        <c:lblOffset val="100"/>
        <c:noMultiLvlLbl val="0"/>
      </c:catAx>
      <c:valAx>
        <c:axId val="470835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3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780485026893944"/>
          <c:y val="5.4527325316830445E-2"/>
          <c:w val="0.2021951497310605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ANUAL!$C$2244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ANUAL!$A$2245:$A$2253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ANUAL!$C$2245:$C$2253</c:f>
              <c:numCache>
                <c:formatCode>#,##0</c:formatCode>
                <c:ptCount val="9"/>
                <c:pt idx="0">
                  <c:v>16</c:v>
                </c:pt>
                <c:pt idx="1">
                  <c:v>70</c:v>
                </c:pt>
                <c:pt idx="2">
                  <c:v>123</c:v>
                </c:pt>
                <c:pt idx="3">
                  <c:v>33</c:v>
                </c:pt>
                <c:pt idx="4">
                  <c:v>18</c:v>
                </c:pt>
                <c:pt idx="5">
                  <c:v>19</c:v>
                </c:pt>
                <c:pt idx="6">
                  <c:v>15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34-405F-A94F-D7FEB366B020}"/>
            </c:ext>
          </c:extLst>
        </c:ser>
        <c:ser>
          <c:idx val="1"/>
          <c:order val="1"/>
          <c:tx>
            <c:strRef>
              <c:f>ANUAL!$E$2244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ANUAL!$A$2245:$A$2253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ANUAL!$E$2245:$E$2253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133</c:v>
                </c:pt>
                <c:pt idx="3">
                  <c:v>34</c:v>
                </c:pt>
                <c:pt idx="4">
                  <c:v>19</c:v>
                </c:pt>
                <c:pt idx="5">
                  <c:v>22</c:v>
                </c:pt>
                <c:pt idx="6">
                  <c:v>16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334-405F-A94F-D7FEB366B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839904"/>
        <c:axId val="470837160"/>
        <c:extLst xmlns:c16r2="http://schemas.microsoft.com/office/drawing/2015/06/chart"/>
      </c:barChart>
      <c:catAx>
        <c:axId val="47083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37160"/>
        <c:crosses val="autoZero"/>
        <c:auto val="1"/>
        <c:lblAlgn val="ctr"/>
        <c:lblOffset val="100"/>
        <c:noMultiLvlLbl val="0"/>
      </c:catAx>
      <c:valAx>
        <c:axId val="470837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3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780485026893944"/>
          <c:y val="3.4654026205213885E-2"/>
          <c:w val="0.1964207133126448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411815072840115E-2"/>
          <c:y val="0.21025608602677842"/>
          <c:w val="0.92792775861764543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ANUAL!$C$2270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ANUAL!$A$2271:$A$2279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ANUAL!$C$2271:$C$2279</c:f>
              <c:numCache>
                <c:formatCode>#,##0</c:formatCode>
                <c:ptCount val="9"/>
                <c:pt idx="0">
                  <c:v>841</c:v>
                </c:pt>
                <c:pt idx="1">
                  <c:v>2833</c:v>
                </c:pt>
                <c:pt idx="2">
                  <c:v>4635</c:v>
                </c:pt>
                <c:pt idx="3">
                  <c:v>1269</c:v>
                </c:pt>
                <c:pt idx="4">
                  <c:v>560</c:v>
                </c:pt>
                <c:pt idx="5">
                  <c:v>1543</c:v>
                </c:pt>
                <c:pt idx="6">
                  <c:v>621</c:v>
                </c:pt>
                <c:pt idx="7">
                  <c:v>959</c:v>
                </c:pt>
                <c:pt idx="8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51-419C-BB58-2A173A102448}"/>
            </c:ext>
          </c:extLst>
        </c:ser>
        <c:ser>
          <c:idx val="1"/>
          <c:order val="1"/>
          <c:tx>
            <c:strRef>
              <c:f>ANUAL!$E$2270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ANUAL!$A$2271:$A$2279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ANUAL!$E$2271:$E$2279</c:f>
              <c:numCache>
                <c:formatCode>#,##0</c:formatCode>
                <c:ptCount val="9"/>
                <c:pt idx="0">
                  <c:v>743</c:v>
                </c:pt>
                <c:pt idx="1">
                  <c:v>2940</c:v>
                </c:pt>
                <c:pt idx="2">
                  <c:v>4992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51-419C-BB58-2A173A102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840296"/>
        <c:axId val="470841864"/>
        <c:extLst xmlns:c16r2="http://schemas.microsoft.com/office/drawing/2015/06/chart"/>
      </c:barChart>
      <c:catAx>
        <c:axId val="470840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41864"/>
        <c:crosses val="autoZero"/>
        <c:auto val="1"/>
        <c:lblAlgn val="ctr"/>
        <c:lblOffset val="100"/>
        <c:noMultiLvlLbl val="0"/>
      </c:catAx>
      <c:valAx>
        <c:axId val="4708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40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914319564131596"/>
          <c:y val="5.4527325316830445E-2"/>
          <c:w val="0.2108568043586840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ANUAL!$C$2314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ANUAL!$A$2315:$A$2323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ANUAL!$C$2315:$C$2323</c:f>
              <c:numCache>
                <c:formatCode>#,##0</c:formatCode>
                <c:ptCount val="9"/>
                <c:pt idx="0">
                  <c:v>536</c:v>
                </c:pt>
                <c:pt idx="1">
                  <c:v>258</c:v>
                </c:pt>
                <c:pt idx="2">
                  <c:v>475</c:v>
                </c:pt>
                <c:pt idx="3">
                  <c:v>56</c:v>
                </c:pt>
                <c:pt idx="4">
                  <c:v>413</c:v>
                </c:pt>
                <c:pt idx="5">
                  <c:v>336</c:v>
                </c:pt>
                <c:pt idx="6">
                  <c:v>130</c:v>
                </c:pt>
                <c:pt idx="7">
                  <c:v>229</c:v>
                </c:pt>
                <c:pt idx="8">
                  <c:v>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FB-4628-97E4-0CB3C0755BA1}"/>
            </c:ext>
          </c:extLst>
        </c:ser>
        <c:ser>
          <c:idx val="1"/>
          <c:order val="1"/>
          <c:tx>
            <c:strRef>
              <c:f>ANUAL!$E$2314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ANUAL!$A$2315:$A$2323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ANUAL!$E$2315:$E$2323</c:f>
              <c:numCache>
                <c:formatCode>#,##0</c:formatCode>
                <c:ptCount val="9"/>
                <c:pt idx="0">
                  <c:v>655</c:v>
                </c:pt>
                <c:pt idx="1">
                  <c:v>345</c:v>
                </c:pt>
                <c:pt idx="2">
                  <c:v>605</c:v>
                </c:pt>
                <c:pt idx="3">
                  <c:v>74</c:v>
                </c:pt>
                <c:pt idx="4">
                  <c:v>531</c:v>
                </c:pt>
                <c:pt idx="5">
                  <c:v>381</c:v>
                </c:pt>
                <c:pt idx="6">
                  <c:v>173</c:v>
                </c:pt>
                <c:pt idx="7">
                  <c:v>251</c:v>
                </c:pt>
                <c:pt idx="8">
                  <c:v>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FB-4628-97E4-0CB3C075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847744"/>
        <c:axId val="470848528"/>
        <c:extLst xmlns:c16r2="http://schemas.microsoft.com/office/drawing/2015/06/chart"/>
      </c:barChart>
      <c:catAx>
        <c:axId val="47084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48528"/>
        <c:crosses val="autoZero"/>
        <c:auto val="1"/>
        <c:lblAlgn val="ctr"/>
        <c:lblOffset val="100"/>
        <c:noMultiLvlLbl val="0"/>
      </c:catAx>
      <c:valAx>
        <c:axId val="47084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4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ANUAL!$C$2340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ANUAL!$A$2341:$A$2349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ANUAL!$C$2341:$C$2349</c:f>
              <c:numCache>
                <c:formatCode>#,##0</c:formatCode>
                <c:ptCount val="9"/>
                <c:pt idx="0">
                  <c:v>4160</c:v>
                </c:pt>
                <c:pt idx="1">
                  <c:v>1627</c:v>
                </c:pt>
                <c:pt idx="2">
                  <c:v>2690</c:v>
                </c:pt>
                <c:pt idx="3">
                  <c:v>419</c:v>
                </c:pt>
                <c:pt idx="4">
                  <c:v>2230</c:v>
                </c:pt>
                <c:pt idx="5">
                  <c:v>3379</c:v>
                </c:pt>
                <c:pt idx="6">
                  <c:v>837</c:v>
                </c:pt>
                <c:pt idx="7">
                  <c:v>1380</c:v>
                </c:pt>
                <c:pt idx="8">
                  <c:v>1781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90-4CAA-A2B9-553B13AB5946}"/>
            </c:ext>
          </c:extLst>
        </c:ser>
        <c:ser>
          <c:idx val="1"/>
          <c:order val="1"/>
          <c:tx>
            <c:strRef>
              <c:f>ANUAL!$E$2340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ANUAL!$A$2341:$A$2349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ANUAL!$E$2341:$E$2349</c:f>
              <c:numCache>
                <c:formatCode>#,##0</c:formatCode>
                <c:ptCount val="9"/>
                <c:pt idx="0">
                  <c:v>4966</c:v>
                </c:pt>
                <c:pt idx="1">
                  <c:v>2191</c:v>
                </c:pt>
                <c:pt idx="2">
                  <c:v>3344</c:v>
                </c:pt>
                <c:pt idx="3">
                  <c:v>544</c:v>
                </c:pt>
                <c:pt idx="4">
                  <c:v>2868</c:v>
                </c:pt>
                <c:pt idx="5">
                  <c:v>3738</c:v>
                </c:pt>
                <c:pt idx="6">
                  <c:v>1052</c:v>
                </c:pt>
                <c:pt idx="7">
                  <c:v>1515</c:v>
                </c:pt>
                <c:pt idx="8">
                  <c:v>2010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990-4CAA-A2B9-553B13AB5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851272"/>
        <c:axId val="470844608"/>
        <c:extLst xmlns:c16r2="http://schemas.microsoft.com/office/drawing/2015/06/chart"/>
      </c:barChart>
      <c:catAx>
        <c:axId val="470851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44608"/>
        <c:crosses val="autoZero"/>
        <c:auto val="1"/>
        <c:lblAlgn val="ctr"/>
        <c:lblOffset val="100"/>
        <c:noMultiLvlLbl val="0"/>
      </c:catAx>
      <c:valAx>
        <c:axId val="4708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972966240841115"/>
          <c:y val="5.4527325316830445E-2"/>
          <c:w val="0.20027033759158866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ANUAL!$C$2384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ANUAL!$A$2385:$A$2393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ANUAL!$C$2385:$C$2393</c:f>
              <c:numCache>
                <c:formatCode>#,##0</c:formatCode>
                <c:ptCount val="9"/>
                <c:pt idx="0">
                  <c:v>71</c:v>
                </c:pt>
                <c:pt idx="1">
                  <c:v>47</c:v>
                </c:pt>
                <c:pt idx="2">
                  <c:v>63</c:v>
                </c:pt>
                <c:pt idx="3">
                  <c:v>13</c:v>
                </c:pt>
                <c:pt idx="4">
                  <c:v>94</c:v>
                </c:pt>
                <c:pt idx="5">
                  <c:v>58</c:v>
                </c:pt>
                <c:pt idx="6">
                  <c:v>29</c:v>
                </c:pt>
                <c:pt idx="7">
                  <c:v>32</c:v>
                </c:pt>
                <c:pt idx="8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9A-4B9C-832C-0DF0F1DF9115}"/>
            </c:ext>
          </c:extLst>
        </c:ser>
        <c:ser>
          <c:idx val="1"/>
          <c:order val="1"/>
          <c:tx>
            <c:strRef>
              <c:f>ANUAL!$E$2384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ANUAL!$A$2385:$A$2393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ANUAL!$E$2385:$E$2393</c:f>
              <c:numCache>
                <c:formatCode>#,##0</c:formatCode>
                <c:ptCount val="9"/>
                <c:pt idx="0">
                  <c:v>78</c:v>
                </c:pt>
                <c:pt idx="1">
                  <c:v>54</c:v>
                </c:pt>
                <c:pt idx="2">
                  <c:v>68</c:v>
                </c:pt>
                <c:pt idx="3">
                  <c:v>14</c:v>
                </c:pt>
                <c:pt idx="4">
                  <c:v>103</c:v>
                </c:pt>
                <c:pt idx="5">
                  <c:v>60</c:v>
                </c:pt>
                <c:pt idx="6">
                  <c:v>34</c:v>
                </c:pt>
                <c:pt idx="7">
                  <c:v>34</c:v>
                </c:pt>
                <c:pt idx="8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39A-4B9C-832C-0DF0F1DF9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850880"/>
        <c:axId val="470852840"/>
        <c:extLst xmlns:c16r2="http://schemas.microsoft.com/office/drawing/2015/06/chart"/>
      </c:barChart>
      <c:catAx>
        <c:axId val="47085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2840"/>
        <c:crosses val="autoZero"/>
        <c:auto val="1"/>
        <c:lblAlgn val="ctr"/>
        <c:lblOffset val="100"/>
        <c:noMultiLvlLbl val="0"/>
      </c:catAx>
      <c:valAx>
        <c:axId val="470852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84244419920347"/>
          <c:y val="5.4527325316830445E-2"/>
          <c:w val="0.2031575558007965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ANUAL!$C$2410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ANUAL!$A$2411:$A$2419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ANUAL!$C$2411:$C$2419</c:f>
              <c:numCache>
                <c:formatCode>#,##0</c:formatCode>
                <c:ptCount val="9"/>
                <c:pt idx="0">
                  <c:v>986</c:v>
                </c:pt>
                <c:pt idx="1">
                  <c:v>921</c:v>
                </c:pt>
                <c:pt idx="2">
                  <c:v>1193</c:v>
                </c:pt>
                <c:pt idx="3">
                  <c:v>265</c:v>
                </c:pt>
                <c:pt idx="4">
                  <c:v>1967</c:v>
                </c:pt>
                <c:pt idx="5">
                  <c:v>1128</c:v>
                </c:pt>
                <c:pt idx="6">
                  <c:v>505</c:v>
                </c:pt>
                <c:pt idx="7">
                  <c:v>541</c:v>
                </c:pt>
                <c:pt idx="8">
                  <c:v>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32-4733-A5F0-9461B56E82CF}"/>
            </c:ext>
          </c:extLst>
        </c:ser>
        <c:ser>
          <c:idx val="1"/>
          <c:order val="1"/>
          <c:tx>
            <c:strRef>
              <c:f>ANUAL!$E$2410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ANUAL!$A$2411:$A$2419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ANUAL!$E$2411:$E$2419</c:f>
              <c:numCache>
                <c:formatCode>#,##0</c:formatCode>
                <c:ptCount val="9"/>
                <c:pt idx="0">
                  <c:v>1067</c:v>
                </c:pt>
                <c:pt idx="1">
                  <c:v>1087</c:v>
                </c:pt>
                <c:pt idx="2">
                  <c:v>1229</c:v>
                </c:pt>
                <c:pt idx="3">
                  <c:v>292</c:v>
                </c:pt>
                <c:pt idx="4">
                  <c:v>2220</c:v>
                </c:pt>
                <c:pt idx="5">
                  <c:v>1175</c:v>
                </c:pt>
                <c:pt idx="6">
                  <c:v>559</c:v>
                </c:pt>
                <c:pt idx="7">
                  <c:v>588</c:v>
                </c:pt>
                <c:pt idx="8">
                  <c:v>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B32-4733-A5F0-9461B56E8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849704"/>
        <c:axId val="470845784"/>
        <c:extLst xmlns:c16r2="http://schemas.microsoft.com/office/drawing/2015/06/chart"/>
      </c:barChart>
      <c:catAx>
        <c:axId val="470849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45784"/>
        <c:crosses val="autoZero"/>
        <c:auto val="1"/>
        <c:lblAlgn val="ctr"/>
        <c:lblOffset val="100"/>
        <c:noMultiLvlLbl val="0"/>
      </c:catAx>
      <c:valAx>
        <c:axId val="47084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49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048154101369249"/>
          <c:y val="5.4527325316830445E-2"/>
          <c:w val="0.2195184589863075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PROV'!$C$152:$N$152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PROV'!$C$153:$N$153</c:f>
              <c:numCache>
                <c:formatCode>General</c:formatCode>
                <c:ptCount val="12"/>
                <c:pt idx="0">
                  <c:v>47220</c:v>
                </c:pt>
                <c:pt idx="1">
                  <c:v>50687</c:v>
                </c:pt>
                <c:pt idx="2">
                  <c:v>71114</c:v>
                </c:pt>
                <c:pt idx="3">
                  <c:v>95073</c:v>
                </c:pt>
                <c:pt idx="4">
                  <c:v>103527</c:v>
                </c:pt>
                <c:pt idx="5">
                  <c:v>99112</c:v>
                </c:pt>
                <c:pt idx="6">
                  <c:v>114636</c:v>
                </c:pt>
                <c:pt idx="7">
                  <c:v>158387</c:v>
                </c:pt>
                <c:pt idx="8">
                  <c:v>93311</c:v>
                </c:pt>
                <c:pt idx="9">
                  <c:v>99082</c:v>
                </c:pt>
                <c:pt idx="10">
                  <c:v>64582</c:v>
                </c:pt>
                <c:pt idx="11">
                  <c:v>60421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DF-4C72-BD53-47767283918B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PROV'!$C$152:$N$152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PROV'!$C$154:$N$154</c:f>
              <c:numCache>
                <c:formatCode>General</c:formatCode>
                <c:ptCount val="12"/>
                <c:pt idx="0">
                  <c:v>85042</c:v>
                </c:pt>
                <c:pt idx="1">
                  <c:v>85884</c:v>
                </c:pt>
                <c:pt idx="2">
                  <c:v>114119</c:v>
                </c:pt>
                <c:pt idx="3">
                  <c:v>156290</c:v>
                </c:pt>
                <c:pt idx="4">
                  <c:v>154386</c:v>
                </c:pt>
                <c:pt idx="5">
                  <c:v>147223</c:v>
                </c:pt>
                <c:pt idx="6">
                  <c:v>190603</c:v>
                </c:pt>
                <c:pt idx="7">
                  <c:v>316908</c:v>
                </c:pt>
                <c:pt idx="8">
                  <c:v>146607</c:v>
                </c:pt>
                <c:pt idx="9">
                  <c:v>162033</c:v>
                </c:pt>
                <c:pt idx="10">
                  <c:v>100221</c:v>
                </c:pt>
                <c:pt idx="11">
                  <c:v>101922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DF-4C72-BD53-477672839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581216"/>
        <c:axId val="446576904"/>
      </c:barChart>
      <c:catAx>
        <c:axId val="4465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76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6576904"/>
        <c:scaling>
          <c:orientation val="minMax"/>
          <c:max val="3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81216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ANUAL!$C$2452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ANUAL!$A$2453:$A$2461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ANUAL!$C$2453:$C$2461</c:f>
              <c:numCache>
                <c:formatCode>#,##0</c:formatCode>
                <c:ptCount val="9"/>
                <c:pt idx="0">
                  <c:v>612</c:v>
                </c:pt>
                <c:pt idx="1">
                  <c:v>859</c:v>
                </c:pt>
                <c:pt idx="2">
                  <c:v>1286</c:v>
                </c:pt>
                <c:pt idx="3">
                  <c:v>351</c:v>
                </c:pt>
                <c:pt idx="4">
                  <c:v>743</c:v>
                </c:pt>
                <c:pt idx="5">
                  <c:v>539</c:v>
                </c:pt>
                <c:pt idx="6">
                  <c:v>351</c:v>
                </c:pt>
                <c:pt idx="7">
                  <c:v>889</c:v>
                </c:pt>
                <c:pt idx="8">
                  <c:v>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3-4764-B996-09AF053F7C14}"/>
            </c:ext>
          </c:extLst>
        </c:ser>
        <c:ser>
          <c:idx val="1"/>
          <c:order val="1"/>
          <c:tx>
            <c:strRef>
              <c:f>ANUAL!$E$2452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ANUAL!$A$2453:$A$2461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ANUAL!$E$2453:$E$2461</c:f>
              <c:numCache>
                <c:formatCode>#,##0</c:formatCode>
                <c:ptCount val="9"/>
                <c:pt idx="0">
                  <c:v>623</c:v>
                </c:pt>
                <c:pt idx="1">
                  <c:v>860</c:v>
                </c:pt>
                <c:pt idx="2">
                  <c:v>1286</c:v>
                </c:pt>
                <c:pt idx="3">
                  <c:v>358</c:v>
                </c:pt>
                <c:pt idx="4">
                  <c:v>752</c:v>
                </c:pt>
                <c:pt idx="5">
                  <c:v>541</c:v>
                </c:pt>
                <c:pt idx="6">
                  <c:v>351</c:v>
                </c:pt>
                <c:pt idx="7">
                  <c:v>901</c:v>
                </c:pt>
                <c:pt idx="8">
                  <c:v>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CB3-4764-B996-09AF053F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853232"/>
        <c:axId val="470854408"/>
        <c:extLst xmlns:c16r2="http://schemas.microsoft.com/office/drawing/2015/06/chart"/>
      </c:barChart>
      <c:catAx>
        <c:axId val="47085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4408"/>
        <c:crosses val="autoZero"/>
        <c:auto val="1"/>
        <c:lblAlgn val="ctr"/>
        <c:lblOffset val="100"/>
        <c:noMultiLvlLbl val="0"/>
      </c:catAx>
      <c:valAx>
        <c:axId val="47085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588003812946739"/>
          <c:y val="5.4527325316830459E-2"/>
          <c:w val="0.19738311938238082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ANUAL!$C$2478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ANUAL!$A$2479:$A$2487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ANUAL!$C$2479:$C$2487</c:f>
              <c:numCache>
                <c:formatCode>#,##0</c:formatCode>
                <c:ptCount val="9"/>
                <c:pt idx="0">
                  <c:v>60440</c:v>
                </c:pt>
                <c:pt idx="1">
                  <c:v>73547</c:v>
                </c:pt>
                <c:pt idx="2">
                  <c:v>78244</c:v>
                </c:pt>
                <c:pt idx="3">
                  <c:v>30493</c:v>
                </c:pt>
                <c:pt idx="4">
                  <c:v>58283</c:v>
                </c:pt>
                <c:pt idx="5">
                  <c:v>59312</c:v>
                </c:pt>
                <c:pt idx="6">
                  <c:v>29411</c:v>
                </c:pt>
                <c:pt idx="7">
                  <c:v>95651</c:v>
                </c:pt>
                <c:pt idx="8">
                  <c:v>34862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C-4A5D-A89A-F9743E7CE642}"/>
            </c:ext>
          </c:extLst>
        </c:ser>
        <c:ser>
          <c:idx val="1"/>
          <c:order val="1"/>
          <c:tx>
            <c:strRef>
              <c:f>ANUAL!$E$2478</c:f>
              <c:strCache>
                <c:ptCount val="1"/>
                <c:pt idx="0">
                  <c:v>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ANUAL!$A$2479:$A$2487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ANUAL!$E$2479:$E$2487</c:f>
              <c:numCache>
                <c:formatCode>#,##0</c:formatCode>
                <c:ptCount val="9"/>
                <c:pt idx="0">
                  <c:v>60375</c:v>
                </c:pt>
                <c:pt idx="1">
                  <c:v>74110</c:v>
                </c:pt>
                <c:pt idx="2">
                  <c:v>79283</c:v>
                </c:pt>
                <c:pt idx="3">
                  <c:v>30099</c:v>
                </c:pt>
                <c:pt idx="4">
                  <c:v>59202</c:v>
                </c:pt>
                <c:pt idx="5">
                  <c:v>59662</c:v>
                </c:pt>
                <c:pt idx="6">
                  <c:v>29239</c:v>
                </c:pt>
                <c:pt idx="7">
                  <c:v>97546</c:v>
                </c:pt>
                <c:pt idx="8">
                  <c:v>33910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7C-4A5D-A89A-F9743E7CE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853624"/>
        <c:axId val="470855584"/>
        <c:extLst xmlns:c16r2="http://schemas.microsoft.com/office/drawing/2015/06/chart"/>
      </c:barChart>
      <c:catAx>
        <c:axId val="470853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5584"/>
        <c:crosses val="autoZero"/>
        <c:auto val="1"/>
        <c:lblAlgn val="ctr"/>
        <c:lblOffset val="100"/>
        <c:noMultiLvlLbl val="0"/>
      </c:catAx>
      <c:valAx>
        <c:axId val="47085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3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</a:t>
            </a:r>
            <a:r>
              <a:rPr lang="en-US" baseline="0">
                <a:solidFill>
                  <a:srgbClr val="7DB51A"/>
                </a:solidFill>
              </a:rPr>
              <a:t> GASTO TURÍSTICO TOTAL EN 2021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5776038521500602"/>
          <c:y val="2.17514099512438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9F-4C33-89F8-DBF8374849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9F-4C33-89F8-DBF8374849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19F-4C33-89F8-DBF8374849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19F-4C33-89F8-DBF8374849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19F-4C33-89F8-DBF8374849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119F-4C33-89F8-DBF8374849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19F-4C33-89F8-DBF837484940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7954071505898964E-2"/>
                  <c:y val="-4.75817125370194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4.1895261845386458E-2"/>
                  <c:y val="3.094777185789952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ANUAL!$A$2524:$A$2530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ANUAL!$D$2524:$D$2530</c:f>
              <c:numCache>
                <c:formatCode>#,##0</c:formatCode>
                <c:ptCount val="7"/>
                <c:pt idx="0">
                  <c:v>496337743.79621613</c:v>
                </c:pt>
                <c:pt idx="1">
                  <c:v>596551111.85889518</c:v>
                </c:pt>
                <c:pt idx="2">
                  <c:v>372111692.61132109</c:v>
                </c:pt>
                <c:pt idx="3">
                  <c:v>424589779.52864987</c:v>
                </c:pt>
                <c:pt idx="4">
                  <c:v>142667796.6956526</c:v>
                </c:pt>
                <c:pt idx="5">
                  <c:v>156667872.17088464</c:v>
                </c:pt>
                <c:pt idx="6">
                  <c:v>2407229.5898812367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19F-4C33-89F8-DBF83748494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GASTO TURÍSTICO TOTAL EN CASTILLA Y LEÓN. AÑO 2022</a:t>
            </a:r>
            <a:endParaRPr lang="es-ES" sz="1600">
              <a:effectLst/>
            </a:endParaRPr>
          </a:p>
        </c:rich>
      </c:tx>
      <c:layout>
        <c:manualLayout>
          <c:xMode val="edge"/>
          <c:yMode val="edge"/>
          <c:x val="0.34830572655690767"/>
          <c:y val="1.85186467076230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77331470104698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'GASTO X PROV'!$A$103:$A$109</c:f>
              <c:strCache>
                <c:ptCount val="7"/>
                <c:pt idx="0">
                  <c:v>GASTO EN RESTAURANTES</c:v>
                </c:pt>
                <c:pt idx="1">
                  <c:v>GASTO EN ALOJAMIENTO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COMPRAS</c:v>
                </c:pt>
                <c:pt idx="5">
                  <c:v>GASTO EN CULTURA Y OCIO</c:v>
                </c:pt>
                <c:pt idx="6">
                  <c:v>OTROS GASTOS</c:v>
                </c:pt>
              </c:strCache>
            </c:strRef>
          </c:cat>
          <c:val>
            <c:numRef>
              <c:f>'GASTO X PROV'!$B$103:$B$109</c:f>
              <c:numCache>
                <c:formatCode>#,##0.00</c:formatCode>
                <c:ptCount val="7"/>
                <c:pt idx="0">
                  <c:v>596551111.85889518</c:v>
                </c:pt>
                <c:pt idx="1">
                  <c:v>496337743.79621613</c:v>
                </c:pt>
                <c:pt idx="2">
                  <c:v>424589779.52864987</c:v>
                </c:pt>
                <c:pt idx="3">
                  <c:v>372111692.61132109</c:v>
                </c:pt>
                <c:pt idx="4">
                  <c:v>156667872.17088464</c:v>
                </c:pt>
                <c:pt idx="5">
                  <c:v>142667796.6956526</c:v>
                </c:pt>
                <c:pt idx="6">
                  <c:v>2407229.5898812367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1E-450F-8574-3FC3C2EC8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70852448"/>
        <c:axId val="470854800"/>
      </c:barChart>
      <c:catAx>
        <c:axId val="4708524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4800"/>
        <c:crosses val="autoZero"/>
        <c:auto val="1"/>
        <c:lblAlgn val="ctr"/>
        <c:lblOffset val="100"/>
        <c:noMultiLvlLbl val="0"/>
      </c:catAx>
      <c:valAx>
        <c:axId val="4708548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DISTRIBUCIÓN PROVINCIAL DEL GASTO TURÍSTICO TOTAL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1304887564730086E-2"/>
          <c:y val="0.20089891466269422"/>
          <c:w val="0.81933148896928409"/>
          <c:h val="0.72525839814311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ANUAL!$A$2574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ANUAL!$B$2574:$J$2574</c:f>
              <c:numCache>
                <c:formatCode>#,##0</c:formatCode>
                <c:ptCount val="9"/>
                <c:pt idx="0">
                  <c:v>49873176.412485711</c:v>
                </c:pt>
                <c:pt idx="1">
                  <c:v>80950721.37774469</c:v>
                </c:pt>
                <c:pt idx="2">
                  <c:v>57186433.340757623</c:v>
                </c:pt>
                <c:pt idx="3">
                  <c:v>26067269.98508139</c:v>
                </c:pt>
                <c:pt idx="4">
                  <c:v>87970243.631440818</c:v>
                </c:pt>
                <c:pt idx="5">
                  <c:v>58784435.827290431</c:v>
                </c:pt>
                <c:pt idx="6">
                  <c:v>41896513.560264163</c:v>
                </c:pt>
                <c:pt idx="7">
                  <c:v>65177582.82314676</c:v>
                </c:pt>
                <c:pt idx="8">
                  <c:v>28431366.838004462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C7-4133-A60E-0C75C4941E3F}"/>
            </c:ext>
          </c:extLst>
        </c:ser>
        <c:ser>
          <c:idx val="2"/>
          <c:order val="1"/>
          <c:tx>
            <c:strRef>
              <c:f>ANUAL!$A$2575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ANUAL!$B$2575:$J$2575</c:f>
              <c:numCache>
                <c:formatCode>#,##0</c:formatCode>
                <c:ptCount val="9"/>
                <c:pt idx="0">
                  <c:v>58673528.013819382</c:v>
                </c:pt>
                <c:pt idx="1">
                  <c:v>85793419.008247674</c:v>
                </c:pt>
                <c:pt idx="2">
                  <c:v>76701982.150705516</c:v>
                </c:pt>
                <c:pt idx="3">
                  <c:v>31613710.575452153</c:v>
                </c:pt>
                <c:pt idx="4">
                  <c:v>72028372.203698695</c:v>
                </c:pt>
                <c:pt idx="5">
                  <c:v>117528955.49697088</c:v>
                </c:pt>
                <c:pt idx="6">
                  <c:v>44989892.869351864</c:v>
                </c:pt>
                <c:pt idx="7">
                  <c:v>77005264.751236081</c:v>
                </c:pt>
                <c:pt idx="8">
                  <c:v>32215986.789412875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C7-4133-A60E-0C75C4941E3F}"/>
            </c:ext>
          </c:extLst>
        </c:ser>
        <c:ser>
          <c:idx val="4"/>
          <c:order val="2"/>
          <c:tx>
            <c:strRef>
              <c:f>ANUAL!$A$2576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ANUAL!$B$2576:$J$2576</c:f>
              <c:numCache>
                <c:formatCode>#,##0</c:formatCode>
                <c:ptCount val="9"/>
                <c:pt idx="0">
                  <c:v>31978553.411854148</c:v>
                </c:pt>
                <c:pt idx="1">
                  <c:v>82118045.333742261</c:v>
                </c:pt>
                <c:pt idx="2">
                  <c:v>61857507.437586859</c:v>
                </c:pt>
                <c:pt idx="3">
                  <c:v>7138693.6138895731</c:v>
                </c:pt>
                <c:pt idx="4">
                  <c:v>70273384.461979315</c:v>
                </c:pt>
                <c:pt idx="5">
                  <c:v>65042116.971161723</c:v>
                </c:pt>
                <c:pt idx="6">
                  <c:v>28888992.39155364</c:v>
                </c:pt>
                <c:pt idx="7">
                  <c:v>16104362.506754406</c:v>
                </c:pt>
                <c:pt idx="8">
                  <c:v>8710036.4827991594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C7-4133-A60E-0C75C4941E3F}"/>
            </c:ext>
          </c:extLst>
        </c:ser>
        <c:ser>
          <c:idx val="7"/>
          <c:order val="3"/>
          <c:tx>
            <c:strRef>
              <c:f>ANUAL!$A$2577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ANUAL!$B$2577:$J$2577</c:f>
              <c:numCache>
                <c:formatCode>#,##0</c:formatCode>
                <c:ptCount val="9"/>
                <c:pt idx="0">
                  <c:v>50084211.377850302</c:v>
                </c:pt>
                <c:pt idx="1">
                  <c:v>74340388.57005398</c:v>
                </c:pt>
                <c:pt idx="2">
                  <c:v>17003247.838147666</c:v>
                </c:pt>
                <c:pt idx="3">
                  <c:v>18535562.308587149</c:v>
                </c:pt>
                <c:pt idx="4">
                  <c:v>50772806.36546459</c:v>
                </c:pt>
                <c:pt idx="5">
                  <c:v>88788486.515228838</c:v>
                </c:pt>
                <c:pt idx="6">
                  <c:v>43993144.24176494</c:v>
                </c:pt>
                <c:pt idx="7">
                  <c:v>54833229.246714674</c:v>
                </c:pt>
                <c:pt idx="8">
                  <c:v>26238703.064837717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C7-4133-A60E-0C75C4941E3F}"/>
            </c:ext>
          </c:extLst>
        </c:ser>
        <c:ser>
          <c:idx val="1"/>
          <c:order val="4"/>
          <c:tx>
            <c:strRef>
              <c:f>ANUAL!$A$2578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ANUAL!$B$2578:$J$2578</c:f>
              <c:numCache>
                <c:formatCode>#,##0</c:formatCode>
                <c:ptCount val="9"/>
                <c:pt idx="0">
                  <c:v>13105585.843325544</c:v>
                </c:pt>
                <c:pt idx="1">
                  <c:v>9091638.306977218</c:v>
                </c:pt>
                <c:pt idx="2">
                  <c:v>22751872.231874146</c:v>
                </c:pt>
                <c:pt idx="3">
                  <c:v>7761741.7570672631</c:v>
                </c:pt>
                <c:pt idx="4">
                  <c:v>31295427.808223918</c:v>
                </c:pt>
                <c:pt idx="5">
                  <c:v>25770613.096053656</c:v>
                </c:pt>
                <c:pt idx="6">
                  <c:v>5167091.073994739</c:v>
                </c:pt>
                <c:pt idx="7">
                  <c:v>7333574.9600679502</c:v>
                </c:pt>
                <c:pt idx="8">
                  <c:v>20390251.618068166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DC7-4133-A60E-0C75C4941E3F}"/>
            </c:ext>
          </c:extLst>
        </c:ser>
        <c:ser>
          <c:idx val="3"/>
          <c:order val="5"/>
          <c:tx>
            <c:strRef>
              <c:f>ANUAL!$A$2579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ANUAL!$B$2579:$J$2579</c:f>
              <c:numCache>
                <c:formatCode>#,##0</c:formatCode>
                <c:ptCount val="9"/>
                <c:pt idx="0">
                  <c:v>5995695.6454405487</c:v>
                </c:pt>
                <c:pt idx="1">
                  <c:v>22595959.712310646</c:v>
                </c:pt>
                <c:pt idx="2">
                  <c:v>24851608.093694292</c:v>
                </c:pt>
                <c:pt idx="3">
                  <c:v>8379847.6860242272</c:v>
                </c:pt>
                <c:pt idx="4">
                  <c:v>29872078.71640468</c:v>
                </c:pt>
                <c:pt idx="5">
                  <c:v>32035844.125901841</c:v>
                </c:pt>
                <c:pt idx="6">
                  <c:v>6171639.9527743682</c:v>
                </c:pt>
                <c:pt idx="7">
                  <c:v>8660465.9121784475</c:v>
                </c:pt>
                <c:pt idx="8">
                  <c:v>18104732.326155569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DC7-4133-A60E-0C75C4941E3F}"/>
            </c:ext>
          </c:extLst>
        </c:ser>
        <c:ser>
          <c:idx val="5"/>
          <c:order val="6"/>
          <c:tx>
            <c:strRef>
              <c:f>ANUAL!$A$2580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ANUAL!$B$2580:$J$2580</c:f>
              <c:numCache>
                <c:formatCode>#,##0</c:formatCode>
                <c:ptCount val="9"/>
                <c:pt idx="0">
                  <c:v>12766.927777777777</c:v>
                </c:pt>
                <c:pt idx="1">
                  <c:v>706227.40594791016</c:v>
                </c:pt>
                <c:pt idx="2">
                  <c:v>121633.22127319414</c:v>
                </c:pt>
                <c:pt idx="3">
                  <c:v>1039342.6090363525</c:v>
                </c:pt>
                <c:pt idx="4">
                  <c:v>109976.80555555556</c:v>
                </c:pt>
                <c:pt idx="5">
                  <c:v>295890.2657221916</c:v>
                </c:pt>
                <c:pt idx="6">
                  <c:v>1119.1087962962963</c:v>
                </c:pt>
                <c:pt idx="7">
                  <c:v>112906.3124386252</c:v>
                </c:pt>
                <c:pt idx="8">
                  <c:v>7366.9333333333334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DC7-4133-A60E-0C75C4941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0846176"/>
        <c:axId val="470855976"/>
      </c:barChart>
      <c:catAx>
        <c:axId val="47084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5976"/>
        <c:crosses val="autoZero"/>
        <c:auto val="1"/>
        <c:lblAlgn val="ctr"/>
        <c:lblOffset val="100"/>
        <c:noMultiLvlLbl val="0"/>
      </c:catAx>
      <c:valAx>
        <c:axId val="470855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4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052614031354193"/>
          <c:y val="2.5805855349162406E-2"/>
          <c:w val="0.11947385968645811"/>
          <c:h val="0.965327577296081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 TOTAL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64-484A-A866-F2047D19FD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64-484A-A866-F2047D19FD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64-484A-A866-F2047D19FD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64-484A-A866-F2047D19FD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E64-484A-A866-F2047D19FD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E64-484A-A866-F2047D19FD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E64-484A-A866-F2047D19FDB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E64-484A-A866-F2047D19FDB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AE64-484A-A866-F2047D19FDBB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ANUAL!$B$2573:$J$2573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ANUAL!$B$2581:$J$2581</c:f>
              <c:numCache>
                <c:formatCode>#,##0</c:formatCode>
                <c:ptCount val="9"/>
                <c:pt idx="0">
                  <c:v>209723517.6325534</c:v>
                </c:pt>
                <c:pt idx="1">
                  <c:v>355596399.71502441</c:v>
                </c:pt>
                <c:pt idx="2">
                  <c:v>260474284.31403929</c:v>
                </c:pt>
                <c:pt idx="3">
                  <c:v>100536168.53513812</c:v>
                </c:pt>
                <c:pt idx="4">
                  <c:v>342322289.99276757</c:v>
                </c:pt>
                <c:pt idx="5">
                  <c:v>388246342.29832959</c:v>
                </c:pt>
                <c:pt idx="6">
                  <c:v>171108393.19850001</c:v>
                </c:pt>
                <c:pt idx="7">
                  <c:v>229227386.51253697</c:v>
                </c:pt>
                <c:pt idx="8">
                  <c:v>134098444.05261129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E64-484A-A866-F2047D19FDB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TURÍSTICO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ANUAL!$A$2726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ANUAL!$B$2726:$M$2726</c:f>
              <c:numCache>
                <c:formatCode>#,##0</c:formatCode>
                <c:ptCount val="12"/>
                <c:pt idx="0">
                  <c:v>16044936.417036388</c:v>
                </c:pt>
                <c:pt idx="1">
                  <c:v>22675504.722785778</c:v>
                </c:pt>
                <c:pt idx="2">
                  <c:v>26279012.077392582</c:v>
                </c:pt>
                <c:pt idx="3">
                  <c:v>45287384.008901559</c:v>
                </c:pt>
                <c:pt idx="4">
                  <c:v>48183867.375398509</c:v>
                </c:pt>
                <c:pt idx="5">
                  <c:v>51705949.454675384</c:v>
                </c:pt>
                <c:pt idx="6">
                  <c:v>51755836.588562511</c:v>
                </c:pt>
                <c:pt idx="7">
                  <c:v>77995814.040079892</c:v>
                </c:pt>
                <c:pt idx="8">
                  <c:v>47874465.173979618</c:v>
                </c:pt>
                <c:pt idx="9">
                  <c:v>45928827.090163238</c:v>
                </c:pt>
                <c:pt idx="10">
                  <c:v>32692446.906347703</c:v>
                </c:pt>
                <c:pt idx="11">
                  <c:v>29913699.94089295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6-4B57-8AEB-703E98AC7F14}"/>
            </c:ext>
          </c:extLst>
        </c:ser>
        <c:ser>
          <c:idx val="1"/>
          <c:order val="1"/>
          <c:tx>
            <c:strRef>
              <c:f>ANUAL!$A$2727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ANUAL!$B$2727:$M$2727</c:f>
              <c:numCache>
                <c:formatCode>#,##0</c:formatCode>
                <c:ptCount val="12"/>
                <c:pt idx="0">
                  <c:v>19104749.537333589</c:v>
                </c:pt>
                <c:pt idx="1">
                  <c:v>25675937.441164758</c:v>
                </c:pt>
                <c:pt idx="2">
                  <c:v>30409917.416027993</c:v>
                </c:pt>
                <c:pt idx="3">
                  <c:v>51729136.900212057</c:v>
                </c:pt>
                <c:pt idx="4">
                  <c:v>45563084.739713036</c:v>
                </c:pt>
                <c:pt idx="5">
                  <c:v>47408547.501321971</c:v>
                </c:pt>
                <c:pt idx="6">
                  <c:v>72698169.542730883</c:v>
                </c:pt>
                <c:pt idx="7">
                  <c:v>105833754.44948977</c:v>
                </c:pt>
                <c:pt idx="8">
                  <c:v>65039253.590004414</c:v>
                </c:pt>
                <c:pt idx="9">
                  <c:v>54247458.24986589</c:v>
                </c:pt>
                <c:pt idx="10">
                  <c:v>42338228.896455869</c:v>
                </c:pt>
                <c:pt idx="11">
                  <c:v>36502873.594574869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F6-4B57-8AEB-703E98AC7F14}"/>
            </c:ext>
          </c:extLst>
        </c:ser>
        <c:ser>
          <c:idx val="2"/>
          <c:order val="2"/>
          <c:tx>
            <c:strRef>
              <c:f>ANUAL!$A$2728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ANUAL!$B$2728:$M$2728</c:f>
              <c:numCache>
                <c:formatCode>#,##0</c:formatCode>
                <c:ptCount val="12"/>
                <c:pt idx="0">
                  <c:v>9806905.1511950511</c:v>
                </c:pt>
                <c:pt idx="1">
                  <c:v>13416983.919154515</c:v>
                </c:pt>
                <c:pt idx="2">
                  <c:v>15739007.282789337</c:v>
                </c:pt>
                <c:pt idx="3">
                  <c:v>26078723.922737837</c:v>
                </c:pt>
                <c:pt idx="4">
                  <c:v>37149631.568336241</c:v>
                </c:pt>
                <c:pt idx="5">
                  <c:v>38660825.874621719</c:v>
                </c:pt>
                <c:pt idx="6">
                  <c:v>58290746.051817536</c:v>
                </c:pt>
                <c:pt idx="7">
                  <c:v>82748692.124687284</c:v>
                </c:pt>
                <c:pt idx="8">
                  <c:v>53349396.147854939</c:v>
                </c:pt>
                <c:pt idx="9">
                  <c:v>37067447.536885299</c:v>
                </c:pt>
                <c:pt idx="10">
                  <c:v>28176942.753881074</c:v>
                </c:pt>
                <c:pt idx="11">
                  <c:v>24104477.194689032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F6-4B57-8AEB-703E98AC7F14}"/>
            </c:ext>
          </c:extLst>
        </c:ser>
        <c:ser>
          <c:idx val="3"/>
          <c:order val="3"/>
          <c:tx>
            <c:strRef>
              <c:f>ANUAL!$A$2729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ANUAL!$B$2729:$M$2729</c:f>
              <c:numCache>
                <c:formatCode>#,##0</c:formatCode>
                <c:ptCount val="12"/>
                <c:pt idx="0">
                  <c:v>16409697.132200206</c:v>
                </c:pt>
                <c:pt idx="1">
                  <c:v>21803405.756192148</c:v>
                </c:pt>
                <c:pt idx="2">
                  <c:v>24794587.504718766</c:v>
                </c:pt>
                <c:pt idx="3">
                  <c:v>40044674.965943836</c:v>
                </c:pt>
                <c:pt idx="4">
                  <c:v>26468708.021218758</c:v>
                </c:pt>
                <c:pt idx="5">
                  <c:v>27825095.294894774</c:v>
                </c:pt>
                <c:pt idx="6">
                  <c:v>52316172.135202929</c:v>
                </c:pt>
                <c:pt idx="7">
                  <c:v>78706383.437947363</c:v>
                </c:pt>
                <c:pt idx="8">
                  <c:v>47445514.696505345</c:v>
                </c:pt>
                <c:pt idx="9">
                  <c:v>15243655.961360041</c:v>
                </c:pt>
                <c:pt idx="10">
                  <c:v>11478353.996970018</c:v>
                </c:pt>
                <c:pt idx="11">
                  <c:v>9575443.7081669215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5F6-4B57-8AEB-703E98AC7F14}"/>
            </c:ext>
          </c:extLst>
        </c:ser>
        <c:ser>
          <c:idx val="4"/>
          <c:order val="4"/>
          <c:tx>
            <c:strRef>
              <c:f>ANUAL!$A$2730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ANUAL!$B$2730:$M$2730</c:f>
              <c:numCache>
                <c:formatCode>#,##0</c:formatCode>
                <c:ptCount val="12"/>
                <c:pt idx="0">
                  <c:v>6086628.7901748503</c:v>
                </c:pt>
                <c:pt idx="1">
                  <c:v>8575976.8077997938</c:v>
                </c:pt>
                <c:pt idx="2">
                  <c:v>9972523.237510791</c:v>
                </c:pt>
                <c:pt idx="3">
                  <c:v>16230341.187154517</c:v>
                </c:pt>
                <c:pt idx="4">
                  <c:v>9650790.9433637876</c:v>
                </c:pt>
                <c:pt idx="5">
                  <c:v>10501752.168985467</c:v>
                </c:pt>
                <c:pt idx="6">
                  <c:v>16961610.492388096</c:v>
                </c:pt>
                <c:pt idx="7">
                  <c:v>25136535.183081664</c:v>
                </c:pt>
                <c:pt idx="8">
                  <c:v>15962620.026671922</c:v>
                </c:pt>
                <c:pt idx="9">
                  <c:v>15290366.377992354</c:v>
                </c:pt>
                <c:pt idx="10">
                  <c:v>11836021.431115311</c:v>
                </c:pt>
                <c:pt idx="11">
                  <c:v>10462705.524646066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5F6-4B57-8AEB-703E98AC7F14}"/>
            </c:ext>
          </c:extLst>
        </c:ser>
        <c:ser>
          <c:idx val="5"/>
          <c:order val="5"/>
          <c:tx>
            <c:strRef>
              <c:f>ANUAL!$A$2731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ANUAL!$B$2731:$M$2731</c:f>
              <c:numCache>
                <c:formatCode>#,##0</c:formatCode>
                <c:ptCount val="12"/>
                <c:pt idx="0">
                  <c:v>4315796.8344290853</c:v>
                </c:pt>
                <c:pt idx="1">
                  <c:v>6049072.9086931376</c:v>
                </c:pt>
                <c:pt idx="2">
                  <c:v>6923243.4270053096</c:v>
                </c:pt>
                <c:pt idx="3">
                  <c:v>10928781.178845111</c:v>
                </c:pt>
                <c:pt idx="4">
                  <c:v>10485710.437797669</c:v>
                </c:pt>
                <c:pt idx="5">
                  <c:v>11751790.519320786</c:v>
                </c:pt>
                <c:pt idx="6">
                  <c:v>19220916.398535423</c:v>
                </c:pt>
                <c:pt idx="7">
                  <c:v>29471513.672773633</c:v>
                </c:pt>
                <c:pt idx="8">
                  <c:v>17443849.225327</c:v>
                </c:pt>
                <c:pt idx="9">
                  <c:v>10863030.624864273</c:v>
                </c:pt>
                <c:pt idx="10">
                  <c:v>8071167.0180889983</c:v>
                </c:pt>
                <c:pt idx="11">
                  <c:v>7142924.4499721816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5F6-4B57-8AEB-703E98AC7F14}"/>
            </c:ext>
          </c:extLst>
        </c:ser>
        <c:ser>
          <c:idx val="6"/>
          <c:order val="6"/>
          <c:tx>
            <c:strRef>
              <c:f>ANUAL!$A$2732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ANUAL!$B$2732:$M$2732</c:f>
              <c:numCache>
                <c:formatCode>#,##0</c:formatCode>
                <c:ptCount val="12"/>
                <c:pt idx="0">
                  <c:v>56583.120529875669</c:v>
                </c:pt>
                <c:pt idx="1">
                  <c:v>73439.974485900777</c:v>
                </c:pt>
                <c:pt idx="2">
                  <c:v>99756.94106532482</c:v>
                </c:pt>
                <c:pt idx="3">
                  <c:v>151393.26975712669</c:v>
                </c:pt>
                <c:pt idx="4">
                  <c:v>166318.8381302667</c:v>
                </c:pt>
                <c:pt idx="5">
                  <c:v>179487.9121129112</c:v>
                </c:pt>
                <c:pt idx="6">
                  <c:v>481467.7299835732</c:v>
                </c:pt>
                <c:pt idx="7">
                  <c:v>749572.03516214038</c:v>
                </c:pt>
                <c:pt idx="8">
                  <c:v>449209.76865411736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5F6-4B57-8AEB-703E98AC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49312"/>
        <c:axId val="470846960"/>
      </c:lineChart>
      <c:catAx>
        <c:axId val="4708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46960"/>
        <c:crosses val="autoZero"/>
        <c:auto val="1"/>
        <c:lblAlgn val="ctr"/>
        <c:lblOffset val="100"/>
        <c:noMultiLvlLbl val="0"/>
      </c:catAx>
      <c:valAx>
        <c:axId val="47084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4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FF-48EA-873B-B4C1857496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FF-48EA-873B-B4C1857496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FF-48EA-873B-B4C1857496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FF-48EA-873B-B4C1857496B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FF-48EA-873B-B4C1857496B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FF-48EA-873B-B4C1857496B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FF-48EA-873B-B4C1857496B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FF-48EA-873B-B4C1857496B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FF-48EA-873B-B4C1857496B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BFF-48EA-873B-B4C1857496B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3BFF-48EA-873B-B4C1857496B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BFF-48EA-873B-B4C1857496BE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8180673732743803E-2"/>
                  <c:y val="5.5445533027617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25842165929945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9543320-21CF-4905-98C7-B2AEEFEF18F5}" type="CATEGORYNAME">
                      <a:rPr lang="en-US"/>
                      <a:pPr>
                        <a:defRPr sz="11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BFF-48EA-873B-B4C1857496BE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6060224577581318E-2"/>
                  <c:y val="3.96039521625835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4052696505383579E-2"/>
                  <c:y val="-2.4202135625331813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ANUAL!$B$2725:$M$2725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ANUAL!$B$2733:$M$2733</c:f>
              <c:numCache>
                <c:formatCode>#,##0</c:formatCode>
                <c:ptCount val="12"/>
                <c:pt idx="0">
                  <c:v>71825296.98289904</c:v>
                </c:pt>
                <c:pt idx="1">
                  <c:v>98270321.53027603</c:v>
                </c:pt>
                <c:pt idx="2">
                  <c:v>114218047.88651009</c:v>
                </c:pt>
                <c:pt idx="3">
                  <c:v>190450435.43355206</c:v>
                </c:pt>
                <c:pt idx="4">
                  <c:v>177668111.92395824</c:v>
                </c:pt>
                <c:pt idx="5">
                  <c:v>188033448.72593302</c:v>
                </c:pt>
                <c:pt idx="6">
                  <c:v>271724918.93922091</c:v>
                </c:pt>
                <c:pt idx="7">
                  <c:v>400642264.94322181</c:v>
                </c:pt>
                <c:pt idx="8">
                  <c:v>247564308.62899733</c:v>
                </c:pt>
                <c:pt idx="9">
                  <c:v>178640785.84113109</c:v>
                </c:pt>
                <c:pt idx="10">
                  <c:v>134593161.00285897</c:v>
                </c:pt>
                <c:pt idx="11">
                  <c:v>117702124.41294202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FF-48EA-873B-B4C1857496BE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 GASTO SEGÚN EL TIPO DE ALOJAMIENTO</a:t>
            </a:r>
          </a:p>
        </c:rich>
      </c:tx>
      <c:layout>
        <c:manualLayout>
          <c:xMode val="edge"/>
          <c:yMode val="edge"/>
          <c:x val="0.21390073609219903"/>
          <c:y val="2.123311182288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949456317960257"/>
          <c:y val="0.31050205429372951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E5-4623-93C8-6F91026064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E5-4623-93C8-6F91026064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E5-4623-93C8-6F91026064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E5-4623-93C8-6F91026064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EE5-4623-93C8-6F91026064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EE5-4623-93C8-6F91026064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EE5-4623-93C8-6F91026064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EE5-4623-93C8-6F91026064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EE5-4623-93C8-6F91026064F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EE5-4623-93C8-6F91026064F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EE5-4623-93C8-6F91026064F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EE5-4623-93C8-6F91026064FD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CEE5-4623-93C8-6F91026064F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T.A.'!$B$10:$E$10</c:f>
              <c:strCache>
                <c:ptCount val="4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ALBERGUES, VIVIENDAS Y APARTAMENTOS TURÍSTICOS</c:v>
                </c:pt>
              </c:strCache>
            </c:strRef>
          </c:cat>
          <c:val>
            <c:numRef>
              <c:f>'GASTO X T.A.'!$B$19:$E$19</c:f>
              <c:numCache>
                <c:formatCode>0%</c:formatCode>
                <c:ptCount val="4"/>
                <c:pt idx="0">
                  <c:v>0.7247621284502247</c:v>
                </c:pt>
                <c:pt idx="1">
                  <c:v>3.5776302267106236E-2</c:v>
                </c:pt>
                <c:pt idx="2">
                  <c:v>0.13420183933148622</c:v>
                </c:pt>
                <c:pt idx="3">
                  <c:v>0.10525972995118289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CEE5-4623-93C8-6F91026064F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GASTO TURÍSTICO SEGÚN EL TIPO DE ALOMAMIENTO UTILIZADO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T.A.'!$B$10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T.A.'!$B$11:$B$17</c:f>
              <c:numCache>
                <c:formatCode>#,##0.00</c:formatCode>
                <c:ptCount val="7"/>
                <c:pt idx="0">
                  <c:v>337363162.34526992</c:v>
                </c:pt>
                <c:pt idx="1">
                  <c:v>219738822.82607284</c:v>
                </c:pt>
                <c:pt idx="2">
                  <c:v>104726615.79593679</c:v>
                </c:pt>
                <c:pt idx="3">
                  <c:v>139739674.3226417</c:v>
                </c:pt>
                <c:pt idx="4">
                  <c:v>45991074.789265625</c:v>
                </c:pt>
                <c:pt idx="5">
                  <c:v>58043269.830050267</c:v>
                </c:pt>
                <c:pt idx="6">
                  <c:v>691382.74707393104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AE-4994-A902-93E8DFA6BFDC}"/>
            </c:ext>
          </c:extLst>
        </c:ser>
        <c:ser>
          <c:idx val="2"/>
          <c:order val="1"/>
          <c:tx>
            <c:strRef>
              <c:f>'GASTO X T.A.'!$C$10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T.A.'!$C$11:$C$17</c:f>
              <c:numCache>
                <c:formatCode>#,##0.00</c:formatCode>
                <c:ptCount val="7"/>
                <c:pt idx="0">
                  <c:v>14388530.005823236</c:v>
                </c:pt>
                <c:pt idx="1">
                  <c:v>11835597.231759295</c:v>
                </c:pt>
                <c:pt idx="2">
                  <c:v>7546742.3071447434</c:v>
                </c:pt>
                <c:pt idx="3">
                  <c:v>7261718.6630524611</c:v>
                </c:pt>
                <c:pt idx="4">
                  <c:v>1413298.0322522963</c:v>
                </c:pt>
                <c:pt idx="5">
                  <c:v>2256277.3191342563</c:v>
                </c:pt>
                <c:pt idx="6">
                  <c:v>35063.882933117871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AE-4994-A902-93E8DFA6BFDC}"/>
            </c:ext>
          </c:extLst>
        </c:ser>
        <c:ser>
          <c:idx val="4"/>
          <c:order val="2"/>
          <c:tx>
            <c:strRef>
              <c:f>'GASTO X T.A.'!$D$10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T.A.'!$D$11:$D$17</c:f>
              <c:numCache>
                <c:formatCode>#,##0.00</c:formatCode>
                <c:ptCount val="7"/>
                <c:pt idx="0">
                  <c:v>72989151.574002922</c:v>
                </c:pt>
                <c:pt idx="1">
                  <c:v>43781579.132181801</c:v>
                </c:pt>
                <c:pt idx="2">
                  <c:v>17071265.671182346</c:v>
                </c:pt>
                <c:pt idx="3">
                  <c:v>19745728.632276688</c:v>
                </c:pt>
                <c:pt idx="4">
                  <c:v>6058790.0847698729</c:v>
                </c:pt>
                <c:pt idx="5">
                  <c:v>8143955.7837544987</c:v>
                </c:pt>
                <c:pt idx="6">
                  <c:v>25033.488275676063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AE-4994-A902-93E8DFA6BFDC}"/>
            </c:ext>
          </c:extLst>
        </c:ser>
        <c:ser>
          <c:idx val="7"/>
          <c:order val="3"/>
          <c:tx>
            <c:strRef>
              <c:f>'GASTO X T.A.'!$E$10</c:f>
              <c:strCache>
                <c:ptCount val="1"/>
                <c:pt idx="0">
                  <c:v>ALBERGUES, VIVIENDAS Y APARTAMENTOS TURÍSTICOS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T.A.'!$E$11:$E$17</c:f>
              <c:numCache>
                <c:formatCode>#,##0.00</c:formatCode>
                <c:ptCount val="7"/>
                <c:pt idx="0">
                  <c:v>48470495.739190802</c:v>
                </c:pt>
                <c:pt idx="1">
                  <c:v>30181049.323012125</c:v>
                </c:pt>
                <c:pt idx="2">
                  <c:v>18914860.459051453</c:v>
                </c:pt>
                <c:pt idx="3">
                  <c:v>12793358.768855618</c:v>
                </c:pt>
                <c:pt idx="4">
                  <c:v>12320908.807731541</c:v>
                </c:pt>
                <c:pt idx="5">
                  <c:v>8824654.7594208308</c:v>
                </c:pt>
                <c:pt idx="6">
                  <c:v>118908.8836500157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7AE-4994-A902-93E8DFA6B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57544"/>
        <c:axId val="470858720"/>
      </c:barChart>
      <c:catAx>
        <c:axId val="4708575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8720"/>
        <c:crosses val="autoZero"/>
        <c:auto val="1"/>
        <c:lblAlgn val="ctr"/>
        <c:lblOffset val="100"/>
        <c:noMultiLvlLbl val="0"/>
      </c:catAx>
      <c:valAx>
        <c:axId val="4708587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7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90575871014131215"/>
          <c:w val="0.99605043626303469"/>
          <c:h val="9.33862960657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ED-4D60-AB7B-56C2A476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46580824"/>
        <c:axId val="446581608"/>
      </c:barChart>
      <c:catAx>
        <c:axId val="446580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81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58160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808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ALOJAMIENTOS HOTELEROS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ANUAL!$A$2900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ANUAL!$B$2900:$M$2900</c:f>
              <c:numCache>
                <c:formatCode>#,##0</c:formatCode>
                <c:ptCount val="12"/>
                <c:pt idx="0">
                  <c:v>12162968.509105751</c:v>
                </c:pt>
                <c:pt idx="1">
                  <c:v>15893514.263881521</c:v>
                </c:pt>
                <c:pt idx="2">
                  <c:v>18896155.662040196</c:v>
                </c:pt>
                <c:pt idx="3">
                  <c:v>29549407.230237078</c:v>
                </c:pt>
                <c:pt idx="4">
                  <c:v>35592553.408788249</c:v>
                </c:pt>
                <c:pt idx="5">
                  <c:v>36858868.405015402</c:v>
                </c:pt>
                <c:pt idx="6">
                  <c:v>31294533.916083757</c:v>
                </c:pt>
                <c:pt idx="7">
                  <c:v>43618193.191423766</c:v>
                </c:pt>
                <c:pt idx="8">
                  <c:v>32889380.488602221</c:v>
                </c:pt>
                <c:pt idx="9">
                  <c:v>34235958.215205707</c:v>
                </c:pt>
                <c:pt idx="10">
                  <c:v>25181003.233802997</c:v>
                </c:pt>
                <c:pt idx="11">
                  <c:v>21190625.821083341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46-4C00-80A2-96A10FB27CB1}"/>
            </c:ext>
          </c:extLst>
        </c:ser>
        <c:ser>
          <c:idx val="1"/>
          <c:order val="1"/>
          <c:tx>
            <c:strRef>
              <c:f>ANUAL!$A$2901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ANUAL!$B$2901:$M$2901</c:f>
              <c:numCache>
                <c:formatCode>#,##0</c:formatCode>
                <c:ptCount val="12"/>
                <c:pt idx="0">
                  <c:v>7526918.5154418387</c:v>
                </c:pt>
                <c:pt idx="1">
                  <c:v>9893509.8341379948</c:v>
                </c:pt>
                <c:pt idx="2">
                  <c:v>11901403.783475235</c:v>
                </c:pt>
                <c:pt idx="3">
                  <c:v>19650340.752021927</c:v>
                </c:pt>
                <c:pt idx="4">
                  <c:v>20677493.935026526</c:v>
                </c:pt>
                <c:pt idx="5">
                  <c:v>21406393.525354635</c:v>
                </c:pt>
                <c:pt idx="6">
                  <c:v>22524756.813356556</c:v>
                </c:pt>
                <c:pt idx="7">
                  <c:v>31354869.068414312</c:v>
                </c:pt>
                <c:pt idx="8">
                  <c:v>23736021.392810993</c:v>
                </c:pt>
                <c:pt idx="9">
                  <c:v>21524932.379383855</c:v>
                </c:pt>
                <c:pt idx="10">
                  <c:v>16161983.944581203</c:v>
                </c:pt>
                <c:pt idx="11">
                  <c:v>13380198.882067785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46-4C00-80A2-96A10FB27CB1}"/>
            </c:ext>
          </c:extLst>
        </c:ser>
        <c:ser>
          <c:idx val="2"/>
          <c:order val="2"/>
          <c:tx>
            <c:strRef>
              <c:f>ANUAL!$A$2902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ANUAL!$B$2902:$M$2902</c:f>
              <c:numCache>
                <c:formatCode>#,##0</c:formatCode>
                <c:ptCount val="12"/>
                <c:pt idx="0">
                  <c:v>8866818.921716148</c:v>
                </c:pt>
                <c:pt idx="1">
                  <c:v>10867586.85476787</c:v>
                </c:pt>
                <c:pt idx="2">
                  <c:v>12514283.640774101</c:v>
                </c:pt>
                <c:pt idx="3">
                  <c:v>19503166.051468201</c:v>
                </c:pt>
                <c:pt idx="4">
                  <c:v>7262985.3582069632</c:v>
                </c:pt>
                <c:pt idx="5">
                  <c:v>7500944.4509779606</c:v>
                </c:pt>
                <c:pt idx="6">
                  <c:v>6452187.1974104773</c:v>
                </c:pt>
                <c:pt idx="7">
                  <c:v>9139563.2974687926</c:v>
                </c:pt>
                <c:pt idx="8">
                  <c:v>6814648.5664246539</c:v>
                </c:pt>
                <c:pt idx="9">
                  <c:v>6665268.4198098732</c:v>
                </c:pt>
                <c:pt idx="10">
                  <c:v>5015381.5292249406</c:v>
                </c:pt>
                <c:pt idx="11">
                  <c:v>4123781.507686798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46-4C00-80A2-96A10FB27CB1}"/>
            </c:ext>
          </c:extLst>
        </c:ser>
        <c:ser>
          <c:idx val="3"/>
          <c:order val="3"/>
          <c:tx>
            <c:strRef>
              <c:f>ANUAL!$A$2903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ANUAL!$B$2903:$M$2903</c:f>
              <c:numCache>
                <c:formatCode>#,##0</c:formatCode>
                <c:ptCount val="12"/>
                <c:pt idx="0">
                  <c:v>3386961.3747084765</c:v>
                </c:pt>
                <c:pt idx="1">
                  <c:v>4390362.2780483877</c:v>
                </c:pt>
                <c:pt idx="2">
                  <c:v>5713730.5550813247</c:v>
                </c:pt>
                <c:pt idx="3">
                  <c:v>9976280.1620729603</c:v>
                </c:pt>
                <c:pt idx="4">
                  <c:v>15644566.131179284</c:v>
                </c:pt>
                <c:pt idx="5">
                  <c:v>16933504.819114938</c:v>
                </c:pt>
                <c:pt idx="6">
                  <c:v>11603385.480007099</c:v>
                </c:pt>
                <c:pt idx="7">
                  <c:v>15985531.389938697</c:v>
                </c:pt>
                <c:pt idx="8">
                  <c:v>11703509.769285155</c:v>
                </c:pt>
                <c:pt idx="9">
                  <c:v>19080182.849119242</c:v>
                </c:pt>
                <c:pt idx="10">
                  <c:v>13779748.404378433</c:v>
                </c:pt>
                <c:pt idx="11">
                  <c:v>11541911.109707695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846-4C00-80A2-96A10FB27CB1}"/>
            </c:ext>
          </c:extLst>
        </c:ser>
        <c:ser>
          <c:idx val="4"/>
          <c:order val="4"/>
          <c:tx>
            <c:strRef>
              <c:f>ANUAL!$A$2904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ANUAL!$B$2904:$M$2904</c:f>
              <c:numCache>
                <c:formatCode>#,##0</c:formatCode>
                <c:ptCount val="12"/>
                <c:pt idx="0">
                  <c:v>1255915.7307421495</c:v>
                </c:pt>
                <c:pt idx="1">
                  <c:v>1556318.8198800618</c:v>
                </c:pt>
                <c:pt idx="2">
                  <c:v>2061157.4084090702</c:v>
                </c:pt>
                <c:pt idx="3">
                  <c:v>3484375.9075268656</c:v>
                </c:pt>
                <c:pt idx="4">
                  <c:v>4034576.0225932952</c:v>
                </c:pt>
                <c:pt idx="5">
                  <c:v>4412394.1313857008</c:v>
                </c:pt>
                <c:pt idx="6">
                  <c:v>5570776.1965971198</c:v>
                </c:pt>
                <c:pt idx="7">
                  <c:v>7766853.6770151705</c:v>
                </c:pt>
                <c:pt idx="8">
                  <c:v>5499659.2500823028</c:v>
                </c:pt>
                <c:pt idx="9">
                  <c:v>4372364.8402117556</c:v>
                </c:pt>
                <c:pt idx="10">
                  <c:v>3224435.3208973557</c:v>
                </c:pt>
                <c:pt idx="11">
                  <c:v>2752247.4839247749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846-4C00-80A2-96A10FB27CB1}"/>
            </c:ext>
          </c:extLst>
        </c:ser>
        <c:ser>
          <c:idx val="5"/>
          <c:order val="5"/>
          <c:tx>
            <c:strRef>
              <c:f>ANUAL!$A$2905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ANUAL!$B$2905:$M$2905</c:f>
              <c:numCache>
                <c:formatCode>#,##0</c:formatCode>
                <c:ptCount val="12"/>
                <c:pt idx="0">
                  <c:v>1710599.0830050306</c:v>
                </c:pt>
                <c:pt idx="1">
                  <c:v>2164232.6036449205</c:v>
                </c:pt>
                <c:pt idx="2">
                  <c:v>2870909.8875154313</c:v>
                </c:pt>
                <c:pt idx="3">
                  <c:v>5164508.4190610927</c:v>
                </c:pt>
                <c:pt idx="4">
                  <c:v>4211391.8269896768</c:v>
                </c:pt>
                <c:pt idx="5">
                  <c:v>4535965.6275346205</c:v>
                </c:pt>
                <c:pt idx="6">
                  <c:v>6879306.9310410451</c:v>
                </c:pt>
                <c:pt idx="7">
                  <c:v>9944473.3962501567</c:v>
                </c:pt>
                <c:pt idx="8">
                  <c:v>7198361.0601908322</c:v>
                </c:pt>
                <c:pt idx="9">
                  <c:v>5783523.663463288</c:v>
                </c:pt>
                <c:pt idx="10">
                  <c:v>4120249.5559326801</c:v>
                </c:pt>
                <c:pt idx="11">
                  <c:v>3459747.775421489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846-4C00-80A2-96A10FB27CB1}"/>
            </c:ext>
          </c:extLst>
        </c:ser>
        <c:ser>
          <c:idx val="6"/>
          <c:order val="6"/>
          <c:tx>
            <c:strRef>
              <c:f>ANUAL!$A$2906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ANUAL!$B$2899:$M$2899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ANUAL!$B$2906:$M$2906</c:f>
              <c:numCache>
                <c:formatCode>#,##0</c:formatCode>
                <c:ptCount val="12"/>
                <c:pt idx="0">
                  <c:v>26849.757409308299</c:v>
                </c:pt>
                <c:pt idx="1">
                  <c:v>36122.735124198647</c:v>
                </c:pt>
                <c:pt idx="2">
                  <c:v>57855.404185892185</c:v>
                </c:pt>
                <c:pt idx="3">
                  <c:v>83531.796036473344</c:v>
                </c:pt>
                <c:pt idx="4">
                  <c:v>57953.396031887285</c:v>
                </c:pt>
                <c:pt idx="5">
                  <c:v>54853.88293809646</c:v>
                </c:pt>
                <c:pt idx="6">
                  <c:v>111608.37673863165</c:v>
                </c:pt>
                <c:pt idx="7">
                  <c:v>182061.99651552792</c:v>
                </c:pt>
                <c:pt idx="8">
                  <c:v>80545.402093915109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846-4C00-80A2-96A10FB27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59504"/>
        <c:axId val="470857152"/>
      </c:lineChart>
      <c:catAx>
        <c:axId val="47085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7152"/>
        <c:crosses val="autoZero"/>
        <c:auto val="1"/>
        <c:lblAlgn val="ctr"/>
        <c:lblOffset val="100"/>
        <c:noMultiLvlLbl val="0"/>
      </c:catAx>
      <c:valAx>
        <c:axId val="47085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5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CAMPINGS DE TURISMO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ANUAL!$A$2933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ANUAL!$B$2933:$M$2933</c:f>
              <c:numCache>
                <c:formatCode>#,##0</c:formatCode>
                <c:ptCount val="12"/>
                <c:pt idx="0">
                  <c:v>20193.510282301853</c:v>
                </c:pt>
                <c:pt idx="1">
                  <c:v>100115.43084584409</c:v>
                </c:pt>
                <c:pt idx="2">
                  <c:v>153241.6266650052</c:v>
                </c:pt>
                <c:pt idx="3">
                  <c:v>947974.66777254443</c:v>
                </c:pt>
                <c:pt idx="4">
                  <c:v>1557339.8607617898</c:v>
                </c:pt>
                <c:pt idx="5">
                  <c:v>1502379.0942843652</c:v>
                </c:pt>
                <c:pt idx="6">
                  <c:v>3181834.0616252529</c:v>
                </c:pt>
                <c:pt idx="7">
                  <c:v>4697130.050957419</c:v>
                </c:pt>
                <c:pt idx="8">
                  <c:v>1272819.5470061156</c:v>
                </c:pt>
                <c:pt idx="9">
                  <c:v>595928.45750164764</c:v>
                </c:pt>
                <c:pt idx="10">
                  <c:v>247845.60761626306</c:v>
                </c:pt>
                <c:pt idx="11">
                  <c:v>111728.09050468715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3D-4101-839C-57D9CFA4B5B0}"/>
            </c:ext>
          </c:extLst>
        </c:ser>
        <c:ser>
          <c:idx val="1"/>
          <c:order val="1"/>
          <c:tx>
            <c:strRef>
              <c:f>ANUAL!$A$2934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ANUAL!$B$2934:$M$2934</c:f>
              <c:numCache>
                <c:formatCode>#,##0</c:formatCode>
                <c:ptCount val="12"/>
                <c:pt idx="0">
                  <c:v>54233.251520990845</c:v>
                </c:pt>
                <c:pt idx="1">
                  <c:v>216812.27378048943</c:v>
                </c:pt>
                <c:pt idx="2">
                  <c:v>350879.29744170688</c:v>
                </c:pt>
                <c:pt idx="3">
                  <c:v>1741133.684420076</c:v>
                </c:pt>
                <c:pt idx="4">
                  <c:v>860716.50998596568</c:v>
                </c:pt>
                <c:pt idx="5">
                  <c:v>1032396.25819994</c:v>
                </c:pt>
                <c:pt idx="6">
                  <c:v>2390124.6592497202</c:v>
                </c:pt>
                <c:pt idx="7">
                  <c:v>3394288.6663062265</c:v>
                </c:pt>
                <c:pt idx="8">
                  <c:v>907234.16866609908</c:v>
                </c:pt>
                <c:pt idx="9">
                  <c:v>572088.84372970124</c:v>
                </c:pt>
                <c:pt idx="10">
                  <c:v>209968.06536136358</c:v>
                </c:pt>
                <c:pt idx="11">
                  <c:v>105721.55309701643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3D-4101-839C-57D9CFA4B5B0}"/>
            </c:ext>
          </c:extLst>
        </c:ser>
        <c:ser>
          <c:idx val="2"/>
          <c:order val="2"/>
          <c:tx>
            <c:strRef>
              <c:f>ANUAL!$A$2935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ANUAL!$B$2935:$M$2935</c:f>
              <c:numCache>
                <c:formatCode>#,##0</c:formatCode>
                <c:ptCount val="12"/>
                <c:pt idx="0">
                  <c:v>7341.9666390633529</c:v>
                </c:pt>
                <c:pt idx="1">
                  <c:v>59214.455368290022</c:v>
                </c:pt>
                <c:pt idx="2">
                  <c:v>110959.90958454885</c:v>
                </c:pt>
                <c:pt idx="3">
                  <c:v>708191.91156137781</c:v>
                </c:pt>
                <c:pt idx="4">
                  <c:v>1436497.2109246263</c:v>
                </c:pt>
                <c:pt idx="5">
                  <c:v>1396602.2173124764</c:v>
                </c:pt>
                <c:pt idx="6">
                  <c:v>1060297.0549635005</c:v>
                </c:pt>
                <c:pt idx="7">
                  <c:v>1844581.7480159586</c:v>
                </c:pt>
                <c:pt idx="8">
                  <c:v>526896.80378129461</c:v>
                </c:pt>
                <c:pt idx="9">
                  <c:v>214123.25795878889</c:v>
                </c:pt>
                <c:pt idx="10">
                  <c:v>120722.08392663106</c:v>
                </c:pt>
                <c:pt idx="11">
                  <c:v>61313.687108187754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3D-4101-839C-57D9CFA4B5B0}"/>
            </c:ext>
          </c:extLst>
        </c:ser>
        <c:ser>
          <c:idx val="3"/>
          <c:order val="3"/>
          <c:tx>
            <c:strRef>
              <c:f>ANUAL!$A$2936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ANUAL!$B$2936:$M$2936</c:f>
              <c:numCache>
                <c:formatCode>#,##0</c:formatCode>
                <c:ptCount val="12"/>
                <c:pt idx="0">
                  <c:v>12718.127805533593</c:v>
                </c:pt>
                <c:pt idx="1">
                  <c:v>46611.433938784066</c:v>
                </c:pt>
                <c:pt idx="2">
                  <c:v>53697.904962420813</c:v>
                </c:pt>
                <c:pt idx="3">
                  <c:v>488434.70185423293</c:v>
                </c:pt>
                <c:pt idx="4">
                  <c:v>1060620.6256719693</c:v>
                </c:pt>
                <c:pt idx="5">
                  <c:v>1098665.1653868523</c:v>
                </c:pt>
                <c:pt idx="6">
                  <c:v>1411310.1457540377</c:v>
                </c:pt>
                <c:pt idx="7">
                  <c:v>2170467.749975889</c:v>
                </c:pt>
                <c:pt idx="8">
                  <c:v>519372.03356621735</c:v>
                </c:pt>
                <c:pt idx="9">
                  <c:v>228871.26148153481</c:v>
                </c:pt>
                <c:pt idx="10">
                  <c:v>122213.00876853289</c:v>
                </c:pt>
                <c:pt idx="11">
                  <c:v>48736.503886456849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3D-4101-839C-57D9CFA4B5B0}"/>
            </c:ext>
          </c:extLst>
        </c:ser>
        <c:ser>
          <c:idx val="4"/>
          <c:order val="4"/>
          <c:tx>
            <c:strRef>
              <c:f>ANUAL!$A$2937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ANUAL!$B$2937:$M$2937</c:f>
              <c:numCache>
                <c:formatCode>#,##0</c:formatCode>
                <c:ptCount val="12"/>
                <c:pt idx="0">
                  <c:v>1420.1417705268177</c:v>
                </c:pt>
                <c:pt idx="1">
                  <c:v>9547.7419335748127</c:v>
                </c:pt>
                <c:pt idx="2">
                  <c:v>21919.313429661568</c:v>
                </c:pt>
                <c:pt idx="3">
                  <c:v>91840.396774930734</c:v>
                </c:pt>
                <c:pt idx="4">
                  <c:v>185873.73826831352</c:v>
                </c:pt>
                <c:pt idx="5">
                  <c:v>210003.66179592843</c:v>
                </c:pt>
                <c:pt idx="6">
                  <c:v>257523.81724170869</c:v>
                </c:pt>
                <c:pt idx="7">
                  <c:v>410375.8067999708</c:v>
                </c:pt>
                <c:pt idx="8">
                  <c:v>81336.095895120452</c:v>
                </c:pt>
                <c:pt idx="9">
                  <c:v>75978.901231113108</c:v>
                </c:pt>
                <c:pt idx="10">
                  <c:v>50668.461761568222</c:v>
                </c:pt>
                <c:pt idx="11">
                  <c:v>16809.955349879205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33D-4101-839C-57D9CFA4B5B0}"/>
            </c:ext>
          </c:extLst>
        </c:ser>
        <c:ser>
          <c:idx val="5"/>
          <c:order val="5"/>
          <c:tx>
            <c:strRef>
              <c:f>ANUAL!$A$2938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ANUAL!$B$2938:$M$2938</c:f>
              <c:numCache>
                <c:formatCode>#,##0</c:formatCode>
                <c:ptCount val="12"/>
                <c:pt idx="0">
                  <c:v>2289.1324864911835</c:v>
                </c:pt>
                <c:pt idx="1">
                  <c:v>16337.657383517197</c:v>
                </c:pt>
                <c:pt idx="2">
                  <c:v>33012.067733921001</c:v>
                </c:pt>
                <c:pt idx="3">
                  <c:v>167356.05497463275</c:v>
                </c:pt>
                <c:pt idx="4">
                  <c:v>400200.71976620518</c:v>
                </c:pt>
                <c:pt idx="5">
                  <c:v>437765.54102183273</c:v>
                </c:pt>
                <c:pt idx="6">
                  <c:v>440560.13219284173</c:v>
                </c:pt>
                <c:pt idx="7">
                  <c:v>540093.16450943216</c:v>
                </c:pt>
                <c:pt idx="8">
                  <c:v>123292.14958883569</c:v>
                </c:pt>
                <c:pt idx="9">
                  <c:v>79582.315218886884</c:v>
                </c:pt>
                <c:pt idx="10">
                  <c:v>7193.9840631278676</c:v>
                </c:pt>
                <c:pt idx="11">
                  <c:v>8594.4001945318651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33D-4101-839C-57D9CFA4B5B0}"/>
            </c:ext>
          </c:extLst>
        </c:ser>
        <c:ser>
          <c:idx val="6"/>
          <c:order val="6"/>
          <c:tx>
            <c:strRef>
              <c:f>ANUAL!$A$2939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ANUAL!$B$2932:$M$2932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ANUAL!$B$2939:$M$2939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9355.8561992858031</c:v>
                </c:pt>
                <c:pt idx="4">
                  <c:v>0</c:v>
                </c:pt>
                <c:pt idx="5">
                  <c:v>0</c:v>
                </c:pt>
                <c:pt idx="6">
                  <c:v>5565.3457691801177</c:v>
                </c:pt>
                <c:pt idx="7">
                  <c:v>16045.999797410765</c:v>
                </c:pt>
                <c:pt idx="8">
                  <c:v>4096.681167241185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33D-4101-839C-57D9CFA4B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8352"/>
        <c:axId val="470797176"/>
      </c:lineChart>
      <c:catAx>
        <c:axId val="4707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797176"/>
        <c:crosses val="autoZero"/>
        <c:auto val="1"/>
        <c:lblAlgn val="ctr"/>
        <c:lblOffset val="100"/>
        <c:noMultiLvlLbl val="0"/>
      </c:catAx>
      <c:valAx>
        <c:axId val="470797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79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ALOJAMIENTOS DE TURISMO RURAL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ANUAL!$A$2960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ANUAL!$B$2960:$M$2960</c:f>
              <c:numCache>
                <c:formatCode>#,##0</c:formatCode>
                <c:ptCount val="12"/>
                <c:pt idx="0">
                  <c:v>1593494.6708139991</c:v>
                </c:pt>
                <c:pt idx="1">
                  <c:v>2660803.8197702742</c:v>
                </c:pt>
                <c:pt idx="2">
                  <c:v>2755822.6778576677</c:v>
                </c:pt>
                <c:pt idx="3">
                  <c:v>7854990.8939035013</c:v>
                </c:pt>
                <c:pt idx="4">
                  <c:v>4898750.9787372807</c:v>
                </c:pt>
                <c:pt idx="5">
                  <c:v>6011155.301943304</c:v>
                </c:pt>
                <c:pt idx="6">
                  <c:v>8827377.5104260948</c:v>
                </c:pt>
                <c:pt idx="7">
                  <c:v>16715508.962294361</c:v>
                </c:pt>
                <c:pt idx="8">
                  <c:v>6702890.6109123761</c:v>
                </c:pt>
                <c:pt idx="9">
                  <c:v>6289099.7159099011</c:v>
                </c:pt>
                <c:pt idx="10">
                  <c:v>4018591.7758032251</c:v>
                </c:pt>
                <c:pt idx="11">
                  <c:v>4660664.6556309238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A1-4E2A-9BA8-731B12469A10}"/>
            </c:ext>
          </c:extLst>
        </c:ser>
        <c:ser>
          <c:idx val="1"/>
          <c:order val="1"/>
          <c:tx>
            <c:strRef>
              <c:f>ANUAL!$A$2961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ANUAL!$B$2961:$M$2961</c:f>
              <c:numCache>
                <c:formatCode>#,##0</c:formatCode>
                <c:ptCount val="12"/>
                <c:pt idx="0">
                  <c:v>911149.55460512964</c:v>
                </c:pt>
                <c:pt idx="1">
                  <c:v>1482590.9408836802</c:v>
                </c:pt>
                <c:pt idx="2">
                  <c:v>1597238.6435520041</c:v>
                </c:pt>
                <c:pt idx="3">
                  <c:v>3869582.3586539235</c:v>
                </c:pt>
                <c:pt idx="4">
                  <c:v>3122032.2548341858</c:v>
                </c:pt>
                <c:pt idx="5">
                  <c:v>3939419.6288666758</c:v>
                </c:pt>
                <c:pt idx="6">
                  <c:v>5269231.8660594262</c:v>
                </c:pt>
                <c:pt idx="7">
                  <c:v>10291866.00042125</c:v>
                </c:pt>
                <c:pt idx="8">
                  <c:v>4070844.485692664</c:v>
                </c:pt>
                <c:pt idx="9">
                  <c:v>3634498.3106231261</c:v>
                </c:pt>
                <c:pt idx="10">
                  <c:v>2476184.2491635126</c:v>
                </c:pt>
                <c:pt idx="11">
                  <c:v>3116940.838826227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A1-4E2A-9BA8-731B12469A10}"/>
            </c:ext>
          </c:extLst>
        </c:ser>
        <c:ser>
          <c:idx val="2"/>
          <c:order val="2"/>
          <c:tx>
            <c:strRef>
              <c:f>ANUAL!$A$2962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ANUAL!$B$2962:$M$2962</c:f>
              <c:numCache>
                <c:formatCode>#,##0</c:formatCode>
                <c:ptCount val="12"/>
                <c:pt idx="0">
                  <c:v>582973.43638349767</c:v>
                </c:pt>
                <c:pt idx="1">
                  <c:v>937210.53758787317</c:v>
                </c:pt>
                <c:pt idx="2">
                  <c:v>971507.22834561497</c:v>
                </c:pt>
                <c:pt idx="3">
                  <c:v>2829922.5979023115</c:v>
                </c:pt>
                <c:pt idx="4">
                  <c:v>2007789.6317687593</c:v>
                </c:pt>
                <c:pt idx="5">
                  <c:v>2473446.6626662402</c:v>
                </c:pt>
                <c:pt idx="6">
                  <c:v>1521964.867708571</c:v>
                </c:pt>
                <c:pt idx="7">
                  <c:v>2906191.4778102813</c:v>
                </c:pt>
                <c:pt idx="8">
                  <c:v>1146227.7553853749</c:v>
                </c:pt>
                <c:pt idx="9">
                  <c:v>610795.56437375105</c:v>
                </c:pt>
                <c:pt idx="10">
                  <c:v>455026.74975331587</c:v>
                </c:pt>
                <c:pt idx="11">
                  <c:v>628209.16149675834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A1-4E2A-9BA8-731B12469A10}"/>
            </c:ext>
          </c:extLst>
        </c:ser>
        <c:ser>
          <c:idx val="3"/>
          <c:order val="3"/>
          <c:tx>
            <c:strRef>
              <c:f>ANUAL!$A$2963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ANUAL!$B$2963:$M$2963</c:f>
              <c:numCache>
                <c:formatCode>#,##0</c:formatCode>
                <c:ptCount val="12"/>
                <c:pt idx="0">
                  <c:v>216301.77795629596</c:v>
                </c:pt>
                <c:pt idx="1">
                  <c:v>383397.10259334272</c:v>
                </c:pt>
                <c:pt idx="2">
                  <c:v>398667.06587704306</c:v>
                </c:pt>
                <c:pt idx="3">
                  <c:v>1036569.0718351116</c:v>
                </c:pt>
                <c:pt idx="4">
                  <c:v>1053615.7947051781</c:v>
                </c:pt>
                <c:pt idx="5">
                  <c:v>1251225.9281041545</c:v>
                </c:pt>
                <c:pt idx="6">
                  <c:v>3084285.9041914083</c:v>
                </c:pt>
                <c:pt idx="7">
                  <c:v>5733507.7670505028</c:v>
                </c:pt>
                <c:pt idx="8">
                  <c:v>2418786.0979592139</c:v>
                </c:pt>
                <c:pt idx="9">
                  <c:v>1880485.7759422667</c:v>
                </c:pt>
                <c:pt idx="10">
                  <c:v>1089800.2937467538</c:v>
                </c:pt>
                <c:pt idx="11">
                  <c:v>1199086.0523154181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FA1-4E2A-9BA8-731B12469A10}"/>
            </c:ext>
          </c:extLst>
        </c:ser>
        <c:ser>
          <c:idx val="4"/>
          <c:order val="4"/>
          <c:tx>
            <c:strRef>
              <c:f>ANUAL!$A$2964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ANUAL!$B$2964:$M$2964</c:f>
              <c:numCache>
                <c:formatCode>#,##0</c:formatCode>
                <c:ptCount val="12"/>
                <c:pt idx="0">
                  <c:v>177422.42366211151</c:v>
                </c:pt>
                <c:pt idx="1">
                  <c:v>267588.19725606998</c:v>
                </c:pt>
                <c:pt idx="2">
                  <c:v>293411.95505541359</c:v>
                </c:pt>
                <c:pt idx="3">
                  <c:v>439975.6199243727</c:v>
                </c:pt>
                <c:pt idx="4">
                  <c:v>308033.22142982675</c:v>
                </c:pt>
                <c:pt idx="5">
                  <c:v>351394.91852494725</c:v>
                </c:pt>
                <c:pt idx="6">
                  <c:v>812809.44708004384</c:v>
                </c:pt>
                <c:pt idx="7">
                  <c:v>1718623.2385151554</c:v>
                </c:pt>
                <c:pt idx="8">
                  <c:v>640302.11419103667</c:v>
                </c:pt>
                <c:pt idx="9">
                  <c:v>456882.96187378431</c:v>
                </c:pt>
                <c:pt idx="10">
                  <c:v>263999.01727963245</c:v>
                </c:pt>
                <c:pt idx="11">
                  <c:v>328346.96997747838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FA1-4E2A-9BA8-731B12469A10}"/>
            </c:ext>
          </c:extLst>
        </c:ser>
        <c:ser>
          <c:idx val="5"/>
          <c:order val="5"/>
          <c:tx>
            <c:strRef>
              <c:f>ANUAL!$A$2965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ANUAL!$B$2965:$M$2965</c:f>
              <c:numCache>
                <c:formatCode>#,##0</c:formatCode>
                <c:ptCount val="12"/>
                <c:pt idx="0">
                  <c:v>427935.48830348777</c:v>
                </c:pt>
                <c:pt idx="1">
                  <c:v>639289.03194784326</c:v>
                </c:pt>
                <c:pt idx="2">
                  <c:v>677525.16685550881</c:v>
                </c:pt>
                <c:pt idx="3">
                  <c:v>1215791.1114252137</c:v>
                </c:pt>
                <c:pt idx="4">
                  <c:v>468627.6067742334</c:v>
                </c:pt>
                <c:pt idx="5">
                  <c:v>538086.13944337354</c:v>
                </c:pt>
                <c:pt idx="6">
                  <c:v>754918.48136013187</c:v>
                </c:pt>
                <c:pt idx="7">
                  <c:v>1451649.5273720722</c:v>
                </c:pt>
                <c:pt idx="8">
                  <c:v>628939.78441494063</c:v>
                </c:pt>
                <c:pt idx="9">
                  <c:v>555495.43112152198</c:v>
                </c:pt>
                <c:pt idx="10">
                  <c:v>327329.58845233696</c:v>
                </c:pt>
                <c:pt idx="11">
                  <c:v>458368.42628383473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FA1-4E2A-9BA8-731B12469A10}"/>
            </c:ext>
          </c:extLst>
        </c:ser>
        <c:ser>
          <c:idx val="6"/>
          <c:order val="6"/>
          <c:tx>
            <c:strRef>
              <c:f>ANUAL!$A$2966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ANUAL!$B$2959:$M$2959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ANUAL!$B$2966:$M$2966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5659.8805149702057</c:v>
                </c:pt>
                <c:pt idx="7">
                  <c:v>14413.023100443908</c:v>
                </c:pt>
                <c:pt idx="8">
                  <c:v>4960.5846602619495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FA1-4E2A-9BA8-731B1246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5216"/>
        <c:axId val="470797568"/>
      </c:lineChart>
      <c:catAx>
        <c:axId val="4707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797568"/>
        <c:crosses val="autoZero"/>
        <c:auto val="1"/>
        <c:lblAlgn val="ctr"/>
        <c:lblOffset val="100"/>
        <c:noMultiLvlLbl val="0"/>
      </c:catAx>
      <c:valAx>
        <c:axId val="47079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79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ALBERGUES, VIVIENDAS Y APARTAMENTOS TURÍSTICOS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ANUAL!$A$3002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ANUAL!$B$3002:$M$3002</c:f>
              <c:numCache>
                <c:formatCode>#,##0</c:formatCode>
                <c:ptCount val="12"/>
                <c:pt idx="0">
                  <c:v>1360638.3896852119</c:v>
                </c:pt>
                <c:pt idx="1">
                  <c:v>2251433.7119616596</c:v>
                </c:pt>
                <c:pt idx="2">
                  <c:v>2519615.0762136285</c:v>
                </c:pt>
                <c:pt idx="3">
                  <c:v>4424890.0625896147</c:v>
                </c:pt>
                <c:pt idx="4">
                  <c:v>4312067.0921808658</c:v>
                </c:pt>
                <c:pt idx="5">
                  <c:v>4993943.1412379043</c:v>
                </c:pt>
                <c:pt idx="6">
                  <c:v>5743728.3905774681</c:v>
                </c:pt>
                <c:pt idx="7">
                  <c:v>8328154.0226282561</c:v>
                </c:pt>
                <c:pt idx="8">
                  <c:v>4471826.4902578471</c:v>
                </c:pt>
                <c:pt idx="9">
                  <c:v>3978393.5163874002</c:v>
                </c:pt>
                <c:pt idx="10">
                  <c:v>2661868.1153431125</c:v>
                </c:pt>
                <c:pt idx="11">
                  <c:v>3423937.7301278259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11-4505-BEB5-0F23776039CE}"/>
            </c:ext>
          </c:extLst>
        </c:ser>
        <c:ser>
          <c:idx val="1"/>
          <c:order val="1"/>
          <c:tx>
            <c:strRef>
              <c:f>ANUAL!$A$3003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ANUAL!$B$3003:$M$3003</c:f>
              <c:numCache>
                <c:formatCode>#,##0</c:formatCode>
                <c:ptCount val="12"/>
                <c:pt idx="0">
                  <c:v>766553.51393603603</c:v>
                </c:pt>
                <c:pt idx="1">
                  <c:v>1342276.927323783</c:v>
                </c:pt>
                <c:pt idx="2">
                  <c:v>1618551.5208488661</c:v>
                </c:pt>
                <c:pt idx="3">
                  <c:v>3386482.6229416248</c:v>
                </c:pt>
                <c:pt idx="4">
                  <c:v>2285970.4870441556</c:v>
                </c:pt>
                <c:pt idx="5">
                  <c:v>2317876.1365222386</c:v>
                </c:pt>
                <c:pt idx="6">
                  <c:v>2925396.8139995597</c:v>
                </c:pt>
                <c:pt idx="7">
                  <c:v>4483786.840997206</c:v>
                </c:pt>
                <c:pt idx="8">
                  <c:v>2027417.0469539231</c:v>
                </c:pt>
                <c:pt idx="9">
                  <c:v>3569132.6696210043</c:v>
                </c:pt>
                <c:pt idx="10">
                  <c:v>2395118.177557122</c:v>
                </c:pt>
                <c:pt idx="11">
                  <c:v>3062486.5652666017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11-4505-BEB5-0F23776039CE}"/>
            </c:ext>
          </c:extLst>
        </c:ser>
        <c:ser>
          <c:idx val="2"/>
          <c:order val="2"/>
          <c:tx>
            <c:strRef>
              <c:f>ANUAL!$A$3004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ANUAL!$B$3004:$M$3004</c:f>
              <c:numCache>
                <c:formatCode>#,##0</c:formatCode>
                <c:ptCount val="12"/>
                <c:pt idx="0">
                  <c:v>453530.15441108256</c:v>
                </c:pt>
                <c:pt idx="1">
                  <c:v>820238.09467507817</c:v>
                </c:pt>
                <c:pt idx="2">
                  <c:v>1006761.9740613342</c:v>
                </c:pt>
                <c:pt idx="3">
                  <c:v>2029114.6812296328</c:v>
                </c:pt>
                <c:pt idx="4">
                  <c:v>1535274.938164993</c:v>
                </c:pt>
                <c:pt idx="5">
                  <c:v>1976763.8858014981</c:v>
                </c:pt>
                <c:pt idx="6">
                  <c:v>2931897.2468572934</c:v>
                </c:pt>
                <c:pt idx="7">
                  <c:v>4856947.6749191126</c:v>
                </c:pt>
                <c:pt idx="8">
                  <c:v>2111889.8165849634</c:v>
                </c:pt>
                <c:pt idx="9">
                  <c:v>528940.7088028104</c:v>
                </c:pt>
                <c:pt idx="10">
                  <c:v>310840.48867824161</c:v>
                </c:pt>
                <c:pt idx="11">
                  <c:v>352660.79486540961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011-4505-BEB5-0F23776039CE}"/>
            </c:ext>
          </c:extLst>
        </c:ser>
        <c:ser>
          <c:idx val="3"/>
          <c:order val="3"/>
          <c:tx>
            <c:strRef>
              <c:f>ANUAL!$A$3005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ANUAL!$B$3005:$M$3005</c:f>
              <c:numCache>
                <c:formatCode>#,##0</c:formatCode>
                <c:ptCount val="12"/>
                <c:pt idx="0">
                  <c:v>297374.97026769043</c:v>
                </c:pt>
                <c:pt idx="1">
                  <c:v>501112.2985448105</c:v>
                </c:pt>
                <c:pt idx="2">
                  <c:v>531905.90749667108</c:v>
                </c:pt>
                <c:pt idx="3">
                  <c:v>950459.67662240285</c:v>
                </c:pt>
                <c:pt idx="4">
                  <c:v>1557490.51605677</c:v>
                </c:pt>
                <c:pt idx="5">
                  <c:v>1682331.7761711911</c:v>
                </c:pt>
                <c:pt idx="6">
                  <c:v>1263770.5168826217</c:v>
                </c:pt>
                <c:pt idx="7">
                  <c:v>1780223.5440491533</c:v>
                </c:pt>
                <c:pt idx="8">
                  <c:v>981185.29192732286</c:v>
                </c:pt>
                <c:pt idx="9">
                  <c:v>1317113.1474107055</c:v>
                </c:pt>
                <c:pt idx="10">
                  <c:v>844753.29511353211</c:v>
                </c:pt>
                <c:pt idx="11">
                  <c:v>1085637.8283127476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11-4505-BEB5-0F23776039CE}"/>
            </c:ext>
          </c:extLst>
        </c:ser>
        <c:ser>
          <c:idx val="4"/>
          <c:order val="4"/>
          <c:tx>
            <c:strRef>
              <c:f>ANUAL!$A$3006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ANUAL!$B$3006:$M$3006</c:f>
              <c:numCache>
                <c:formatCode>#,##0</c:formatCode>
                <c:ptCount val="12"/>
                <c:pt idx="0">
                  <c:v>443895.98812694923</c:v>
                </c:pt>
                <c:pt idx="1">
                  <c:v>646335.48096830735</c:v>
                </c:pt>
                <c:pt idx="2">
                  <c:v>625567.84252169752</c:v>
                </c:pt>
                <c:pt idx="3">
                  <c:v>937384.15666650573</c:v>
                </c:pt>
                <c:pt idx="4">
                  <c:v>2213167.5034132884</c:v>
                </c:pt>
                <c:pt idx="5">
                  <c:v>2726188.5670796949</c:v>
                </c:pt>
                <c:pt idx="6">
                  <c:v>848146.36034989846</c:v>
                </c:pt>
                <c:pt idx="7">
                  <c:v>1128026.7098236165</c:v>
                </c:pt>
                <c:pt idx="8">
                  <c:v>657209.09318971436</c:v>
                </c:pt>
                <c:pt idx="9">
                  <c:v>934865.63644207141</c:v>
                </c:pt>
                <c:pt idx="10">
                  <c:v>544987.39619940904</c:v>
                </c:pt>
                <c:pt idx="11">
                  <c:v>615134.07295038947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11-4505-BEB5-0F23776039CE}"/>
            </c:ext>
          </c:extLst>
        </c:ser>
        <c:ser>
          <c:idx val="5"/>
          <c:order val="5"/>
          <c:tx>
            <c:strRef>
              <c:f>ANUAL!$A$3007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ANUAL!$B$3007:$M$3007</c:f>
              <c:numCache>
                <c:formatCode>#,##0</c:formatCode>
                <c:ptCount val="12"/>
                <c:pt idx="0">
                  <c:v>304734.31447728461</c:v>
                </c:pt>
                <c:pt idx="1">
                  <c:v>520369.00830123964</c:v>
                </c:pt>
                <c:pt idx="2">
                  <c:v>607942.62746814755</c:v>
                </c:pt>
                <c:pt idx="3">
                  <c:v>1002331.3387217139</c:v>
                </c:pt>
                <c:pt idx="4">
                  <c:v>491776.62024964677</c:v>
                </c:pt>
                <c:pt idx="5">
                  <c:v>516721.33156145283</c:v>
                </c:pt>
                <c:pt idx="6">
                  <c:v>277131.7720742767</c:v>
                </c:pt>
                <c:pt idx="7">
                  <c:v>384315.55218653311</c:v>
                </c:pt>
                <c:pt idx="8">
                  <c:v>202866.59474452445</c:v>
                </c:pt>
                <c:pt idx="9">
                  <c:v>1589812.1569549597</c:v>
                </c:pt>
                <c:pt idx="10">
                  <c:v>1260948.27894293</c:v>
                </c:pt>
                <c:pt idx="11">
                  <c:v>1665705.1637381199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011-4505-BEB5-0F23776039CE}"/>
            </c:ext>
          </c:extLst>
        </c:ser>
        <c:ser>
          <c:idx val="6"/>
          <c:order val="6"/>
          <c:tx>
            <c:strRef>
              <c:f>ANUAL!$A$3008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ANUAL!$B$3001:$M$3001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ANUAL!$B$3008:$M$3008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32143.098405736833</c:v>
                </c:pt>
                <c:pt idx="7">
                  <c:v>59050.904519539639</c:v>
                </c:pt>
                <c:pt idx="8">
                  <c:v>27714.880724739236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011-4505-BEB5-0F237760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7960"/>
        <c:axId val="470806584"/>
      </c:lineChart>
      <c:catAx>
        <c:axId val="47079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06584"/>
        <c:crosses val="autoZero"/>
        <c:auto val="1"/>
        <c:lblAlgn val="ctr"/>
        <c:lblOffset val="100"/>
        <c:noMultiLvlLbl val="0"/>
      </c:catAx>
      <c:valAx>
        <c:axId val="470806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797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104915939561608E-3"/>
          <c:y val="0.79088530183727035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EVOLUCIÓN REGIONAL DEL EMPLEO TURÍSTICO</a:t>
            </a:r>
            <a:r>
              <a:rPr lang="en-US" b="1" baseline="0">
                <a:solidFill>
                  <a:srgbClr val="7DB51A"/>
                </a:solidFill>
              </a:rPr>
              <a:t> EN HOSTELERÍA</a:t>
            </a:r>
            <a:endParaRPr lang="en-US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ANUAL!$B$3143</c:f>
              <c:strCache>
                <c:ptCount val="1"/>
                <c:pt idx="0">
                  <c:v>DICIEMBRE DE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ANUAL!$A$3144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ANUAL!$C$3144</c:f>
              <c:numCache>
                <c:formatCode>#,##0</c:formatCode>
                <c:ptCount val="1"/>
                <c:pt idx="0">
                  <c:v>68855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38-43F0-B31A-EEF8F422E445}"/>
            </c:ext>
          </c:extLst>
        </c:ser>
        <c:ser>
          <c:idx val="3"/>
          <c:order val="1"/>
          <c:tx>
            <c:strRef>
              <c:f>ANUAL!$E$3143</c:f>
              <c:strCache>
                <c:ptCount val="1"/>
                <c:pt idx="0">
                  <c:v>DICIEMBRE DE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ANUAL!$A$3144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ANUAL!$F$3144</c:f>
              <c:numCache>
                <c:formatCode>#,##0</c:formatCode>
                <c:ptCount val="1"/>
                <c:pt idx="0">
                  <c:v>71059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338-43F0-B31A-EEF8F422E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799528"/>
        <c:axId val="470805800"/>
      </c:barChart>
      <c:catAx>
        <c:axId val="4707995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0805800"/>
        <c:crosses val="autoZero"/>
        <c:auto val="1"/>
        <c:lblAlgn val="ctr"/>
        <c:lblOffset val="100"/>
        <c:noMultiLvlLbl val="0"/>
      </c:catAx>
      <c:valAx>
        <c:axId val="4708058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799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7298606904906"/>
          <c:y val="0.90405957173905294"/>
          <c:w val="0.56469412477286496"/>
          <c:h val="7.4220971247372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EVOLUCIÓN REGIONAL DEL EMPLEO TURÍSTICO</a:t>
            </a:r>
            <a:r>
              <a:rPr lang="en-US" b="1" baseline="0">
                <a:solidFill>
                  <a:srgbClr val="7DB51A"/>
                </a:solidFill>
              </a:rPr>
              <a:t> EN AGENCIAS DE VIAJES</a:t>
            </a:r>
            <a:endParaRPr lang="en-US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ANUAL!$B$3143</c:f>
              <c:strCache>
                <c:ptCount val="1"/>
                <c:pt idx="0">
                  <c:v>DICIEMBRE DE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ANUAL!$A$3144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ANUAL!$C$3145</c:f>
              <c:numCache>
                <c:formatCode>#,##0</c:formatCode>
                <c:ptCount val="1"/>
                <c:pt idx="0">
                  <c:v>1354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D7-4EA2-A05B-1F9B4C3566BE}"/>
            </c:ext>
          </c:extLst>
        </c:ser>
        <c:ser>
          <c:idx val="3"/>
          <c:order val="1"/>
          <c:tx>
            <c:strRef>
              <c:f>ANUAL!$E$3143</c:f>
              <c:strCache>
                <c:ptCount val="1"/>
                <c:pt idx="0">
                  <c:v>DICIEMBRE DE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ANUAL!$A$3144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ANUAL!$F$3145</c:f>
              <c:numCache>
                <c:formatCode>#,##0</c:formatCode>
                <c:ptCount val="1"/>
                <c:pt idx="0">
                  <c:v>1417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D7-4EA2-A05B-1F9B4C356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0796000"/>
        <c:axId val="470799920"/>
      </c:barChart>
      <c:catAx>
        <c:axId val="4707960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0799920"/>
        <c:crosses val="autoZero"/>
        <c:auto val="1"/>
        <c:lblAlgn val="ctr"/>
        <c:lblOffset val="100"/>
        <c:noMultiLvlLbl val="0"/>
      </c:catAx>
      <c:valAx>
        <c:axId val="4707999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79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7298606904906"/>
          <c:y val="0.90405957173905294"/>
          <c:w val="0.56469412477286496"/>
          <c:h val="7.4220971247372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EL EMPLEO TURÍSTICO EN HOSTELERÍA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4936</c:v>
                </c:pt>
                <c:pt idx="1">
                  <c:v>10560</c:v>
                </c:pt>
                <c:pt idx="2">
                  <c:v>12739</c:v>
                </c:pt>
                <c:pt idx="3">
                  <c:v>4013</c:v>
                </c:pt>
                <c:pt idx="4">
                  <c:v>9575</c:v>
                </c:pt>
                <c:pt idx="5">
                  <c:v>5507</c:v>
                </c:pt>
                <c:pt idx="6">
                  <c:v>2747</c:v>
                </c:pt>
                <c:pt idx="7">
                  <c:v>14309</c:v>
                </c:pt>
                <c:pt idx="8">
                  <c:v>4453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F-46FF-A72C-14427E9E6E45}"/>
            </c:ext>
          </c:extLst>
        </c:ser>
        <c:ser>
          <c:idx val="2"/>
          <c:order val="1"/>
          <c:tx>
            <c:strRef>
              <c:f>'EMPLEO X PROV.'!$C$30</c:f>
              <c:strCache>
                <c:ptCount val="1"/>
                <c:pt idx="0">
                  <c:v>HOSTELERÍA 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F-46FF-A72C-14427E9E6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05408"/>
        <c:axId val="470795608"/>
      </c:barChart>
      <c:catAx>
        <c:axId val="470805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795608"/>
        <c:crosses val="autoZero"/>
        <c:auto val="1"/>
        <c:lblAlgn val="ctr"/>
        <c:lblOffset val="100"/>
        <c:noMultiLvlLbl val="0"/>
      </c:catAx>
      <c:valAx>
        <c:axId val="470795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0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6.9049098592405683E-2"/>
          <c:w val="0.99605043626303469"/>
          <c:h val="0.15606116802967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PROVINCIAL</a:t>
            </a:r>
            <a:r>
              <a:rPr lang="en-US" baseline="0">
                <a:solidFill>
                  <a:srgbClr val="7DB51A"/>
                </a:solidFill>
              </a:rPr>
              <a:t> DEL EMPLEO TURÍSTICO EN HOSTELERÍA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9D-4777-9F83-439725FB6F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9D-4777-9F83-439725FB6F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9D-4777-9F83-439725FB6F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9D-4777-9F83-439725FB6F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89D-4777-9F83-439725FB6F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89D-4777-9F83-439725FB6F5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89D-4777-9F83-439725FB6F5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89D-4777-9F83-439725FB6F5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89D-4777-9F83-439725FB6F56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89D-4777-9F83-439725FB6F5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EL EMPLEO TURÍSTICO EN AGENCIAS</a:t>
            </a:r>
            <a:r>
              <a:rPr lang="en-US" sz="1600" b="1" baseline="0">
                <a:solidFill>
                  <a:srgbClr val="7DB51A"/>
                </a:solidFill>
              </a:rPr>
              <a:t> DE VIAJES</a:t>
            </a:r>
            <a:endParaRPr lang="en-US" sz="1600" b="1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PROV.'!$B$73</c:f>
              <c:strCache>
                <c:ptCount val="1"/>
                <c:pt idx="0">
                  <c:v>AGENCIAS DE VIAJES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PROV.'!$B$74:$B$82</c:f>
              <c:numCache>
                <c:formatCode>#,##0</c:formatCode>
                <c:ptCount val="9"/>
                <c:pt idx="0">
                  <c:v>70</c:v>
                </c:pt>
                <c:pt idx="1">
                  <c:v>233</c:v>
                </c:pt>
                <c:pt idx="2">
                  <c:v>200</c:v>
                </c:pt>
                <c:pt idx="3">
                  <c:v>84</c:v>
                </c:pt>
                <c:pt idx="4">
                  <c:v>188</c:v>
                </c:pt>
                <c:pt idx="5">
                  <c:v>119</c:v>
                </c:pt>
                <c:pt idx="6">
                  <c:v>38</c:v>
                </c:pt>
                <c:pt idx="7">
                  <c:v>343</c:v>
                </c:pt>
                <c:pt idx="8">
                  <c:v>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91-4C50-9FD1-4EE115E2E4B0}"/>
            </c:ext>
          </c:extLst>
        </c:ser>
        <c:ser>
          <c:idx val="2"/>
          <c:order val="1"/>
          <c:tx>
            <c:strRef>
              <c:f>'EMPLEO X PROV.'!$C$73</c:f>
              <c:strCache>
                <c:ptCount val="1"/>
                <c:pt idx="0">
                  <c:v>AGENCIAS DE VIAJES 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73</c:v>
                </c:pt>
                <c:pt idx="1">
                  <c:v>217</c:v>
                </c:pt>
                <c:pt idx="2">
                  <c:v>220</c:v>
                </c:pt>
                <c:pt idx="3">
                  <c:v>80</c:v>
                </c:pt>
                <c:pt idx="4">
                  <c:v>204</c:v>
                </c:pt>
                <c:pt idx="5">
                  <c:v>145</c:v>
                </c:pt>
                <c:pt idx="6">
                  <c:v>41</c:v>
                </c:pt>
                <c:pt idx="7">
                  <c:v>357</c:v>
                </c:pt>
                <c:pt idx="8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91-4C50-9FD1-4EE115E2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01880"/>
        <c:axId val="470794432"/>
      </c:barChart>
      <c:catAx>
        <c:axId val="470801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794432"/>
        <c:crosses val="autoZero"/>
        <c:auto val="1"/>
        <c:lblAlgn val="ctr"/>
        <c:lblOffset val="100"/>
        <c:noMultiLvlLbl val="0"/>
      </c:catAx>
      <c:valAx>
        <c:axId val="47079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01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6.9049098592405683E-2"/>
          <c:w val="0.99605043626303469"/>
          <c:h val="0.15606116802967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PROVINCIAL</a:t>
            </a:r>
            <a:r>
              <a:rPr lang="en-US" baseline="0">
                <a:solidFill>
                  <a:srgbClr val="7DB51A"/>
                </a:solidFill>
              </a:rPr>
              <a:t> DEL EMPLEO TURÍSTICO EN AGENCIAS DE VIAJES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5-4830-9DB7-9FC8F9211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5-4830-9DB7-9FC8F9211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5-4830-9DB7-9FC8F9211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5-4830-9DB7-9FC8F9211C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5D5-4830-9DB7-9FC8F9211CC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5D5-4830-9DB7-9FC8F9211CC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5D5-4830-9DB7-9FC8F9211CC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5D5-4830-9DB7-9FC8F9211CC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5D5-4830-9DB7-9FC8F9211CC8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73</c:v>
                </c:pt>
                <c:pt idx="1">
                  <c:v>217</c:v>
                </c:pt>
                <c:pt idx="2">
                  <c:v>220</c:v>
                </c:pt>
                <c:pt idx="3">
                  <c:v>80</c:v>
                </c:pt>
                <c:pt idx="4">
                  <c:v>204</c:v>
                </c:pt>
                <c:pt idx="5">
                  <c:v>145</c:v>
                </c:pt>
                <c:pt idx="6">
                  <c:v>41</c:v>
                </c:pt>
                <c:pt idx="7">
                  <c:v>357</c:v>
                </c:pt>
                <c:pt idx="8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5D5-4830-9DB7-9FC8F9211CC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08-4817-A798-8C53982B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6577688"/>
        <c:axId val="446574552"/>
      </c:barChart>
      <c:catAx>
        <c:axId val="446577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7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574552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7768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</a:t>
            </a:r>
            <a:r>
              <a:rPr lang="en-US" baseline="0">
                <a:solidFill>
                  <a:srgbClr val="7DB51A"/>
                </a:solidFill>
              </a:rPr>
              <a:t> GASTO TURÍSTICO EN 2020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2399659643973058"/>
          <c:y val="1.8656723486941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2C-4783-BD15-706F58AE6F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2C-4783-BD15-706F58AE6F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2C-4783-BD15-706F58AE6F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2C-4783-BD15-706F58AE6F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F2C-4783-BD15-706F58AE6F7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F2C-4783-BD15-706F58AE6F7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F2C-4783-BD15-706F58AE6F75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0050034423090957E-3"/>
                  <c:y val="5.07433070402093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0972136788976357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ANUAL!$A$2539:$A$2545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ANUAL!$D$2539:$D$2545</c:f>
              <c:numCache>
                <c:formatCode>#,##0</c:formatCode>
                <c:ptCount val="7"/>
                <c:pt idx="0">
                  <c:v>473211339.66428691</c:v>
                </c:pt>
                <c:pt idx="1">
                  <c:v>305537048.51302612</c:v>
                </c:pt>
                <c:pt idx="2">
                  <c:v>148259484.23331529</c:v>
                </c:pt>
                <c:pt idx="3">
                  <c:v>179540480.38682646</c:v>
                </c:pt>
                <c:pt idx="4">
                  <c:v>65784071.714019328</c:v>
                </c:pt>
                <c:pt idx="5">
                  <c:v>77268157.69235985</c:v>
                </c:pt>
                <c:pt idx="6">
                  <c:v>870389.00193274056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F2C-4783-BD15-706F58AE6F75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GASTO TURÍSTICO EN CASTILLA Y LEÓN. AÑO 2022</a:t>
            </a:r>
            <a:endParaRPr lang="es-ES" sz="1600">
              <a:effectLst/>
            </a:endParaRPr>
          </a:p>
        </c:rich>
      </c:tx>
      <c:layout>
        <c:manualLayout>
          <c:xMode val="edge"/>
          <c:yMode val="edge"/>
          <c:x val="0.34830572655690767"/>
          <c:y val="1.85186467076230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77331470104698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'GASTO X PROV'!$A$11:$A$17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COMPRAS</c:v>
                </c:pt>
                <c:pt idx="5">
                  <c:v>GASTO EN CULTURA Y OCIO</c:v>
                </c:pt>
                <c:pt idx="6">
                  <c:v>OTROS GASTOS</c:v>
                </c:pt>
              </c:strCache>
            </c:strRef>
          </c:cat>
          <c:val>
            <c:numRef>
              <c:f>'GASTO X PROV'!$B$11:$B$17</c:f>
              <c:numCache>
                <c:formatCode>#,##0.00</c:formatCode>
                <c:ptCount val="7"/>
                <c:pt idx="0">
                  <c:v>473211339.66428691</c:v>
                </c:pt>
                <c:pt idx="1">
                  <c:v>305537048.51302612</c:v>
                </c:pt>
                <c:pt idx="2">
                  <c:v>148259484.23331529</c:v>
                </c:pt>
                <c:pt idx="3">
                  <c:v>179540480.38682646</c:v>
                </c:pt>
                <c:pt idx="4">
                  <c:v>65784071.714019328</c:v>
                </c:pt>
                <c:pt idx="5">
                  <c:v>77268157.69235985</c:v>
                </c:pt>
                <c:pt idx="6">
                  <c:v>870389.00193274056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8F-4E3C-897D-46F86184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70801096"/>
        <c:axId val="470804232"/>
      </c:barChart>
      <c:catAx>
        <c:axId val="4708010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04232"/>
        <c:crosses val="autoZero"/>
        <c:auto val="1"/>
        <c:lblAlgn val="ctr"/>
        <c:lblOffset val="100"/>
        <c:noMultiLvlLbl val="0"/>
      </c:catAx>
      <c:valAx>
        <c:axId val="47080423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0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DISTRIBUCIÓN PROVINCIAL DEL GASTO TURÍSTICO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1304887564730086E-2"/>
          <c:y val="0.20089891466269422"/>
          <c:w val="0.81933148896928409"/>
          <c:h val="0.72525839814311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ANUAL!$A$2677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ANUAL!$B$2677:$J$2677</c:f>
              <c:numCache>
                <c:formatCode>#,##0</c:formatCode>
                <c:ptCount val="9"/>
                <c:pt idx="0">
                  <c:v>49873176.412485719</c:v>
                </c:pt>
                <c:pt idx="1">
                  <c:v>80929395.017776594</c:v>
                </c:pt>
                <c:pt idx="2">
                  <c:v>56916137.293462239</c:v>
                </c:pt>
                <c:pt idx="3">
                  <c:v>25279124.359005533</c:v>
                </c:pt>
                <c:pt idx="4">
                  <c:v>79581622.537906066</c:v>
                </c:pt>
                <c:pt idx="5">
                  <c:v>56869149.618202798</c:v>
                </c:pt>
                <c:pt idx="6">
                  <c:v>30486331.646685284</c:v>
                </c:pt>
                <c:pt idx="7">
                  <c:v>65177582.823146768</c:v>
                </c:pt>
                <c:pt idx="8">
                  <c:v>28098819.95561593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57-4F8E-B3A8-4F379DBA88E5}"/>
            </c:ext>
          </c:extLst>
        </c:ser>
        <c:ser>
          <c:idx val="2"/>
          <c:order val="1"/>
          <c:tx>
            <c:strRef>
              <c:f>ANUAL!$A$2678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ANUAL!$B$2678:$J$2678</c:f>
              <c:numCache>
                <c:formatCode>#,##0</c:formatCode>
                <c:ptCount val="9"/>
                <c:pt idx="0">
                  <c:v>32845536.246867478</c:v>
                </c:pt>
                <c:pt idx="1">
                  <c:v>45636471.388824761</c:v>
                </c:pt>
                <c:pt idx="2">
                  <c:v>38661293.378578328</c:v>
                </c:pt>
                <c:pt idx="3">
                  <c:v>17641278.126069963</c:v>
                </c:pt>
                <c:pt idx="4">
                  <c:v>40583535.572839424</c:v>
                </c:pt>
                <c:pt idx="5">
                  <c:v>39648944.621983327</c:v>
                </c:pt>
                <c:pt idx="6">
                  <c:v>15853499.483311903</c:v>
                </c:pt>
                <c:pt idx="7">
                  <c:v>56870385.317645825</c:v>
                </c:pt>
                <c:pt idx="8">
                  <c:v>17796104.37690505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57-4F8E-B3A8-4F379DBA88E5}"/>
            </c:ext>
          </c:extLst>
        </c:ser>
        <c:ser>
          <c:idx val="4"/>
          <c:order val="2"/>
          <c:tx>
            <c:strRef>
              <c:f>ANUAL!$A$2679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ANUAL!$B$2679:$J$2679</c:f>
              <c:numCache>
                <c:formatCode>#,##0</c:formatCode>
                <c:ptCount val="9"/>
                <c:pt idx="0">
                  <c:v>9993338.1994257253</c:v>
                </c:pt>
                <c:pt idx="1">
                  <c:v>34862699.333033867</c:v>
                </c:pt>
                <c:pt idx="2">
                  <c:v>21367022.897257533</c:v>
                </c:pt>
                <c:pt idx="3">
                  <c:v>5601727.4862853726</c:v>
                </c:pt>
                <c:pt idx="4">
                  <c:v>31778012.696330402</c:v>
                </c:pt>
                <c:pt idx="5">
                  <c:v>17561604.311089817</c:v>
                </c:pt>
                <c:pt idx="6">
                  <c:v>8911777.5886192005</c:v>
                </c:pt>
                <c:pt idx="7">
                  <c:v>13747123.33354724</c:v>
                </c:pt>
                <c:pt idx="8">
                  <c:v>4436178.3877261737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A57-4F8E-B3A8-4F379DBA88E5}"/>
            </c:ext>
          </c:extLst>
        </c:ser>
        <c:ser>
          <c:idx val="7"/>
          <c:order val="3"/>
          <c:tx>
            <c:strRef>
              <c:f>ANUAL!$A$2680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ANUAL!$B$2680:$J$2680</c:f>
              <c:numCache>
                <c:formatCode>#,##0</c:formatCode>
                <c:ptCount val="9"/>
                <c:pt idx="0">
                  <c:v>22423333.301825348</c:v>
                </c:pt>
                <c:pt idx="1">
                  <c:v>23537147.092551842</c:v>
                </c:pt>
                <c:pt idx="2">
                  <c:v>10882397.636974154</c:v>
                </c:pt>
                <c:pt idx="3">
                  <c:v>10780527.858056599</c:v>
                </c:pt>
                <c:pt idx="4">
                  <c:v>29808931.035786986</c:v>
                </c:pt>
                <c:pt idx="5">
                  <c:v>20035236.029924069</c:v>
                </c:pt>
                <c:pt idx="6">
                  <c:v>13619985.947983013</c:v>
                </c:pt>
                <c:pt idx="7">
                  <c:v>34588869.511729613</c:v>
                </c:pt>
                <c:pt idx="8">
                  <c:v>13864051.971994843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A57-4F8E-B3A8-4F379DBA88E5}"/>
            </c:ext>
          </c:extLst>
        </c:ser>
        <c:ser>
          <c:idx val="1"/>
          <c:order val="4"/>
          <c:tx>
            <c:strRef>
              <c:f>ANUAL!$A$2681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ANUAL!$B$2681:$J$2681</c:f>
              <c:numCache>
                <c:formatCode>#,##0</c:formatCode>
                <c:ptCount val="9"/>
                <c:pt idx="0">
                  <c:v>6934082.2061422709</c:v>
                </c:pt>
                <c:pt idx="1">
                  <c:v>8225901.9415167337</c:v>
                </c:pt>
                <c:pt idx="2">
                  <c:v>11192049.425447248</c:v>
                </c:pt>
                <c:pt idx="3">
                  <c:v>4540310.4646443706</c:v>
                </c:pt>
                <c:pt idx="4">
                  <c:v>10492769.48336968</c:v>
                </c:pt>
                <c:pt idx="5">
                  <c:v>8193671.4768367922</c:v>
                </c:pt>
                <c:pt idx="6">
                  <c:v>3464684.3684436539</c:v>
                </c:pt>
                <c:pt idx="7">
                  <c:v>4946185.4867044073</c:v>
                </c:pt>
                <c:pt idx="8">
                  <c:v>7794416.8609141791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A57-4F8E-B3A8-4F379DBA88E5}"/>
            </c:ext>
          </c:extLst>
        </c:ser>
        <c:ser>
          <c:idx val="3"/>
          <c:order val="5"/>
          <c:tx>
            <c:strRef>
              <c:f>ANUAL!$A$2682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ANUAL!$B$2682:$J$2682</c:f>
              <c:numCache>
                <c:formatCode>#,##0</c:formatCode>
                <c:ptCount val="9"/>
                <c:pt idx="0">
                  <c:v>4099289.8648591149</c:v>
                </c:pt>
                <c:pt idx="1">
                  <c:v>14426520.046780828</c:v>
                </c:pt>
                <c:pt idx="2">
                  <c:v>10678484.988987627</c:v>
                </c:pt>
                <c:pt idx="3">
                  <c:v>4047452.9132878846</c:v>
                </c:pt>
                <c:pt idx="4">
                  <c:v>19155551.417707682</c:v>
                </c:pt>
                <c:pt idx="5">
                  <c:v>8691149.1771123577</c:v>
                </c:pt>
                <c:pt idx="6">
                  <c:v>4138433.721955312</c:v>
                </c:pt>
                <c:pt idx="7">
                  <c:v>5513175.3806955926</c:v>
                </c:pt>
                <c:pt idx="8">
                  <c:v>6518100.1809734432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A57-4F8E-B3A8-4F379DBA88E5}"/>
            </c:ext>
          </c:extLst>
        </c:ser>
        <c:ser>
          <c:idx val="5"/>
          <c:order val="6"/>
          <c:tx>
            <c:strRef>
              <c:f>ANUAL!$A$2683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ANUAL!$B$2683:$J$2683</c:f>
              <c:numCache>
                <c:formatCode>#,##0</c:formatCode>
                <c:ptCount val="9"/>
                <c:pt idx="0">
                  <c:v>12766.927777777777</c:v>
                </c:pt>
                <c:pt idx="1">
                  <c:v>150824.22777777776</c:v>
                </c:pt>
                <c:pt idx="2">
                  <c:v>0</c:v>
                </c:pt>
                <c:pt idx="3">
                  <c:v>523195.05632251792</c:v>
                </c:pt>
                <c:pt idx="4">
                  <c:v>109976.80555555556</c:v>
                </c:pt>
                <c:pt idx="5">
                  <c:v>65139.942369481971</c:v>
                </c:pt>
                <c:pt idx="6">
                  <c:v>1119.1087962962963</c:v>
                </c:pt>
                <c:pt idx="7">
                  <c:v>0</c:v>
                </c:pt>
                <c:pt idx="8">
                  <c:v>7366.9333333333334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A57-4F8E-B3A8-4F379DBA8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0801488"/>
        <c:axId val="470804624"/>
      </c:barChart>
      <c:catAx>
        <c:axId val="47080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04624"/>
        <c:crosses val="autoZero"/>
        <c:auto val="1"/>
        <c:lblAlgn val="ctr"/>
        <c:lblOffset val="100"/>
        <c:noMultiLvlLbl val="0"/>
      </c:catAx>
      <c:valAx>
        <c:axId val="47080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0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052614031354193"/>
          <c:y val="2.5805855349162406E-2"/>
          <c:w val="0.11947385968645811"/>
          <c:h val="0.965327577296081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2-4528-AC7D-58A262C8AD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2-4528-AC7D-58A262C8AD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2-4528-AC7D-58A262C8AD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2-4528-AC7D-58A262C8AD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2-4528-AC7D-58A262C8AD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2-4528-AC7D-58A262C8AD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2-4528-AC7D-58A262C8AD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2-4528-AC7D-58A262C8ADF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2-4528-AC7D-58A262C8ADF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ANUAL!$B$2676:$J$2676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ANUAL!$B$2684:$J$2684</c:f>
              <c:numCache>
                <c:formatCode>#,##0</c:formatCode>
                <c:ptCount val="9"/>
                <c:pt idx="0">
                  <c:v>126181523.15938345</c:v>
                </c:pt>
                <c:pt idx="1">
                  <c:v>207768959.04826239</c:v>
                </c:pt>
                <c:pt idx="2">
                  <c:v>149697385.62070712</c:v>
                </c:pt>
                <c:pt idx="3">
                  <c:v>68413616.263672233</c:v>
                </c:pt>
                <c:pt idx="4">
                  <c:v>211510399.54949579</c:v>
                </c:pt>
                <c:pt idx="5">
                  <c:v>151064895.17751867</c:v>
                </c:pt>
                <c:pt idx="6">
                  <c:v>76475831.865794674</c:v>
                </c:pt>
                <c:pt idx="7">
                  <c:v>180843321.85346943</c:v>
                </c:pt>
                <c:pt idx="8">
                  <c:v>78515038.66746296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2-4528-AC7D-58A262C8ADF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TURÍSTICO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ANUAL!$A$2767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ANUAL!$B$2767:$M$2767</c:f>
              <c:numCache>
                <c:formatCode>#,##0</c:formatCode>
                <c:ptCount val="12"/>
                <c:pt idx="0">
                  <c:v>15137295.079887263</c:v>
                </c:pt>
                <c:pt idx="1">
                  <c:v>20905867.226459302</c:v>
                </c:pt>
                <c:pt idx="2">
                  <c:v>24324835.042776495</c:v>
                </c:pt>
                <c:pt idx="3">
                  <c:v>42777262.854502738</c:v>
                </c:pt>
                <c:pt idx="4">
                  <c:v>46360711.340468183</c:v>
                </c:pt>
                <c:pt idx="5">
                  <c:v>49366345.942480981</c:v>
                </c:pt>
                <c:pt idx="6">
                  <c:v>49047473.87871258</c:v>
                </c:pt>
                <c:pt idx="7">
                  <c:v>73358986.227303803</c:v>
                </c:pt>
                <c:pt idx="8">
                  <c:v>45336917.136778563</c:v>
                </c:pt>
                <c:pt idx="9">
                  <c:v>45099379.905004658</c:v>
                </c:pt>
                <c:pt idx="10">
                  <c:v>32109308.732565593</c:v>
                </c:pt>
                <c:pt idx="11">
                  <c:v>29386956.297346778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B9-48C0-87B3-F7FF0350FB4B}"/>
            </c:ext>
          </c:extLst>
        </c:ser>
        <c:ser>
          <c:idx val="1"/>
          <c:order val="1"/>
          <c:tx>
            <c:strRef>
              <c:f>ANUAL!$A$2768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ANUAL!$B$2768:$M$2768</c:f>
              <c:numCache>
                <c:formatCode>#,##0</c:formatCode>
                <c:ptCount val="12"/>
                <c:pt idx="0">
                  <c:v>9258854.8355039954</c:v>
                </c:pt>
                <c:pt idx="1">
                  <c:v>12935189.976125946</c:v>
                </c:pt>
                <c:pt idx="2">
                  <c:v>15468073.245317811</c:v>
                </c:pt>
                <c:pt idx="3">
                  <c:v>28647539.418037545</c:v>
                </c:pt>
                <c:pt idx="4">
                  <c:v>26946213.186890833</c:v>
                </c:pt>
                <c:pt idx="5">
                  <c:v>28696085.54894349</c:v>
                </c:pt>
                <c:pt idx="6">
                  <c:v>33109510.152665265</c:v>
                </c:pt>
                <c:pt idx="7">
                  <c:v>49524810.576139003</c:v>
                </c:pt>
                <c:pt idx="8">
                  <c:v>30741517.094123669</c:v>
                </c:pt>
                <c:pt idx="9">
                  <c:v>29300652.203357682</c:v>
                </c:pt>
                <c:pt idx="10">
                  <c:v>21243254.436663203</c:v>
                </c:pt>
                <c:pt idx="11">
                  <c:v>19665347.839257628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B9-48C0-87B3-F7FF0350FB4B}"/>
            </c:ext>
          </c:extLst>
        </c:ser>
        <c:ser>
          <c:idx val="2"/>
          <c:order val="2"/>
          <c:tx>
            <c:strRef>
              <c:f>ANUAL!$A$2769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ANUAL!$B$2769:$M$2769</c:f>
              <c:numCache>
                <c:formatCode>#,##0</c:formatCode>
                <c:ptCount val="12"/>
                <c:pt idx="0">
                  <c:v>9910664.4791497923</c:v>
                </c:pt>
                <c:pt idx="1">
                  <c:v>12684249.942399111</c:v>
                </c:pt>
                <c:pt idx="2">
                  <c:v>14603512.752765598</c:v>
                </c:pt>
                <c:pt idx="3">
                  <c:v>25070395.242161516</c:v>
                </c:pt>
                <c:pt idx="4">
                  <c:v>12242547.13906534</c:v>
                </c:pt>
                <c:pt idx="5">
                  <c:v>13347757.216758177</c:v>
                </c:pt>
                <c:pt idx="6">
                  <c:v>11966346.366939845</c:v>
                </c:pt>
                <c:pt idx="7">
                  <c:v>18747284.198214144</c:v>
                </c:pt>
                <c:pt idx="8">
                  <c:v>10599662.942176286</c:v>
                </c:pt>
                <c:pt idx="9">
                  <c:v>8019127.9509452246</c:v>
                </c:pt>
                <c:pt idx="10">
                  <c:v>5901970.8515831297</c:v>
                </c:pt>
                <c:pt idx="11">
                  <c:v>5165965.1511571528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B9-48C0-87B3-F7FF0350FB4B}"/>
            </c:ext>
          </c:extLst>
        </c:ser>
        <c:ser>
          <c:idx val="3"/>
          <c:order val="3"/>
          <c:tx>
            <c:strRef>
              <c:f>ANUAL!$A$2770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ANUAL!$B$2770:$M$2770</c:f>
              <c:numCache>
                <c:formatCode>#,##0</c:formatCode>
                <c:ptCount val="12"/>
                <c:pt idx="0">
                  <c:v>3913356.2507379963</c:v>
                </c:pt>
                <c:pt idx="1">
                  <c:v>5321483.1131253261</c:v>
                </c:pt>
                <c:pt idx="2">
                  <c:v>6698001.4334174599</c:v>
                </c:pt>
                <c:pt idx="3">
                  <c:v>12451743.612384703</c:v>
                </c:pt>
                <c:pt idx="4">
                  <c:v>19316293.067613199</c:v>
                </c:pt>
                <c:pt idx="5">
                  <c:v>20965727.688777141</c:v>
                </c:pt>
                <c:pt idx="6">
                  <c:v>17362752.046835169</c:v>
                </c:pt>
                <c:pt idx="7">
                  <c:v>25669730.451014239</c:v>
                </c:pt>
                <c:pt idx="8">
                  <c:v>15622853.192737909</c:v>
                </c:pt>
                <c:pt idx="9">
                  <c:v>22506653.033953752</c:v>
                </c:pt>
                <c:pt idx="10">
                  <c:v>15836515.002007252</c:v>
                </c:pt>
                <c:pt idx="11">
                  <c:v>13875371.494222317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B9-48C0-87B3-F7FF0350FB4B}"/>
            </c:ext>
          </c:extLst>
        </c:ser>
        <c:ser>
          <c:idx val="4"/>
          <c:order val="4"/>
          <c:tx>
            <c:strRef>
              <c:f>ANUAL!$A$2771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ANUAL!$B$2771:$M$2771</c:f>
              <c:numCache>
                <c:formatCode>#,##0</c:formatCode>
                <c:ptCount val="12"/>
                <c:pt idx="0">
                  <c:v>1878654.2843017369</c:v>
                </c:pt>
                <c:pt idx="1">
                  <c:v>2479790.240038014</c:v>
                </c:pt>
                <c:pt idx="2">
                  <c:v>3002056.5194158433</c:v>
                </c:pt>
                <c:pt idx="3">
                  <c:v>4953576.0808926737</c:v>
                </c:pt>
                <c:pt idx="4">
                  <c:v>6741650.4857047237</c:v>
                </c:pt>
                <c:pt idx="5">
                  <c:v>7699981.2787862709</c:v>
                </c:pt>
                <c:pt idx="6">
                  <c:v>7489255.821268769</c:v>
                </c:pt>
                <c:pt idx="7">
                  <c:v>11023879.432153914</c:v>
                </c:pt>
                <c:pt idx="8">
                  <c:v>6878506.5533581739</c:v>
                </c:pt>
                <c:pt idx="9">
                  <c:v>5840092.339758724</c:v>
                </c:pt>
                <c:pt idx="10">
                  <c:v>4084090.1961379657</c:v>
                </c:pt>
                <c:pt idx="11">
                  <c:v>3712538.482202522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B9-48C0-87B3-F7FF0350FB4B}"/>
            </c:ext>
          </c:extLst>
        </c:ser>
        <c:ser>
          <c:idx val="5"/>
          <c:order val="5"/>
          <c:tx>
            <c:strRef>
              <c:f>ANUAL!$A$2772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ANUAL!$B$2772:$M$2772</c:f>
              <c:numCache>
                <c:formatCode>#,##0</c:formatCode>
                <c:ptCount val="12"/>
                <c:pt idx="0">
                  <c:v>2445558.0182722947</c:v>
                </c:pt>
                <c:pt idx="1">
                  <c:v>3340228.3012775206</c:v>
                </c:pt>
                <c:pt idx="2">
                  <c:v>4189389.7495730082</c:v>
                </c:pt>
                <c:pt idx="3">
                  <c:v>7549986.9241826534</c:v>
                </c:pt>
                <c:pt idx="4">
                  <c:v>5571996.7737797629</c:v>
                </c:pt>
                <c:pt idx="5">
                  <c:v>6028538.6395612797</c:v>
                </c:pt>
                <c:pt idx="6">
                  <c:v>8351917.3166682962</c:v>
                </c:pt>
                <c:pt idx="7">
                  <c:v>12320531.640318193</c:v>
                </c:pt>
                <c:pt idx="8">
                  <c:v>8153459.5889391312</c:v>
                </c:pt>
                <c:pt idx="9">
                  <c:v>8008413.5667586578</c:v>
                </c:pt>
                <c:pt idx="10">
                  <c:v>5715721.407391075</c:v>
                </c:pt>
                <c:pt idx="11">
                  <c:v>5592415.7656379752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0B9-48C0-87B3-F7FF0350FB4B}"/>
            </c:ext>
          </c:extLst>
        </c:ser>
        <c:ser>
          <c:idx val="6"/>
          <c:order val="6"/>
          <c:tx>
            <c:strRef>
              <c:f>ANUAL!$A$2773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ANUAL!$B$2773:$M$2773</c:f>
              <c:numCache>
                <c:formatCode>#,##0</c:formatCode>
                <c:ptCount val="12"/>
                <c:pt idx="0">
                  <c:v>26849.757409308299</c:v>
                </c:pt>
                <c:pt idx="1">
                  <c:v>36122.735124198647</c:v>
                </c:pt>
                <c:pt idx="2">
                  <c:v>57855.404185892185</c:v>
                </c:pt>
                <c:pt idx="3">
                  <c:v>92887.652235759146</c:v>
                </c:pt>
                <c:pt idx="4">
                  <c:v>57953.396031887285</c:v>
                </c:pt>
                <c:pt idx="5">
                  <c:v>54853.88293809646</c:v>
                </c:pt>
                <c:pt idx="6">
                  <c:v>154976.70142851881</c:v>
                </c:pt>
                <c:pt idx="7">
                  <c:v>271571.92393292225</c:v>
                </c:pt>
                <c:pt idx="8">
                  <c:v>117317.54864615749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0B9-48C0-87B3-F7FF0350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12856"/>
        <c:axId val="470807760"/>
      </c:lineChart>
      <c:catAx>
        <c:axId val="470812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07760"/>
        <c:crosses val="autoZero"/>
        <c:auto val="1"/>
        <c:lblAlgn val="ctr"/>
        <c:lblOffset val="100"/>
        <c:noMultiLvlLbl val="0"/>
      </c:catAx>
      <c:valAx>
        <c:axId val="47080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12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BEB-4D0C-8AD1-D11ED51E86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BEB-4D0C-8AD1-D11ED51E86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BEB-4D0C-8AD1-D11ED51E86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BEB-4D0C-8AD1-D11ED51E866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BEB-4D0C-8AD1-D11ED51E86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BEB-4D0C-8AD1-D11ED51E866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BEB-4D0C-8AD1-D11ED51E866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BEB-4D0C-8AD1-D11ED51E866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BEB-4D0C-8AD1-D11ED51E866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BEB-4D0C-8AD1-D11ED51E866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BEB-4D0C-8AD1-D11ED51E866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BEB-4D0C-8AD1-D11ED51E8666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3723530953920355E-2"/>
                  <c:y val="5.280528052805377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9626393180973459E-3"/>
                  <c:y val="-2.64026402640273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3910334363433705E-2"/>
                  <c:y val="1.58415841584158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3947695045336212E-2"/>
                  <c:y val="-2.4202140656830085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ANUAL!$B$2766:$M$2766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ANUAL!$B$2774:$M$2774</c:f>
              <c:numCache>
                <c:formatCode>#,##0</c:formatCode>
                <c:ptCount val="12"/>
                <c:pt idx="0">
                  <c:v>42571232.705262393</c:v>
                </c:pt>
                <c:pt idx="1">
                  <c:v>57702931.534549423</c:v>
                </c:pt>
                <c:pt idx="2">
                  <c:v>68343724.147452101</c:v>
                </c:pt>
                <c:pt idx="3">
                  <c:v>121543391.78439759</c:v>
                </c:pt>
                <c:pt idx="4">
                  <c:v>117237365.38955392</c:v>
                </c:pt>
                <c:pt idx="5">
                  <c:v>126159290.19824544</c:v>
                </c:pt>
                <c:pt idx="6">
                  <c:v>127482232.28451845</c:v>
                </c:pt>
                <c:pt idx="7">
                  <c:v>190916794.44907621</c:v>
                </c:pt>
                <c:pt idx="8">
                  <c:v>117450234.05675986</c:v>
                </c:pt>
                <c:pt idx="9">
                  <c:v>118774318.99977872</c:v>
                </c:pt>
                <c:pt idx="10">
                  <c:v>84890860.626348212</c:v>
                </c:pt>
                <c:pt idx="11">
                  <c:v>77398595.029824376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BEB-4D0C-8AD1-D11ED51E866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DE EXCURSIONISTAS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ANUAL!$A$3072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ANUAL!$B$3072:$M$3072</c:f>
              <c:numCache>
                <c:formatCode>#,##0</c:formatCode>
                <c:ptCount val="12"/>
                <c:pt idx="0">
                  <c:v>4885730.6969665755</c:v>
                </c:pt>
                <c:pt idx="1">
                  <c:v>6633171.2152243219</c:v>
                </c:pt>
                <c:pt idx="2">
                  <c:v>7339940.0741862347</c:v>
                </c:pt>
                <c:pt idx="3">
                  <c:v>14128386.763253072</c:v>
                </c:pt>
                <c:pt idx="4">
                  <c:v>11575851.088289618</c:v>
                </c:pt>
                <c:pt idx="5">
                  <c:v>11452625.280679055</c:v>
                </c:pt>
                <c:pt idx="6">
                  <c:v>12078715.485202687</c:v>
                </c:pt>
                <c:pt idx="7">
                  <c:v>17352757.990607254</c:v>
                </c:pt>
                <c:pt idx="8">
                  <c:v>11622615.084573932</c:v>
                </c:pt>
                <c:pt idx="9">
                  <c:v>10429398.865652414</c:v>
                </c:pt>
                <c:pt idx="10">
                  <c:v>9158249.0798040051</c:v>
                </c:pt>
                <c:pt idx="11">
                  <c:v>7142514.7594798552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94-40A8-A038-673A20EF8E61}"/>
            </c:ext>
          </c:extLst>
        </c:ser>
        <c:ser>
          <c:idx val="1"/>
          <c:order val="1"/>
          <c:tx>
            <c:strRef>
              <c:f>ANUAL!$A$3073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ANUAL!$B$3073:$M$3073</c:f>
              <c:numCache>
                <c:formatCode>#,##0</c:formatCode>
                <c:ptCount val="12"/>
                <c:pt idx="0">
                  <c:v>2862048.133271059</c:v>
                </c:pt>
                <c:pt idx="1">
                  <c:v>3811026.2347428296</c:v>
                </c:pt>
                <c:pt idx="2">
                  <c:v>4594043.0742295021</c:v>
                </c:pt>
                <c:pt idx="3">
                  <c:v>7703489.5615747841</c:v>
                </c:pt>
                <c:pt idx="4">
                  <c:v>6649355.9270804478</c:v>
                </c:pt>
                <c:pt idx="5">
                  <c:v>7031473.6679608179</c:v>
                </c:pt>
                <c:pt idx="6">
                  <c:v>8102922.0235255221</c:v>
                </c:pt>
                <c:pt idx="7">
                  <c:v>12082536.877826072</c:v>
                </c:pt>
                <c:pt idx="8">
                  <c:v>7190965.1456266437</c:v>
                </c:pt>
                <c:pt idx="9">
                  <c:v>3573735.4097288083</c:v>
                </c:pt>
                <c:pt idx="10">
                  <c:v>3058172.7736887373</c:v>
                </c:pt>
                <c:pt idx="11">
                  <c:v>2387931.0465282537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94-40A8-A038-673A20EF8E61}"/>
            </c:ext>
          </c:extLst>
        </c:ser>
        <c:ser>
          <c:idx val="2"/>
          <c:order val="2"/>
          <c:tx>
            <c:strRef>
              <c:f>ANUAL!$A$3074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ANUAL!$B$3074:$M$3074</c:f>
              <c:numCache>
                <c:formatCode>#,##0</c:formatCode>
                <c:ptCount val="12"/>
                <c:pt idx="0">
                  <c:v>2543332.5917698774</c:v>
                </c:pt>
                <c:pt idx="1">
                  <c:v>3427970.4320598883</c:v>
                </c:pt>
                <c:pt idx="2">
                  <c:v>3927492.0379001903</c:v>
                </c:pt>
                <c:pt idx="3">
                  <c:v>7233875.1589166252</c:v>
                </c:pt>
                <c:pt idx="4">
                  <c:v>11766116.856833257</c:v>
                </c:pt>
                <c:pt idx="5">
                  <c:v>11894510.875432614</c:v>
                </c:pt>
                <c:pt idx="6">
                  <c:v>10892218.535753971</c:v>
                </c:pt>
                <c:pt idx="7">
                  <c:v>15739443.821750447</c:v>
                </c:pt>
                <c:pt idx="8">
                  <c:v>10434500.996481951</c:v>
                </c:pt>
                <c:pt idx="9">
                  <c:v>10010201.150840802</c:v>
                </c:pt>
                <c:pt idx="10">
                  <c:v>8756167.7263224069</c:v>
                </c:pt>
                <c:pt idx="11">
                  <c:v>6938389.0181130646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94-40A8-A038-673A20EF8E61}"/>
            </c:ext>
          </c:extLst>
        </c:ser>
        <c:ser>
          <c:idx val="3"/>
          <c:order val="3"/>
          <c:tx>
            <c:strRef>
              <c:f>ANUAL!$A$3075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ANUAL!$B$3075:$M$3075</c:f>
              <c:numCache>
                <c:formatCode>#,##0</c:formatCode>
                <c:ptCount val="12"/>
                <c:pt idx="0">
                  <c:v>542712.18115215271</c:v>
                </c:pt>
                <c:pt idx="1">
                  <c:v>759833.74867705186</c:v>
                </c:pt>
                <c:pt idx="2">
                  <c:v>818879.68298991676</c:v>
                </c:pt>
                <c:pt idx="3">
                  <c:v>1787444.3178804282</c:v>
                </c:pt>
                <c:pt idx="4">
                  <c:v>1954074.0494462177</c:v>
                </c:pt>
                <c:pt idx="5">
                  <c:v>1933149.8994394911</c:v>
                </c:pt>
                <c:pt idx="6">
                  <c:v>1580059.2924796022</c:v>
                </c:pt>
                <c:pt idx="7">
                  <c:v>2347566.8399126502</c:v>
                </c:pt>
                <c:pt idx="8">
                  <c:v>1466173.1416600384</c:v>
                </c:pt>
                <c:pt idx="9">
                  <c:v>2059294.9972180033</c:v>
                </c:pt>
                <c:pt idx="10">
                  <c:v>1720483.8573921346</c:v>
                </c:pt>
                <c:pt idx="11">
                  <c:v>1414912.0290595947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594-40A8-A038-673A20EF8E61}"/>
            </c:ext>
          </c:extLst>
        </c:ser>
        <c:ser>
          <c:idx val="4"/>
          <c:order val="4"/>
          <c:tx>
            <c:strRef>
              <c:f>ANUAL!$A$3076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ANUAL!$B$3076:$M$3076</c:f>
              <c:numCache>
                <c:formatCode>#,##0</c:formatCode>
                <c:ptCount val="12"/>
                <c:pt idx="0">
                  <c:v>1532049.7865374265</c:v>
                </c:pt>
                <c:pt idx="1">
                  <c:v>2103002.383051239</c:v>
                </c:pt>
                <c:pt idx="2">
                  <c:v>2390848.6470695115</c:v>
                </c:pt>
                <c:pt idx="3">
                  <c:v>4450050.2881835401</c:v>
                </c:pt>
                <c:pt idx="4">
                  <c:v>2713562.274029498</c:v>
                </c:pt>
                <c:pt idx="5">
                  <c:v>2866910.9866202981</c:v>
                </c:pt>
                <c:pt idx="6">
                  <c:v>2854579.0231847307</c:v>
                </c:pt>
                <c:pt idx="7">
                  <c:v>4065599.1440347969</c:v>
                </c:pt>
                <c:pt idx="8">
                  <c:v>2683863.2450606087</c:v>
                </c:pt>
                <c:pt idx="9">
                  <c:v>4646547.8408019235</c:v>
                </c:pt>
                <c:pt idx="10">
                  <c:v>4095283.7176087429</c:v>
                </c:pt>
                <c:pt idx="11">
                  <c:v>3196503.548815873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594-40A8-A038-673A20EF8E61}"/>
            </c:ext>
          </c:extLst>
        </c:ser>
        <c:ser>
          <c:idx val="5"/>
          <c:order val="5"/>
          <c:tx>
            <c:strRef>
              <c:f>ANUAL!$A$3077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ANUAL!$B$3071:$M$3071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ANUAL!$B$3077:$M$3077</c:f>
              <c:numCache>
                <c:formatCode>#,##0</c:formatCode>
                <c:ptCount val="12"/>
                <c:pt idx="0">
                  <c:v>29733.363120567374</c:v>
                </c:pt>
                <c:pt idx="1">
                  <c:v>37317.23936170213</c:v>
                </c:pt>
                <c:pt idx="2">
                  <c:v>41901.536879432628</c:v>
                </c:pt>
                <c:pt idx="3">
                  <c:v>58505.617521367531</c:v>
                </c:pt>
                <c:pt idx="4">
                  <c:v>57013.489583333343</c:v>
                </c:pt>
                <c:pt idx="5">
                  <c:v>54352.760416666679</c:v>
                </c:pt>
                <c:pt idx="6">
                  <c:v>193781.31214554049</c:v>
                </c:pt>
                <c:pt idx="7">
                  <c:v>267243.21619364992</c:v>
                </c:pt>
                <c:pt idx="8">
                  <c:v>208528.51300632631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594-40A8-A038-673A20EF8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9136"/>
        <c:axId val="470806976"/>
      </c:lineChart>
      <c:catAx>
        <c:axId val="4707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06976"/>
        <c:crosses val="autoZero"/>
        <c:auto val="1"/>
        <c:lblAlgn val="ctr"/>
        <c:lblOffset val="100"/>
        <c:noMultiLvlLbl val="0"/>
      </c:catAx>
      <c:valAx>
        <c:axId val="47080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79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DE ALOJAMIENTO PRIVADO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ANUAL!$A$3098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ANUAL!$B$3098:$M$3098</c:f>
              <c:numCache>
                <c:formatCode>#,##0</c:formatCode>
                <c:ptCount val="12"/>
                <c:pt idx="0">
                  <c:v>907641.33714912471</c:v>
                </c:pt>
                <c:pt idx="1">
                  <c:v>1769637.4963264766</c:v>
                </c:pt>
                <c:pt idx="2">
                  <c:v>1954177.0346160859</c:v>
                </c:pt>
                <c:pt idx="3">
                  <c:v>2510121.1543988134</c:v>
                </c:pt>
                <c:pt idx="4">
                  <c:v>1823156.0349303219</c:v>
                </c:pt>
                <c:pt idx="5">
                  <c:v>2339603.5121943997</c:v>
                </c:pt>
                <c:pt idx="6">
                  <c:v>2708362.7098499523</c:v>
                </c:pt>
                <c:pt idx="7">
                  <c:v>4636827.8127760701</c:v>
                </c:pt>
                <c:pt idx="8">
                  <c:v>2537548.0372010581</c:v>
                </c:pt>
                <c:pt idx="9">
                  <c:v>829447.18515858008</c:v>
                </c:pt>
                <c:pt idx="10">
                  <c:v>583138.1737821016</c:v>
                </c:pt>
                <c:pt idx="11">
                  <c:v>526743.64354616532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1C-406F-AE20-74C387CD44E6}"/>
            </c:ext>
          </c:extLst>
        </c:ser>
        <c:ser>
          <c:idx val="1"/>
          <c:order val="1"/>
          <c:tx>
            <c:strRef>
              <c:f>ANUAL!$A$3099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ANUAL!$B$3099:$M$3099</c:f>
              <c:numCache>
                <c:formatCode>#,##0</c:formatCode>
                <c:ptCount val="12"/>
                <c:pt idx="0">
                  <c:v>4960164.00486302</c:v>
                </c:pt>
                <c:pt idx="1">
                  <c:v>6107576.2498144871</c:v>
                </c:pt>
                <c:pt idx="2">
                  <c:v>7601904.0965239462</c:v>
                </c:pt>
                <c:pt idx="3">
                  <c:v>8953210.7189214416</c:v>
                </c:pt>
                <c:pt idx="4">
                  <c:v>7041020.4645325858</c:v>
                </c:pt>
                <c:pt idx="5">
                  <c:v>7259836.6716994261</c:v>
                </c:pt>
                <c:pt idx="6">
                  <c:v>27509943.904862929</c:v>
                </c:pt>
                <c:pt idx="7">
                  <c:v>38956185.882743515</c:v>
                </c:pt>
                <c:pt idx="8">
                  <c:v>22675121.411306802</c:v>
                </c:pt>
                <c:pt idx="9">
                  <c:v>14517407.18085579</c:v>
                </c:pt>
                <c:pt idx="10">
                  <c:v>11936725.379988661</c:v>
                </c:pt>
                <c:pt idx="11">
                  <c:v>9695010.9958373886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1C-406F-AE20-74C387CD44E6}"/>
            </c:ext>
          </c:extLst>
        </c:ser>
        <c:ser>
          <c:idx val="2"/>
          <c:order val="2"/>
          <c:tx>
            <c:strRef>
              <c:f>ANUAL!$A$3100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ANUAL!$B$3100:$M$3100</c:f>
              <c:numCache>
                <c:formatCode>#,##0</c:formatCode>
                <c:ptCount val="12"/>
                <c:pt idx="0">
                  <c:v>3636984.5197793515</c:v>
                </c:pt>
                <c:pt idx="1">
                  <c:v>5308129.5790502038</c:v>
                </c:pt>
                <c:pt idx="2">
                  <c:v>5597031.6777236657</c:v>
                </c:pt>
                <c:pt idx="3">
                  <c:v>7270790.1622075327</c:v>
                </c:pt>
                <c:pt idx="4">
                  <c:v>7576804.9550729673</c:v>
                </c:pt>
                <c:pt idx="5">
                  <c:v>7445864.410175778</c:v>
                </c:pt>
                <c:pt idx="6">
                  <c:v>32246903.744737573</c:v>
                </c:pt>
                <c:pt idx="7">
                  <c:v>47876562.361907147</c:v>
                </c:pt>
                <c:pt idx="8">
                  <c:v>29654886.608702421</c:v>
                </c:pt>
                <c:pt idx="9">
                  <c:v>3650792.6006860095</c:v>
                </c:pt>
                <c:pt idx="10">
                  <c:v>2518210.3716981504</c:v>
                </c:pt>
                <c:pt idx="11">
                  <c:v>2021547.5104815138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1C-406F-AE20-74C387CD44E6}"/>
            </c:ext>
          </c:extLst>
        </c:ser>
        <c:ser>
          <c:idx val="3"/>
          <c:order val="3"/>
          <c:tx>
            <c:strRef>
              <c:f>ANUAL!$A$3101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ANUAL!$B$3101:$M$3101</c:f>
              <c:numCache>
                <c:formatCode>#,##0</c:formatCode>
                <c:ptCount val="12"/>
                <c:pt idx="0">
                  <c:v>3350216.308687177</c:v>
                </c:pt>
                <c:pt idx="1">
                  <c:v>4667530.3739693025</c:v>
                </c:pt>
                <c:pt idx="2">
                  <c:v>5113513.8114716858</c:v>
                </c:pt>
                <c:pt idx="3">
                  <c:v>6393105.151436504</c:v>
                </c:pt>
                <c:pt idx="4">
                  <c:v>6067221.6438897839</c:v>
                </c:pt>
                <c:pt idx="5">
                  <c:v>5800587.3104119692</c:v>
                </c:pt>
                <c:pt idx="6">
                  <c:v>30035775.469228398</c:v>
                </c:pt>
                <c:pt idx="7">
                  <c:v>41339517.851922601</c:v>
                </c:pt>
                <c:pt idx="8">
                  <c:v>27292041.958635081</c:v>
                </c:pt>
                <c:pt idx="9">
                  <c:v>4550593.3520907424</c:v>
                </c:pt>
                <c:pt idx="10">
                  <c:v>3584260.0255514155</c:v>
                </c:pt>
                <c:pt idx="11">
                  <c:v>3290716.6823536521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41C-406F-AE20-74C387CD44E6}"/>
            </c:ext>
          </c:extLst>
        </c:ser>
        <c:ser>
          <c:idx val="4"/>
          <c:order val="4"/>
          <c:tx>
            <c:strRef>
              <c:f>ANUAL!$A$3102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ANUAL!$B$3102:$M$3102</c:f>
              <c:numCache>
                <c:formatCode>#,##0</c:formatCode>
                <c:ptCount val="12"/>
                <c:pt idx="0">
                  <c:v>1894430.368975196</c:v>
                </c:pt>
                <c:pt idx="1">
                  <c:v>2809448.9199780719</c:v>
                </c:pt>
                <c:pt idx="2">
                  <c:v>3102307.2245995486</c:v>
                </c:pt>
                <c:pt idx="3">
                  <c:v>4187760.7800720083</c:v>
                </c:pt>
                <c:pt idx="4">
                  <c:v>1789985.9026467283</c:v>
                </c:pt>
                <c:pt idx="5">
                  <c:v>2118659.3410950257</c:v>
                </c:pt>
                <c:pt idx="6">
                  <c:v>10151601.28478705</c:v>
                </c:pt>
                <c:pt idx="7">
                  <c:v>16100067.40070707</c:v>
                </c:pt>
                <c:pt idx="8">
                  <c:v>9099169.5303087868</c:v>
                </c:pt>
                <c:pt idx="9">
                  <c:v>2963643.2878875425</c:v>
                </c:pt>
                <c:pt idx="10">
                  <c:v>2266592.964558898</c:v>
                </c:pt>
                <c:pt idx="11">
                  <c:v>2015473.9387100642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41C-406F-AE20-74C387CD44E6}"/>
            </c:ext>
          </c:extLst>
        </c:ser>
        <c:ser>
          <c:idx val="5"/>
          <c:order val="5"/>
          <c:tx>
            <c:strRef>
              <c:f>ANUAL!$A$3103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ANUAL!$B$3103:$M$3103</c:f>
              <c:numCache>
                <c:formatCode>#,##0</c:formatCode>
                <c:ptCount val="12"/>
                <c:pt idx="0">
                  <c:v>2109020.9853651295</c:v>
                </c:pt>
                <c:pt idx="1">
                  <c:v>3132746.1234710342</c:v>
                </c:pt>
                <c:pt idx="2">
                  <c:v>3392284.84086827</c:v>
                </c:pt>
                <c:pt idx="3">
                  <c:v>4230303.9747883249</c:v>
                </c:pt>
                <c:pt idx="4">
                  <c:v>1365231.8955545272</c:v>
                </c:pt>
                <c:pt idx="5">
                  <c:v>1606302.5428038889</c:v>
                </c:pt>
                <c:pt idx="6">
                  <c:v>5755114.1525350679</c:v>
                </c:pt>
                <c:pt idx="7">
                  <c:v>8750404.3987286724</c:v>
                </c:pt>
                <c:pt idx="8">
                  <c:v>5125297.19267218</c:v>
                </c:pt>
                <c:pt idx="9">
                  <c:v>2635404.9704317739</c:v>
                </c:pt>
                <c:pt idx="10">
                  <c:v>2025016.3061154909</c:v>
                </c:pt>
                <c:pt idx="11">
                  <c:v>1673786.2101922187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41C-406F-AE20-74C387CD44E6}"/>
            </c:ext>
          </c:extLst>
        </c:ser>
        <c:ser>
          <c:idx val="6"/>
          <c:order val="6"/>
          <c:tx>
            <c:strRef>
              <c:f>ANUAL!$A$3104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ANUAL!$B$3097:$M$3097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ANUAL!$B$3104:$M$3104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51351.952515046083</c:v>
                </c:pt>
                <c:pt idx="5">
                  <c:v>70281.268758148057</c:v>
                </c:pt>
                <c:pt idx="6">
                  <c:v>132709.71640951393</c:v>
                </c:pt>
                <c:pt idx="7">
                  <c:v>210756.89503556816</c:v>
                </c:pt>
                <c:pt idx="8">
                  <c:v>123363.70700163359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41C-406F-AE20-74C387CD4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13248"/>
        <c:axId val="470815600"/>
      </c:lineChart>
      <c:catAx>
        <c:axId val="47081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15600"/>
        <c:crosses val="autoZero"/>
        <c:auto val="1"/>
        <c:lblAlgn val="ctr"/>
        <c:lblOffset val="100"/>
        <c:noMultiLvlLbl val="0"/>
      </c:catAx>
      <c:valAx>
        <c:axId val="47081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0813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104915939561608E-3"/>
          <c:y val="0.79088530183727035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Nº de viajeros y pernoctaciones por provincias</a:t>
            </a:r>
          </a:p>
        </c:rich>
      </c:tx>
      <c:layout>
        <c:manualLayout>
          <c:xMode val="edge"/>
          <c:yMode val="edge"/>
          <c:x val="0.29058837680542576"/>
          <c:y val="4.3137492428831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05931012138677E-2"/>
          <c:y val="0.31372669166165618"/>
          <c:w val="0.8635299078181915"/>
          <c:h val="0.529413792179044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CyL'!$C$22:$K$22</c:f>
              <c:numCache>
                <c:formatCode>#,##0</c:formatCode>
                <c:ptCount val="9"/>
                <c:pt idx="0">
                  <c:v>754161</c:v>
                </c:pt>
                <c:pt idx="1">
                  <c:v>1429954</c:v>
                </c:pt>
                <c:pt idx="2">
                  <c:v>1286053</c:v>
                </c:pt>
                <c:pt idx="3">
                  <c:v>417572</c:v>
                </c:pt>
                <c:pt idx="4">
                  <c:v>1291975</c:v>
                </c:pt>
                <c:pt idx="5">
                  <c:v>916867</c:v>
                </c:pt>
                <c:pt idx="6">
                  <c:v>432090</c:v>
                </c:pt>
                <c:pt idx="7">
                  <c:v>953386</c:v>
                </c:pt>
                <c:pt idx="8">
                  <c:v>441599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D4-4C12-8B4C-30F9F2CBB472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CyL'!$C$25:$K$25</c:f>
              <c:numCache>
                <c:formatCode>#,##0</c:formatCode>
                <c:ptCount val="9"/>
                <c:pt idx="0">
                  <c:v>1331657</c:v>
                </c:pt>
                <c:pt idx="1">
                  <c:v>2174619</c:v>
                </c:pt>
                <c:pt idx="2">
                  <c:v>2085432</c:v>
                </c:pt>
                <c:pt idx="3">
                  <c:v>701736</c:v>
                </c:pt>
                <c:pt idx="4">
                  <c:v>2260557</c:v>
                </c:pt>
                <c:pt idx="5">
                  <c:v>1463340</c:v>
                </c:pt>
                <c:pt idx="6">
                  <c:v>830361</c:v>
                </c:pt>
                <c:pt idx="7">
                  <c:v>1550142</c:v>
                </c:pt>
                <c:pt idx="8">
                  <c:v>725587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D4-4C12-8B4C-30F9F2CBB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08152"/>
        <c:axId val="470810896"/>
      </c:barChart>
      <c:catAx>
        <c:axId val="470808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1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8108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08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823678180063"/>
          <c:y val="0.14509872804360993"/>
          <c:w val="0.39882380154889574"/>
          <c:h val="9.803957197657983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Nº de viajeros y pernoctaciones mensuales</a:t>
            </a:r>
          </a:p>
        </c:rich>
      </c:tx>
      <c:layout>
        <c:manualLayout>
          <c:xMode val="edge"/>
          <c:yMode val="edge"/>
          <c:x val="0.33628348519303453"/>
          <c:y val="4.0590360987485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79813271852413E-2"/>
          <c:y val="0.32103378876302463"/>
          <c:w val="0.84759176767584621"/>
          <c:h val="0.51660609686003955"/>
        </c:manualLayout>
      </c:layout>
      <c:lineChart>
        <c:grouping val="standar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none"/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CyL'!$C$55:$N$55</c:f>
              <c:numCache>
                <c:formatCode>#,##0</c:formatCode>
                <c:ptCount val="12"/>
                <c:pt idx="0">
                  <c:v>281451</c:v>
                </c:pt>
                <c:pt idx="1">
                  <c:v>389633</c:v>
                </c:pt>
                <c:pt idx="2">
                  <c:v>449376</c:v>
                </c:pt>
                <c:pt idx="3">
                  <c:v>681947</c:v>
                </c:pt>
                <c:pt idx="4">
                  <c:v>692687</c:v>
                </c:pt>
                <c:pt idx="5">
                  <c:v>744246</c:v>
                </c:pt>
                <c:pt idx="6">
                  <c:v>862818</c:v>
                </c:pt>
                <c:pt idx="7">
                  <c:v>1247844</c:v>
                </c:pt>
                <c:pt idx="8">
                  <c:v>805617</c:v>
                </c:pt>
                <c:pt idx="9">
                  <c:v>741718</c:v>
                </c:pt>
                <c:pt idx="10">
                  <c:v>547819</c:v>
                </c:pt>
                <c:pt idx="11">
                  <c:v>478501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19-4C92-9148-D34E51A4F530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CyL'!$C$58:$N$58</c:f>
              <c:numCache>
                <c:formatCode>#,##0</c:formatCode>
                <c:ptCount val="12"/>
                <c:pt idx="0">
                  <c:v>455882</c:v>
                </c:pt>
                <c:pt idx="1">
                  <c:v>625001</c:v>
                </c:pt>
                <c:pt idx="2">
                  <c:v>733247</c:v>
                </c:pt>
                <c:pt idx="3">
                  <c:v>1160823</c:v>
                </c:pt>
                <c:pt idx="4">
                  <c:v>1125964</c:v>
                </c:pt>
                <c:pt idx="5">
                  <c:v>1219897</c:v>
                </c:pt>
                <c:pt idx="6">
                  <c:v>1443163</c:v>
                </c:pt>
                <c:pt idx="7">
                  <c:v>2171143</c:v>
                </c:pt>
                <c:pt idx="8">
                  <c:v>1273778</c:v>
                </c:pt>
                <c:pt idx="9">
                  <c:v>1229946</c:v>
                </c:pt>
                <c:pt idx="10">
                  <c:v>869267</c:v>
                </c:pt>
                <c:pt idx="11">
                  <c:v>815320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19-4C92-9148-D34E51A4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808544"/>
        <c:axId val="470808936"/>
      </c:lineChart>
      <c:catAx>
        <c:axId val="47080854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0893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708089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0854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841720423453946"/>
          <c:y val="0.18081212674502642"/>
          <c:w val="0.33333364272491472"/>
          <c:h val="9.225113165202172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PROV'!$C$210:$N$210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PROV'!$C$211:$N$211</c:f>
              <c:numCache>
                <c:formatCode>General</c:formatCode>
                <c:ptCount val="12"/>
                <c:pt idx="0">
                  <c:v>14329</c:v>
                </c:pt>
                <c:pt idx="1">
                  <c:v>18558</c:v>
                </c:pt>
                <c:pt idx="2">
                  <c:v>22874</c:v>
                </c:pt>
                <c:pt idx="3">
                  <c:v>30419</c:v>
                </c:pt>
                <c:pt idx="4">
                  <c:v>34231</c:v>
                </c:pt>
                <c:pt idx="5">
                  <c:v>29580</c:v>
                </c:pt>
                <c:pt idx="6">
                  <c:v>32696</c:v>
                </c:pt>
                <c:pt idx="7">
                  <c:v>44268</c:v>
                </c:pt>
                <c:pt idx="8">
                  <c:v>34651</c:v>
                </c:pt>
                <c:pt idx="9">
                  <c:v>30016</c:v>
                </c:pt>
                <c:pt idx="10">
                  <c:v>20285</c:v>
                </c:pt>
                <c:pt idx="11">
                  <c:v>18111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7D-4901-A753-1B28010C146A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PROV'!$C$210:$N$210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PROV'!$C$212:$N$212</c:f>
              <c:numCache>
                <c:formatCode>General</c:formatCode>
                <c:ptCount val="12"/>
                <c:pt idx="0">
                  <c:v>25012</c:v>
                </c:pt>
                <c:pt idx="1">
                  <c:v>32669</c:v>
                </c:pt>
                <c:pt idx="2">
                  <c:v>42288</c:v>
                </c:pt>
                <c:pt idx="3">
                  <c:v>53643</c:v>
                </c:pt>
                <c:pt idx="4">
                  <c:v>55821</c:v>
                </c:pt>
                <c:pt idx="5">
                  <c:v>48301</c:v>
                </c:pt>
                <c:pt idx="6">
                  <c:v>58860</c:v>
                </c:pt>
                <c:pt idx="7">
                  <c:v>85073</c:v>
                </c:pt>
                <c:pt idx="8">
                  <c:v>56547</c:v>
                </c:pt>
                <c:pt idx="9">
                  <c:v>55410</c:v>
                </c:pt>
                <c:pt idx="10">
                  <c:v>37218</c:v>
                </c:pt>
                <c:pt idx="11">
                  <c:v>36652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7D-4901-A753-1B28010C1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578472"/>
        <c:axId val="446580432"/>
      </c:barChart>
      <c:catAx>
        <c:axId val="44657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8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6580432"/>
        <c:scaling>
          <c:orientation val="minMax"/>
          <c:max val="12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78472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3.873263153933715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880866425992779"/>
          <c:y val="0.45070422535211269"/>
          <c:w val="0.40613718411552346"/>
          <c:h val="0.3169014084507042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4-49E0-AF23-AB779880E81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4-49E0-AF23-AB779880E81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4-49E0-AF23-AB779880E81F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4-49E0-AF23-AB779880E81F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8AA4-49E0-AF23-AB779880E81F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8AA4-49E0-AF23-AB779880E81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PROV'!$D$23:$I$23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PROV'!$D$30:$I$30</c:f>
              <c:numCache>
                <c:formatCode>0%</c:formatCode>
                <c:ptCount val="6"/>
                <c:pt idx="0">
                  <c:v>0.58962210986778685</c:v>
                </c:pt>
                <c:pt idx="1">
                  <c:v>8.3045927858905452E-2</c:v>
                </c:pt>
                <c:pt idx="2">
                  <c:v>0.20475733961315953</c:v>
                </c:pt>
                <c:pt idx="3">
                  <c:v>7.3843648769957608E-3</c:v>
                </c:pt>
                <c:pt idx="4">
                  <c:v>8.0355520903361483E-2</c:v>
                </c:pt>
                <c:pt idx="5">
                  <c:v>3.4834736879790919E-2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8AA4-49E0-AF23-AB779880E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4617745822408E-2"/>
          <c:y val="0.25461300488101951"/>
          <c:w val="0.90097336857365629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PROV'!$C$35:$N$35</c:f>
              <c:numCache>
                <c:formatCode>#,##0</c:formatCode>
                <c:ptCount val="12"/>
                <c:pt idx="0">
                  <c:v>27425</c:v>
                </c:pt>
                <c:pt idx="1">
                  <c:v>39457</c:v>
                </c:pt>
                <c:pt idx="2">
                  <c:v>39716</c:v>
                </c:pt>
                <c:pt idx="3">
                  <c:v>64730</c:v>
                </c:pt>
                <c:pt idx="4">
                  <c:v>68613</c:v>
                </c:pt>
                <c:pt idx="5">
                  <c:v>64325</c:v>
                </c:pt>
                <c:pt idx="6">
                  <c:v>77097</c:v>
                </c:pt>
                <c:pt idx="7">
                  <c:v>106208</c:v>
                </c:pt>
                <c:pt idx="8">
                  <c:v>75030</c:v>
                </c:pt>
                <c:pt idx="9">
                  <c:v>76312</c:v>
                </c:pt>
                <c:pt idx="10">
                  <c:v>60967</c:v>
                </c:pt>
                <c:pt idx="11">
                  <c:v>54281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EE-429B-BB25-7553611C1B0F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PROV'!$C$36:$N$36</c:f>
              <c:numCache>
                <c:formatCode>#,##0</c:formatCode>
                <c:ptCount val="12"/>
                <c:pt idx="0">
                  <c:v>46774</c:v>
                </c:pt>
                <c:pt idx="1">
                  <c:v>61298</c:v>
                </c:pt>
                <c:pt idx="2">
                  <c:v>68309</c:v>
                </c:pt>
                <c:pt idx="3">
                  <c:v>111595</c:v>
                </c:pt>
                <c:pt idx="4">
                  <c:v>116723</c:v>
                </c:pt>
                <c:pt idx="5">
                  <c:v>114250</c:v>
                </c:pt>
                <c:pt idx="6">
                  <c:v>148888</c:v>
                </c:pt>
                <c:pt idx="7">
                  <c:v>224143</c:v>
                </c:pt>
                <c:pt idx="8">
                  <c:v>125979</c:v>
                </c:pt>
                <c:pt idx="9">
                  <c:v>126507</c:v>
                </c:pt>
                <c:pt idx="10">
                  <c:v>94202</c:v>
                </c:pt>
                <c:pt idx="11">
                  <c:v>92989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EE-429B-BB25-7553611C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13640"/>
        <c:axId val="470811288"/>
      </c:barChart>
      <c:catAx>
        <c:axId val="470813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11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811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13640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427973210879289"/>
          <c:y val="9.2250978061704542E-2"/>
          <c:w val="0.29973505063180578"/>
          <c:h val="8.85609864804635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714801444043323"/>
          <c:y val="0.4187008491363739"/>
          <c:w val="0.44043321299638988"/>
          <c:h val="0.3943105084099832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F5-4587-AEB2-581B78BFE51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F5-4587-AEB2-581B78BFE51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F5-4587-AEB2-581B78BFE518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F5-4587-AEB2-581B78BFE518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C7F5-4587-AEB2-581B78BFE518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C7F5-4587-AEB2-581B78BFE51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PROV'!$D$75:$I$75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PROV'!$D$82:$I$82</c:f>
              <c:numCache>
                <c:formatCode>0%</c:formatCode>
                <c:ptCount val="6"/>
                <c:pt idx="0">
                  <c:v>1.3794455030159343</c:v>
                </c:pt>
                <c:pt idx="1">
                  <c:v>6.4006226787118398E-2</c:v>
                </c:pt>
                <c:pt idx="2">
                  <c:v>0.18544979122495064</c:v>
                </c:pt>
                <c:pt idx="3">
                  <c:v>0.12121284447220156</c:v>
                </c:pt>
                <c:pt idx="4">
                  <c:v>8.270249986408737E-2</c:v>
                </c:pt>
                <c:pt idx="5">
                  <c:v>6.3268983678551396E-2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7F5-4587-AEB2-581B78BF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43684415485E-2"/>
          <c:y val="0.2841333532730218"/>
          <c:w val="0.90362589075787703"/>
          <c:h val="0.579336837193044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PROV'!$C$86:$N$86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PROV'!$C$87:$N$87</c:f>
              <c:numCache>
                <c:formatCode>#,##0</c:formatCode>
                <c:ptCount val="12"/>
                <c:pt idx="0">
                  <c:v>49407</c:v>
                </c:pt>
                <c:pt idx="1">
                  <c:v>61733</c:v>
                </c:pt>
                <c:pt idx="2">
                  <c:v>88479</c:v>
                </c:pt>
                <c:pt idx="3">
                  <c:v>128565</c:v>
                </c:pt>
                <c:pt idx="4">
                  <c:v>138066</c:v>
                </c:pt>
                <c:pt idx="5">
                  <c:v>126165</c:v>
                </c:pt>
                <c:pt idx="6">
                  <c:v>144329</c:v>
                </c:pt>
                <c:pt idx="7">
                  <c:v>220251</c:v>
                </c:pt>
                <c:pt idx="8">
                  <c:v>160917</c:v>
                </c:pt>
                <c:pt idx="9">
                  <c:v>129764</c:v>
                </c:pt>
                <c:pt idx="10">
                  <c:v>99160</c:v>
                </c:pt>
                <c:pt idx="11">
                  <c:v>83118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9B-4CF0-97A6-A49CB4F6D961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PROV'!$C$86:$N$86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PROV'!$C$88:$N$88</c:f>
              <c:numCache>
                <c:formatCode>#,##0</c:formatCode>
                <c:ptCount val="12"/>
                <c:pt idx="0">
                  <c:v>68772</c:v>
                </c:pt>
                <c:pt idx="1">
                  <c:v>94835</c:v>
                </c:pt>
                <c:pt idx="2">
                  <c:v>136098</c:v>
                </c:pt>
                <c:pt idx="3">
                  <c:v>202428</c:v>
                </c:pt>
                <c:pt idx="4">
                  <c:v>210630</c:v>
                </c:pt>
                <c:pt idx="5">
                  <c:v>200314</c:v>
                </c:pt>
                <c:pt idx="6">
                  <c:v>229673</c:v>
                </c:pt>
                <c:pt idx="7">
                  <c:v>329203</c:v>
                </c:pt>
                <c:pt idx="8">
                  <c:v>229904</c:v>
                </c:pt>
                <c:pt idx="9">
                  <c:v>200803</c:v>
                </c:pt>
                <c:pt idx="10">
                  <c:v>145699</c:v>
                </c:pt>
                <c:pt idx="11">
                  <c:v>126260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9B-4CF0-97A6-A49CB4F6D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11680"/>
        <c:axId val="470812464"/>
      </c:barChart>
      <c:catAx>
        <c:axId val="4708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12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8124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11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592422006793807"/>
          <c:y val="0.12915161920549406"/>
          <c:w val="0.29973505063180583"/>
          <c:h val="8.85611666962682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743682310469315"/>
          <c:y val="0.40244062198544678"/>
          <c:w val="0.4711191335740072"/>
          <c:h val="0.4227659059241057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7A-4F56-BF86-A4EFEC23CFE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87A-4F56-BF86-A4EFEC23CFE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87A-4F56-BF86-A4EFEC23CFEC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87A-4F56-BF86-A4EFEC23CFEC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987A-4F56-BF86-A4EFEC23CFEC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987A-4F56-BF86-A4EFEC23CFE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PROV'!$D$129:$I$129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PROV'!$D$136:$I$136</c:f>
              <c:numCache>
                <c:formatCode>0%</c:formatCode>
                <c:ptCount val="6"/>
                <c:pt idx="0">
                  <c:v>1.2004306772691773</c:v>
                </c:pt>
                <c:pt idx="1">
                  <c:v>6.3772854867859774E-2</c:v>
                </c:pt>
                <c:pt idx="2">
                  <c:v>0.15706858349874894</c:v>
                </c:pt>
                <c:pt idx="3">
                  <c:v>0.1688432576067975</c:v>
                </c:pt>
                <c:pt idx="4">
                  <c:v>5.9954041643627817E-2</c:v>
                </c:pt>
                <c:pt idx="5">
                  <c:v>5.520704464961726E-2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87A-4F56-BF86-A4EFEC23C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745399315973935E-2"/>
          <c:y val="0.28782339682202207"/>
          <c:w val="0.90185754263506324"/>
          <c:h val="0.57564679364404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PROV'!$C$141:$N$141</c:f>
              <c:numCache>
                <c:formatCode>#,##0</c:formatCode>
                <c:ptCount val="12"/>
                <c:pt idx="0">
                  <c:v>39885</c:v>
                </c:pt>
                <c:pt idx="1">
                  <c:v>55782</c:v>
                </c:pt>
                <c:pt idx="2">
                  <c:v>61227</c:v>
                </c:pt>
                <c:pt idx="3">
                  <c:v>114640</c:v>
                </c:pt>
                <c:pt idx="4">
                  <c:v>111813</c:v>
                </c:pt>
                <c:pt idx="5">
                  <c:v>148347</c:v>
                </c:pt>
                <c:pt idx="6">
                  <c:v>150287</c:v>
                </c:pt>
                <c:pt idx="7">
                  <c:v>220110</c:v>
                </c:pt>
                <c:pt idx="8">
                  <c:v>133377</c:v>
                </c:pt>
                <c:pt idx="9">
                  <c:v>117364</c:v>
                </c:pt>
                <c:pt idx="10">
                  <c:v>77713</c:v>
                </c:pt>
                <c:pt idx="11">
                  <c:v>55508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FB-4601-B6F8-79831EB71BE7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PROV'!$C$142:$N$142</c:f>
              <c:numCache>
                <c:formatCode>#,##0</c:formatCode>
                <c:ptCount val="12"/>
                <c:pt idx="0">
                  <c:v>69767</c:v>
                </c:pt>
                <c:pt idx="1">
                  <c:v>91140</c:v>
                </c:pt>
                <c:pt idx="2">
                  <c:v>93836</c:v>
                </c:pt>
                <c:pt idx="3">
                  <c:v>181313</c:v>
                </c:pt>
                <c:pt idx="4">
                  <c:v>178833</c:v>
                </c:pt>
                <c:pt idx="5">
                  <c:v>227030</c:v>
                </c:pt>
                <c:pt idx="6">
                  <c:v>242812</c:v>
                </c:pt>
                <c:pt idx="7">
                  <c:v>388042</c:v>
                </c:pt>
                <c:pt idx="8">
                  <c:v>196261</c:v>
                </c:pt>
                <c:pt idx="9">
                  <c:v>184237</c:v>
                </c:pt>
                <c:pt idx="10">
                  <c:v>122970</c:v>
                </c:pt>
                <c:pt idx="11">
                  <c:v>109191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FB-4601-B6F8-79831EB7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14816"/>
        <c:axId val="470815208"/>
      </c:barChart>
      <c:catAx>
        <c:axId val="4708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15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815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14816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88180242793645"/>
          <c:y val="0.11070116235470566"/>
          <c:w val="0.29973505063180589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97111913357402"/>
          <c:y val="0.34959488374493358"/>
          <c:w val="0.57400722021660655"/>
          <c:h val="0.5081320984664732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54-4B47-989B-4301983EB2C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54-4B47-989B-4301983EB2C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54-4B47-989B-4301983EB2C3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54-4B47-989B-4301983EB2C3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1F54-4B47-989B-4301983EB2C3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1F54-4B47-989B-4301983EB2C3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PROV'!$D$183:$I$183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PROV'!$D$190:$I$190</c:f>
              <c:numCache>
                <c:formatCode>0%</c:formatCode>
                <c:ptCount val="6"/>
                <c:pt idx="0">
                  <c:v>0.39685160065291097</c:v>
                </c:pt>
                <c:pt idx="1">
                  <c:v>1.2649818805268371E-2</c:v>
                </c:pt>
                <c:pt idx="2">
                  <c:v>7.8229980070568486E-2</c:v>
                </c:pt>
                <c:pt idx="3">
                  <c:v>4.8712410214794985E-2</c:v>
                </c:pt>
                <c:pt idx="4">
                  <c:v>1.0264386516937365E-2</c:v>
                </c:pt>
                <c:pt idx="5">
                  <c:v>6.9825939023630233E-3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F54-4B47-989B-4301983EB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43684415485E-2"/>
          <c:y val="0.28044330972402148"/>
          <c:w val="0.90451006481928398"/>
          <c:h val="0.58671692429104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PROV'!$C$195:$N$195</c:f>
              <c:numCache>
                <c:formatCode>#,##0</c:formatCode>
                <c:ptCount val="12"/>
                <c:pt idx="0">
                  <c:v>12138</c:v>
                </c:pt>
                <c:pt idx="1">
                  <c:v>13939</c:v>
                </c:pt>
                <c:pt idx="2">
                  <c:v>15147</c:v>
                </c:pt>
                <c:pt idx="3">
                  <c:v>35312</c:v>
                </c:pt>
                <c:pt idx="4">
                  <c:v>46377</c:v>
                </c:pt>
                <c:pt idx="5">
                  <c:v>43790</c:v>
                </c:pt>
                <c:pt idx="6">
                  <c:v>43531</c:v>
                </c:pt>
                <c:pt idx="7">
                  <c:v>69483</c:v>
                </c:pt>
                <c:pt idx="8">
                  <c:v>49801</c:v>
                </c:pt>
                <c:pt idx="9">
                  <c:v>38510</c:v>
                </c:pt>
                <c:pt idx="10">
                  <c:v>27097</c:v>
                </c:pt>
                <c:pt idx="11">
                  <c:v>22447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8C-4460-A7AE-CD635F08AEBB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PROV'!$C$196:$N$196</c:f>
              <c:numCache>
                <c:formatCode>#,##0</c:formatCode>
                <c:ptCount val="12"/>
                <c:pt idx="0">
                  <c:v>22321</c:v>
                </c:pt>
                <c:pt idx="1">
                  <c:v>26155</c:v>
                </c:pt>
                <c:pt idx="2">
                  <c:v>31651</c:v>
                </c:pt>
                <c:pt idx="3">
                  <c:v>58725</c:v>
                </c:pt>
                <c:pt idx="4">
                  <c:v>68254</c:v>
                </c:pt>
                <c:pt idx="5">
                  <c:v>71236</c:v>
                </c:pt>
                <c:pt idx="6">
                  <c:v>68531</c:v>
                </c:pt>
                <c:pt idx="7">
                  <c:v>129365</c:v>
                </c:pt>
                <c:pt idx="8">
                  <c:v>74095</c:v>
                </c:pt>
                <c:pt idx="9">
                  <c:v>67385</c:v>
                </c:pt>
                <c:pt idx="10">
                  <c:v>44382</c:v>
                </c:pt>
                <c:pt idx="11">
                  <c:v>39636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8C-4460-A7AE-CD635F08A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16384"/>
        <c:axId val="470817952"/>
      </c:barChart>
      <c:catAx>
        <c:axId val="47081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1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817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16384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65012341933613"/>
          <c:y val="9.5940969642945587E-2"/>
          <c:w val="0.29973505063180589"/>
          <c:h val="8.85609864804635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7509025270758"/>
          <c:y val="0.39431050840998322"/>
          <c:w val="0.56498194945848379"/>
          <c:h val="0.50406704167874139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0F-4623-953D-AD2AFAFB9F2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0F-4623-953D-AD2AFAFB9F2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0F-4623-953D-AD2AFAFB9F2F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0F-4623-953D-AD2AFAFB9F2F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510F-4623-953D-AD2AFAFB9F2F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510F-4623-953D-AD2AFAFB9F2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PROV'!$D$237:$I$237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PROV'!$D$244:$I$244</c:f>
              <c:numCache>
                <c:formatCode>0%</c:formatCode>
                <c:ptCount val="6"/>
                <c:pt idx="0">
                  <c:v>1.2944888425680989</c:v>
                </c:pt>
                <c:pt idx="1">
                  <c:v>7.7386658816883933E-2</c:v>
                </c:pt>
                <c:pt idx="2">
                  <c:v>0.15720913704102971</c:v>
                </c:pt>
                <c:pt idx="3">
                  <c:v>1.4064636065773755E-2</c:v>
                </c:pt>
                <c:pt idx="4">
                  <c:v>9.1004440696349984E-2</c:v>
                </c:pt>
                <c:pt idx="5">
                  <c:v>7.89751790400193E-2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10F-4623-953D-AD2AFAFB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82095561601633E-2"/>
          <c:y val="0.2619930919790201"/>
          <c:w val="0.90804676106491167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PROV'!$C$248:$N$248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PROV'!$C$249:$N$249</c:f>
              <c:numCache>
                <c:formatCode>#,##0</c:formatCode>
                <c:ptCount val="12"/>
                <c:pt idx="0">
                  <c:v>56045</c:v>
                </c:pt>
                <c:pt idx="1">
                  <c:v>79131</c:v>
                </c:pt>
                <c:pt idx="2">
                  <c:v>79849</c:v>
                </c:pt>
                <c:pt idx="3">
                  <c:v>106710</c:v>
                </c:pt>
                <c:pt idx="4">
                  <c:v>95312</c:v>
                </c:pt>
                <c:pt idx="5">
                  <c:v>104832</c:v>
                </c:pt>
                <c:pt idx="6">
                  <c:v>136114</c:v>
                </c:pt>
                <c:pt idx="7">
                  <c:v>231344</c:v>
                </c:pt>
                <c:pt idx="8">
                  <c:v>126309</c:v>
                </c:pt>
                <c:pt idx="9">
                  <c:v>114705</c:v>
                </c:pt>
                <c:pt idx="10">
                  <c:v>79655</c:v>
                </c:pt>
                <c:pt idx="11">
                  <c:v>81969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C9-4436-8FEF-6B659C6CB09A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PROV'!$C$248:$N$248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PROV'!$C$250:$N$250</c:f>
              <c:numCache>
                <c:formatCode>#,##0</c:formatCode>
                <c:ptCount val="12"/>
                <c:pt idx="0">
                  <c:v>90382</c:v>
                </c:pt>
                <c:pt idx="1">
                  <c:v>129740</c:v>
                </c:pt>
                <c:pt idx="2">
                  <c:v>141677</c:v>
                </c:pt>
                <c:pt idx="3">
                  <c:v>201645</c:v>
                </c:pt>
                <c:pt idx="4">
                  <c:v>181807</c:v>
                </c:pt>
                <c:pt idx="5">
                  <c:v>188377</c:v>
                </c:pt>
                <c:pt idx="6">
                  <c:v>231291</c:v>
                </c:pt>
                <c:pt idx="7">
                  <c:v>376790</c:v>
                </c:pt>
                <c:pt idx="8">
                  <c:v>232467</c:v>
                </c:pt>
                <c:pt idx="9">
                  <c:v>211272</c:v>
                </c:pt>
                <c:pt idx="10">
                  <c:v>136927</c:v>
                </c:pt>
                <c:pt idx="11">
                  <c:v>138182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C9-4436-8FEF-6B659C6C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25792"/>
        <c:axId val="470830888"/>
      </c:barChart>
      <c:catAx>
        <c:axId val="4708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30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8308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5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299759596600341"/>
          <c:y val="8.4870838513606842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4-4D13-8371-21CDDA93A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46579256"/>
        <c:axId val="447480760"/>
      </c:barChart>
      <c:catAx>
        <c:axId val="446579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8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8076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7925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48736462093862"/>
          <c:y val="0.4187008491363739"/>
          <c:w val="0.54693140794223827"/>
          <c:h val="0.4878068145278142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75-4998-B23A-E0EA378A15C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F75-4998-B23A-E0EA378A15C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F75-4998-B23A-E0EA378A15C8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F75-4998-B23A-E0EA378A15C8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3F75-4998-B23A-E0EA378A15C8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3F75-4998-B23A-E0EA378A15C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PROV'!$D$291:$I$291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PROV'!$D$298:$I$298</c:f>
              <c:numCache>
                <c:formatCode>0%</c:formatCode>
                <c:ptCount val="6"/>
                <c:pt idx="0">
                  <c:v>0.82013787506911651</c:v>
                </c:pt>
                <c:pt idx="1">
                  <c:v>2.6357767108084348E-2</c:v>
                </c:pt>
                <c:pt idx="2">
                  <c:v>0.21029196683466794</c:v>
                </c:pt>
                <c:pt idx="3">
                  <c:v>2.6874898065532424E-2</c:v>
                </c:pt>
                <c:pt idx="4">
                  <c:v>9.416689539766708E-2</c:v>
                </c:pt>
                <c:pt idx="5">
                  <c:v>3.7914981018641908E-2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F75-4998-B23A-E0EA378A1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82095561601633E-2"/>
          <c:y val="0.2619930919790201"/>
          <c:w val="0.90804676106491167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PROV'!$C$302:$N$302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PROV'!$C$303:$N$303</c:f>
              <c:numCache>
                <c:formatCode>#,##0</c:formatCode>
                <c:ptCount val="12"/>
                <c:pt idx="0">
                  <c:v>33598</c:v>
                </c:pt>
                <c:pt idx="1">
                  <c:v>44280</c:v>
                </c:pt>
                <c:pt idx="2">
                  <c:v>57502</c:v>
                </c:pt>
                <c:pt idx="3">
                  <c:v>68472</c:v>
                </c:pt>
                <c:pt idx="4">
                  <c:v>90349</c:v>
                </c:pt>
                <c:pt idx="5">
                  <c:v>82098</c:v>
                </c:pt>
                <c:pt idx="6">
                  <c:v>100410</c:v>
                </c:pt>
                <c:pt idx="7">
                  <c:v>124667</c:v>
                </c:pt>
                <c:pt idx="8">
                  <c:v>86898</c:v>
                </c:pt>
                <c:pt idx="9">
                  <c:v>92437</c:v>
                </c:pt>
                <c:pt idx="10">
                  <c:v>73571</c:v>
                </c:pt>
                <c:pt idx="11">
                  <c:v>62585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BB-471A-A1CA-DB5B4D870677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PROV'!$C$302:$N$302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PROV'!$C$304:$N$304</c:f>
              <c:numCache>
                <c:formatCode>#,##0</c:formatCode>
                <c:ptCount val="12"/>
                <c:pt idx="0">
                  <c:v>50328</c:v>
                </c:pt>
                <c:pt idx="1">
                  <c:v>66180</c:v>
                </c:pt>
                <c:pt idx="2">
                  <c:v>84519</c:v>
                </c:pt>
                <c:pt idx="3">
                  <c:v>123100</c:v>
                </c:pt>
                <c:pt idx="4">
                  <c:v>133735</c:v>
                </c:pt>
                <c:pt idx="5">
                  <c:v>127076</c:v>
                </c:pt>
                <c:pt idx="6">
                  <c:v>166478</c:v>
                </c:pt>
                <c:pt idx="7">
                  <c:v>222687</c:v>
                </c:pt>
                <c:pt idx="8">
                  <c:v>128869</c:v>
                </c:pt>
                <c:pt idx="9">
                  <c:v>141839</c:v>
                </c:pt>
                <c:pt idx="10">
                  <c:v>109733</c:v>
                </c:pt>
                <c:pt idx="11">
                  <c:v>108796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BB-471A-A1CA-DB5B4D870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20304"/>
        <c:axId val="470824616"/>
      </c:barChart>
      <c:catAx>
        <c:axId val="47082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4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824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0304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653432988126923"/>
          <c:y val="9.2251100191423449E-2"/>
          <c:w val="0.29973505063180578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812274368231047"/>
          <c:y val="0.37805028125905604"/>
          <c:w val="0.49638989169675091"/>
          <c:h val="0.4430911898627646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12-4153-9DC1-17E3EE221C0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12-4153-9DC1-17E3EE221C0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12-4153-9DC1-17E3EE221C07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12-4153-9DC1-17E3EE221C07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F312-4153-9DC1-17E3EE221C07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F312-4153-9DC1-17E3EE221C0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PROV'!$D$345:$I$345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PROV'!$D$352:$I$352</c:f>
              <c:numCache>
                <c:formatCode>0%</c:formatCode>
                <c:ptCount val="6"/>
                <c:pt idx="0">
                  <c:v>0.34465319739419037</c:v>
                </c:pt>
                <c:pt idx="1">
                  <c:v>6.1413942115808161E-2</c:v>
                </c:pt>
                <c:pt idx="2">
                  <c:v>0.12740383021662482</c:v>
                </c:pt>
                <c:pt idx="3">
                  <c:v>9.6769787883489063E-3</c:v>
                </c:pt>
                <c:pt idx="4">
                  <c:v>1.502862120952953E-2</c:v>
                </c:pt>
                <c:pt idx="5">
                  <c:v>1.4764751823549613E-2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312-4153-9DC1-17E3EE22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9792150019471E-2"/>
          <c:y val="0.22878270003801754"/>
          <c:w val="0.91069928324913241"/>
          <c:h val="0.64944766462404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PROV'!$C$356:$N$356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PROV'!$C$357:$N$357</c:f>
              <c:numCache>
                <c:formatCode>#,##0</c:formatCode>
                <c:ptCount val="12"/>
                <c:pt idx="0">
                  <c:v>11175</c:v>
                </c:pt>
                <c:pt idx="1">
                  <c:v>21873</c:v>
                </c:pt>
                <c:pt idx="2">
                  <c:v>23990</c:v>
                </c:pt>
                <c:pt idx="3">
                  <c:v>41962</c:v>
                </c:pt>
                <c:pt idx="4">
                  <c:v>30940</c:v>
                </c:pt>
                <c:pt idx="5">
                  <c:v>40556</c:v>
                </c:pt>
                <c:pt idx="6">
                  <c:v>58215</c:v>
                </c:pt>
                <c:pt idx="7">
                  <c:v>72253</c:v>
                </c:pt>
                <c:pt idx="8">
                  <c:v>40070</c:v>
                </c:pt>
                <c:pt idx="9">
                  <c:v>42219</c:v>
                </c:pt>
                <c:pt idx="10">
                  <c:v>26399</c:v>
                </c:pt>
                <c:pt idx="11">
                  <c:v>22438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55-4EAC-93DD-EDF22CD6D57A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PROV'!$C$356:$N$356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PROV'!$C$358:$N$358</c:f>
              <c:numCache>
                <c:formatCode>#,##0</c:formatCode>
                <c:ptCount val="12"/>
                <c:pt idx="0">
                  <c:v>20511</c:v>
                </c:pt>
                <c:pt idx="1">
                  <c:v>38416</c:v>
                </c:pt>
                <c:pt idx="2">
                  <c:v>44623</c:v>
                </c:pt>
                <c:pt idx="3">
                  <c:v>78267</c:v>
                </c:pt>
                <c:pt idx="4">
                  <c:v>56055</c:v>
                </c:pt>
                <c:pt idx="5">
                  <c:v>75229</c:v>
                </c:pt>
                <c:pt idx="6">
                  <c:v>107192</c:v>
                </c:pt>
                <c:pt idx="7">
                  <c:v>164516</c:v>
                </c:pt>
                <c:pt idx="8">
                  <c:v>72795</c:v>
                </c:pt>
                <c:pt idx="9">
                  <c:v>77447</c:v>
                </c:pt>
                <c:pt idx="10">
                  <c:v>51662</c:v>
                </c:pt>
                <c:pt idx="11">
                  <c:v>43648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55-4EAC-93DD-EDF22CD6D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26184"/>
        <c:axId val="470825400"/>
      </c:barChart>
      <c:catAx>
        <c:axId val="470826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5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825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6184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190130130406205"/>
          <c:y val="6.6420640816124393E-2"/>
          <c:w val="0.29973505063180583"/>
          <c:h val="8.85609864804635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3.58422897867693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314079422382671"/>
          <c:y val="0.4408617581686764"/>
          <c:w val="0.58664259927797835"/>
          <c:h val="0.4587829678503299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3B-4E72-8F66-E71970B24A7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3B-4E72-8F66-E71970B24A7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3B-4E72-8F66-E71970B24A7B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3B-4E72-8F66-E71970B24A7B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553B-4E72-8F66-E71970B24A7B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553B-4E72-8F66-E71970B24A7B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PROV'!$D$402:$I$402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PROV'!$D$409:$I$409</c:f>
              <c:numCache>
                <c:formatCode>0%</c:formatCode>
                <c:ptCount val="6"/>
                <c:pt idx="0">
                  <c:v>1.0525763066507019</c:v>
                </c:pt>
                <c:pt idx="1">
                  <c:v>3.9217090249959889E-2</c:v>
                </c:pt>
                <c:pt idx="2">
                  <c:v>9.5203809266191167E-2</c:v>
                </c:pt>
                <c:pt idx="3">
                  <c:v>1.3876347358190095E-2</c:v>
                </c:pt>
                <c:pt idx="4">
                  <c:v>4.1656887587663644E-2</c:v>
                </c:pt>
                <c:pt idx="5">
                  <c:v>2.1637289650353175E-2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53B-4E72-8F66-E71970B24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9792150019471E-2"/>
          <c:y val="0.22878270003801754"/>
          <c:w val="0.91069928324913241"/>
          <c:h val="0.64944766462404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PROV'!$C$413:$N$413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PROV'!$C$414:$N$414</c:f>
              <c:numCache>
                <c:formatCode>#,##0</c:formatCode>
                <c:ptCount val="12"/>
                <c:pt idx="0">
                  <c:v>38920</c:v>
                </c:pt>
                <c:pt idx="1">
                  <c:v>51464</c:v>
                </c:pt>
                <c:pt idx="2">
                  <c:v>60400</c:v>
                </c:pt>
                <c:pt idx="3">
                  <c:v>83730</c:v>
                </c:pt>
                <c:pt idx="4">
                  <c:v>78044</c:v>
                </c:pt>
                <c:pt idx="5">
                  <c:v>92405</c:v>
                </c:pt>
                <c:pt idx="6">
                  <c:v>96270</c:v>
                </c:pt>
                <c:pt idx="7">
                  <c:v>126627</c:v>
                </c:pt>
                <c:pt idx="8">
                  <c:v>88068</c:v>
                </c:pt>
                <c:pt idx="9">
                  <c:v>88819</c:v>
                </c:pt>
                <c:pt idx="10">
                  <c:v>77862</c:v>
                </c:pt>
                <c:pt idx="11">
                  <c:v>70777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34-48AB-9EFC-4564769BE6C0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PROV'!$C$413:$N$413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PROV'!$C$415:$N$415</c:f>
              <c:numCache>
                <c:formatCode>#,##0</c:formatCode>
                <c:ptCount val="12"/>
                <c:pt idx="0">
                  <c:v>66848</c:v>
                </c:pt>
                <c:pt idx="1">
                  <c:v>83746</c:v>
                </c:pt>
                <c:pt idx="2">
                  <c:v>96272</c:v>
                </c:pt>
                <c:pt idx="3">
                  <c:v>135749</c:v>
                </c:pt>
                <c:pt idx="4">
                  <c:v>129755</c:v>
                </c:pt>
                <c:pt idx="5">
                  <c:v>148408</c:v>
                </c:pt>
                <c:pt idx="6">
                  <c:v>157614</c:v>
                </c:pt>
                <c:pt idx="7">
                  <c:v>196280</c:v>
                </c:pt>
                <c:pt idx="8">
                  <c:v>143996</c:v>
                </c:pt>
                <c:pt idx="9">
                  <c:v>150336</c:v>
                </c:pt>
                <c:pt idx="10">
                  <c:v>125286</c:v>
                </c:pt>
                <c:pt idx="11">
                  <c:v>115852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34-48AB-9EFC-4564769BE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24224"/>
        <c:axId val="470823832"/>
      </c:barChart>
      <c:catAx>
        <c:axId val="4708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3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823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4224"/>
        <c:crosses val="autoZero"/>
        <c:crossBetween val="between"/>
        <c:minorUnit val="2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190130130406205"/>
          <c:y val="6.6420776350324631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8014440433213"/>
          <c:y val="0.35365994053266536"/>
          <c:w val="0.54151624548736466"/>
          <c:h val="0.4878068145278142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36-4646-A520-FB64DB58AD5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36-4646-A520-FB64DB58AD5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36-4646-A520-FB64DB58AD50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36-4646-A520-FB64DB58AD50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7536-4646-A520-FB64DB58AD50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7536-4646-A520-FB64DB58AD5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PROV'!$D$456:$I$456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PROV'!$D$463:$I$463</c:f>
              <c:numCache>
                <c:formatCode>0%</c:formatCode>
                <c:ptCount val="6"/>
                <c:pt idx="0">
                  <c:v>0.36256449219728942</c:v>
                </c:pt>
                <c:pt idx="1">
                  <c:v>3.4072300211758499E-2</c:v>
                </c:pt>
                <c:pt idx="2">
                  <c:v>0.12019979818632891</c:v>
                </c:pt>
                <c:pt idx="3">
                  <c:v>5.6725288101612259E-3</c:v>
                </c:pt>
                <c:pt idx="4">
                  <c:v>4.5360340829080262E-2</c:v>
                </c:pt>
                <c:pt idx="5">
                  <c:v>1.7680574837468391E-2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536-4646-A520-FB64DB58A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29573377380858E-2"/>
          <c:y val="0.20664243874401583"/>
          <c:w val="0.91865684980179474"/>
          <c:h val="0.675277969467051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PROV'!$C$467:$N$467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PROV'!$C$468:$N$468</c:f>
              <c:numCache>
                <c:formatCode>#,##0</c:formatCode>
                <c:ptCount val="12"/>
                <c:pt idx="0">
                  <c:v>12858</c:v>
                </c:pt>
                <c:pt idx="1">
                  <c:v>21974</c:v>
                </c:pt>
                <c:pt idx="2">
                  <c:v>23066</c:v>
                </c:pt>
                <c:pt idx="3">
                  <c:v>37826</c:v>
                </c:pt>
                <c:pt idx="4">
                  <c:v>33173</c:v>
                </c:pt>
                <c:pt idx="5">
                  <c:v>41728</c:v>
                </c:pt>
                <c:pt idx="6">
                  <c:v>56565</c:v>
                </c:pt>
                <c:pt idx="7">
                  <c:v>76901</c:v>
                </c:pt>
                <c:pt idx="8">
                  <c:v>45147</c:v>
                </c:pt>
                <c:pt idx="9">
                  <c:v>41588</c:v>
                </c:pt>
                <c:pt idx="10">
                  <c:v>25395</c:v>
                </c:pt>
                <c:pt idx="11">
                  <c:v>25378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DA-46F9-88D4-EEE9A14E43CC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PROV'!$C$467:$N$467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PROV'!$C$469:$N$469</c:f>
              <c:numCache>
                <c:formatCode>#,##0</c:formatCode>
                <c:ptCount val="12"/>
                <c:pt idx="0">
                  <c:v>20179</c:v>
                </c:pt>
                <c:pt idx="1">
                  <c:v>33491</c:v>
                </c:pt>
                <c:pt idx="2">
                  <c:v>36262</c:v>
                </c:pt>
                <c:pt idx="3">
                  <c:v>68001</c:v>
                </c:pt>
                <c:pt idx="4">
                  <c:v>50172</c:v>
                </c:pt>
                <c:pt idx="5">
                  <c:v>67977</c:v>
                </c:pt>
                <c:pt idx="6">
                  <c:v>90684</c:v>
                </c:pt>
                <c:pt idx="7">
                  <c:v>140117</c:v>
                </c:pt>
                <c:pt idx="8">
                  <c:v>69412</c:v>
                </c:pt>
                <c:pt idx="9">
                  <c:v>70120</c:v>
                </c:pt>
                <c:pt idx="10">
                  <c:v>38406</c:v>
                </c:pt>
                <c:pt idx="11">
                  <c:v>40766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DA-46F9-88D4-EEE9A14E4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26576"/>
        <c:axId val="470827360"/>
      </c:barChart>
      <c:catAx>
        <c:axId val="47082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7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827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6576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93106903668565"/>
          <c:y val="5.1660647682197622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26000050781349182"/>
          <c:w val="0.82327586206896552"/>
          <c:h val="0.57600112500219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96-4C33-B899-0D5C258995A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96-4C33-B899-0D5C258995A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96-4C33-B899-0D5C258995A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96-4C33-B899-0D5C258995A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196-4C33-B899-0D5C258995A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196-4C33-B899-0D5C258995A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196-4C33-B899-0D5C258995A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196-4C33-B899-0D5C258995A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196-4C33-B899-0D5C258995AC}"/>
              </c:ext>
            </c:extLst>
          </c:dPt>
          <c:cat>
            <c:strRef>
              <c:f>'M.V. Y P. MESES'!$A$9:$B$11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MESES'!$C$9:$C$11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196-4C33-B899-0D5C258995AC}"/>
            </c:ext>
          </c:extLst>
        </c:ser>
        <c:ser>
          <c:idx val="1"/>
          <c:order val="1"/>
          <c:tx>
            <c:strRef>
              <c:f>'M.V. Y P. MESES'!$D$8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MESES'!$A$9:$B$11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MESES'!$D$9:$D$11</c:f>
              <c:numCache>
                <c:formatCode>#,##0</c:formatCode>
                <c:ptCount val="3"/>
                <c:pt idx="0">
                  <c:v>281451</c:v>
                </c:pt>
                <c:pt idx="1">
                  <c:v>238009</c:v>
                </c:pt>
                <c:pt idx="2">
                  <c:v>43442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196-4C33-B899-0D5C25899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19520"/>
        <c:axId val="470828144"/>
      </c:barChart>
      <c:catAx>
        <c:axId val="47081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08281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1952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8710359408033828"/>
          <c:y val="1.865674063469339E-2"/>
          <c:w val="0.2452431289640592"/>
          <c:h val="7.46269625387735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147410358565737"/>
          <c:w val="0.8280552134023409"/>
          <c:h val="0.581673306772908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F7D-43F0-89A3-C48F0338AFF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F7D-43F0-89A3-C48F0338AFF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F7D-43F0-89A3-C48F0338AFF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F7D-43F0-89A3-C48F0338AFF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F7D-43F0-89A3-C48F0338AFF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F7D-43F0-89A3-C48F0338AFF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F7D-43F0-89A3-C48F0338AFF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F7D-43F0-89A3-C48F0338AFF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F7D-43F0-89A3-C48F0338AFF6}"/>
              </c:ext>
            </c:extLst>
          </c:dPt>
          <c:cat>
            <c:strRef>
              <c:f>'M.V. Y P. MESES'!$A$12:$B$14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MESES'!$C$12:$C$14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F7D-43F0-89A3-C48F0338AFF6}"/>
            </c:ext>
          </c:extLst>
        </c:ser>
        <c:ser>
          <c:idx val="1"/>
          <c:order val="1"/>
          <c:tx>
            <c:strRef>
              <c:f>'M.V. Y P. MESES'!$D$8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MESES'!$A$12:$B$14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MESES'!$D$12:$D$14</c:f>
              <c:numCache>
                <c:formatCode>#,##0</c:formatCode>
                <c:ptCount val="3"/>
                <c:pt idx="0">
                  <c:v>455882</c:v>
                </c:pt>
                <c:pt idx="1">
                  <c:v>385447</c:v>
                </c:pt>
                <c:pt idx="2">
                  <c:v>70435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F7D-43F0-89A3-C48F0338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28928"/>
        <c:axId val="470822656"/>
      </c:barChart>
      <c:catAx>
        <c:axId val="4708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0822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892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6923076923076927E-2"/>
          <c:y val="1.9920136442088707E-2"/>
          <c:w val="0.14479661761736795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5A-4CC6-A683-BBED4C6C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7479192"/>
        <c:axId val="447476840"/>
      </c:barChart>
      <c:catAx>
        <c:axId val="447479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76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76840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7919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3200064843876648"/>
          <c:w val="0.82327586206896552"/>
          <c:h val="0.56400110156465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24-4B48-865F-04024B5572A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24-4B48-865F-04024B5572A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24-4B48-865F-04024B5572A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24-4B48-865F-04024B5572A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24-4B48-865F-04024B5572A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24-4B48-865F-04024B5572A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24-4B48-865F-04024B5572A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24-4B48-865F-04024B5572A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24-4B48-865F-04024B5572A6}"/>
              </c:ext>
            </c:extLst>
          </c:dPt>
          <c:cat>
            <c:strRef>
              <c:f>'M.V. Y P. MESES'!$A$27:$B$29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MESES'!$C$27:$C$29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24-4B48-865F-04024B5572A6}"/>
            </c:ext>
          </c:extLst>
        </c:ser>
        <c:ser>
          <c:idx val="1"/>
          <c:order val="1"/>
          <c:tx>
            <c:strRef>
              <c:f>'M.V. Y P. MESES'!$D$26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MESES'!$A$27:$B$29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MESES'!$D$27:$D$29</c:f>
              <c:numCache>
                <c:formatCode>#,##0</c:formatCode>
                <c:ptCount val="3"/>
                <c:pt idx="0">
                  <c:v>389633</c:v>
                </c:pt>
                <c:pt idx="1">
                  <c:v>340961</c:v>
                </c:pt>
                <c:pt idx="2">
                  <c:v>48672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324-4B48-865F-04024B557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30104"/>
        <c:axId val="470831280"/>
      </c:barChart>
      <c:catAx>
        <c:axId val="470830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3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0831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30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9827586206896552"/>
          <c:y val="0.02"/>
          <c:w val="0.24784482758620685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3466135458167329"/>
          <c:w val="0.8280552134023409"/>
          <c:h val="0.56175298804780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B-408A-8F85-F3A0BAA2872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B-408A-8F85-F3A0BAA2872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B-408A-8F85-F3A0BAA2872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B-408A-8F85-F3A0BAA2872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4EB-408A-8F85-F3A0BAA2872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4EB-408A-8F85-F3A0BAA2872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4EB-408A-8F85-F3A0BAA2872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4EB-408A-8F85-F3A0BAA2872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4EB-408A-8F85-F3A0BAA28721}"/>
              </c:ext>
            </c:extLst>
          </c:dPt>
          <c:cat>
            <c:strRef>
              <c:f>'M.V. Y P. MESES'!$A$30:$B$32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MESES'!$C$30:$C$32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EB-408A-8F85-F3A0BAA28721}"/>
            </c:ext>
          </c:extLst>
        </c:ser>
        <c:ser>
          <c:idx val="1"/>
          <c:order val="1"/>
          <c:tx>
            <c:strRef>
              <c:f>'M.V. Y P. MESES'!$D$26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MESES'!$A$30:$B$32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MESES'!$D$30:$D$32</c:f>
              <c:numCache>
                <c:formatCode>#,##0</c:formatCode>
                <c:ptCount val="3"/>
                <c:pt idx="0">
                  <c:v>625001</c:v>
                </c:pt>
                <c:pt idx="1">
                  <c:v>547579</c:v>
                </c:pt>
                <c:pt idx="2">
                  <c:v>77422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4EB-408A-8F85-F3A0BAA28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21088"/>
        <c:axId val="470821480"/>
      </c:barChart>
      <c:catAx>
        <c:axId val="4708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1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08214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108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4660633484162894E-2"/>
          <c:y val="1.9920136442088707E-2"/>
          <c:w val="0.2081450339069607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28800056250109862"/>
          <c:w val="0.84051724137931039"/>
          <c:h val="0.60800118750231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MESES'!$C$44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98-4B94-A881-7FDF2714931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98-4B94-A881-7FDF2714931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98-4B94-A881-7FDF2714931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98-4B94-A881-7FDF2714931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B98-4B94-A881-7FDF2714931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B98-4B94-A881-7FDF2714931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B98-4B94-A881-7FDF2714931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B98-4B94-A881-7FDF2714931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B98-4B94-A881-7FDF27149316}"/>
              </c:ext>
            </c:extLst>
          </c:dPt>
          <c:cat>
            <c:strRef>
              <c:f>'M.V. Y P. MESES'!$A$45:$B$47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MESES'!$C$45:$C$47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B98-4B94-A881-7FDF27149316}"/>
            </c:ext>
          </c:extLst>
        </c:ser>
        <c:ser>
          <c:idx val="1"/>
          <c:order val="1"/>
          <c:tx>
            <c:strRef>
              <c:f>'M.V. Y P. MESES'!$D$44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MESES'!$A$45:$B$47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MESES'!$D$45:$D$47</c:f>
              <c:numCache>
                <c:formatCode>#,##0</c:formatCode>
                <c:ptCount val="3"/>
                <c:pt idx="0">
                  <c:v>449376</c:v>
                </c:pt>
                <c:pt idx="1">
                  <c:v>375955</c:v>
                </c:pt>
                <c:pt idx="2">
                  <c:v>73421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B98-4B94-A881-7FDF27149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23440"/>
        <c:axId val="467776344"/>
      </c:barChart>
      <c:catAx>
        <c:axId val="47082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7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776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82344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0474137931034486"/>
          <c:y val="0.02"/>
          <c:w val="0.2306034482758621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29482071713147412"/>
          <c:w val="0.84389233497014526"/>
          <c:h val="0.60159362549800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MESES'!$C$44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02-4E68-9CF4-46190377286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02-4E68-9CF4-46190377286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02-4E68-9CF4-46190377286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A02-4E68-9CF4-46190377286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A02-4E68-9CF4-46190377286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A02-4E68-9CF4-46190377286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A02-4E68-9CF4-46190377286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A02-4E68-9CF4-46190377286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A02-4E68-9CF4-46190377286C}"/>
              </c:ext>
            </c:extLst>
          </c:dPt>
          <c:cat>
            <c:strRef>
              <c:f>'M.V. Y P. MESES'!$A$48:$B$50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MESES'!$C$48:$C$50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A02-4E68-9CF4-46190377286C}"/>
            </c:ext>
          </c:extLst>
        </c:ser>
        <c:ser>
          <c:idx val="1"/>
          <c:order val="1"/>
          <c:tx>
            <c:strRef>
              <c:f>'M.V. Y P. MESES'!$D$44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MESES'!$A$48:$B$50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MESES'!$D$48:$D$50</c:f>
              <c:numCache>
                <c:formatCode>#,##0</c:formatCode>
                <c:ptCount val="3"/>
                <c:pt idx="0">
                  <c:v>733247</c:v>
                </c:pt>
                <c:pt idx="1">
                  <c:v>624783</c:v>
                </c:pt>
                <c:pt idx="2">
                  <c:v>108464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A02-4E68-9CF4-461903772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49688"/>
        <c:axId val="467752432"/>
      </c:barChart>
      <c:catAx>
        <c:axId val="46774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5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752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4968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4660633484162894E-2"/>
          <c:y val="1.9920136442088707E-2"/>
          <c:w val="0.12669707010605574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4000066406379698"/>
          <c:w val="0.82974137931034486"/>
          <c:h val="0.5560010859396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MESES'!$C$62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BC-435E-BBE6-70338B785802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BC-435E-BBE6-70338B785802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BC-435E-BBE6-70338B785802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BC-435E-BBE6-70338B785802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BC-435E-BBE6-70338B785802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CBC-435E-BBE6-70338B785802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CBC-435E-BBE6-70338B785802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CBC-435E-BBE6-70338B785802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CBC-435E-BBE6-70338B785802}"/>
              </c:ext>
            </c:extLst>
          </c:dPt>
          <c:cat>
            <c:strRef>
              <c:f>'M.V. Y P. MESES'!$A$63:$B$65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MESES'!$C$63:$C$65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BC-435E-BBE6-70338B785802}"/>
            </c:ext>
          </c:extLst>
        </c:ser>
        <c:ser>
          <c:idx val="1"/>
          <c:order val="1"/>
          <c:tx>
            <c:strRef>
              <c:f>'M.V. Y P. MESES'!$D$62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MESES'!$A$63:$B$65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MESES'!$D$63:$D$65</c:f>
              <c:numCache>
                <c:formatCode>#,##0</c:formatCode>
                <c:ptCount val="3"/>
                <c:pt idx="0">
                  <c:v>681947</c:v>
                </c:pt>
                <c:pt idx="1">
                  <c:v>559927</c:v>
                </c:pt>
                <c:pt idx="2">
                  <c:v>122020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BC-435E-BBE6-70338B785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59096"/>
        <c:axId val="467746944"/>
      </c:barChart>
      <c:catAx>
        <c:axId val="467759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4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746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59096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5732758620689657"/>
          <c:y val="0.02"/>
          <c:w val="0.2262931034482758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386454183266932"/>
          <c:w val="0.8371049971553719"/>
          <c:h val="0.557768924302788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MESES'!$C$62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EE-425D-BC4B-89A789C9D14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EE-425D-BC4B-89A789C9D14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EE-425D-BC4B-89A789C9D14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EE-425D-BC4B-89A789C9D14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7EE-425D-BC4B-89A789C9D14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7EE-425D-BC4B-89A789C9D14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7EE-425D-BC4B-89A789C9D14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7EE-425D-BC4B-89A789C9D14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7EE-425D-BC4B-89A789C9D143}"/>
              </c:ext>
            </c:extLst>
          </c:dPt>
          <c:cat>
            <c:strRef>
              <c:f>'M.V. Y P. MESES'!$A$66:$B$68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MESES'!$C$66:$C$68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7EE-425D-BC4B-89A789C9D143}"/>
            </c:ext>
          </c:extLst>
        </c:ser>
        <c:ser>
          <c:idx val="1"/>
          <c:order val="1"/>
          <c:tx>
            <c:strRef>
              <c:f>'M.V. Y P. MESES'!$D$62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MESES'!$A$66:$B$68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MESES'!$D$66:$D$68</c:f>
              <c:numCache>
                <c:formatCode>#,##0</c:formatCode>
                <c:ptCount val="3"/>
                <c:pt idx="0">
                  <c:v>1160823</c:v>
                </c:pt>
                <c:pt idx="1">
                  <c:v>975080</c:v>
                </c:pt>
                <c:pt idx="2">
                  <c:v>185743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7EE-425D-BC4B-89A789C9D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65496"/>
        <c:axId val="479561184"/>
      </c:barChart>
      <c:catAx>
        <c:axId val="47956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611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549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859752259474352"/>
          <c:y val="1.9920136442088707E-2"/>
          <c:w val="0.10859752259474352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0800060156367493"/>
          <c:w val="0.84051724137931039"/>
          <c:h val="0.588001148439743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C4-40E7-BBC3-B3BEC0B93F1B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C4-40E7-BBC3-B3BEC0B93F1B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C4-40E7-BBC3-B3BEC0B93F1B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C4-40E7-BBC3-B3BEC0B93F1B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4C4-40E7-BBC3-B3BEC0B93F1B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4C4-40E7-BBC3-B3BEC0B93F1B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4C4-40E7-BBC3-B3BEC0B93F1B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4C4-40E7-BBC3-B3BEC0B93F1B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4C4-40E7-BBC3-B3BEC0B93F1B}"/>
              </c:ext>
            </c:extLst>
          </c:dPt>
          <c:cat>
            <c:strRef>
              <c:f>'M.V. Y P. MESES'!$A$81:$B$83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MESES'!$C$81:$C$83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4C4-40E7-BBC3-B3BEC0B93F1B}"/>
            </c:ext>
          </c:extLst>
        </c:ser>
        <c:ser>
          <c:idx val="1"/>
          <c:order val="1"/>
          <c:tx>
            <c:strRef>
              <c:f>'M.V. Y P. MESES'!$D$80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MESES'!$A$81:$B$83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MESES'!$D$81:$D$83</c:f>
              <c:numCache>
                <c:formatCode>#,##0</c:formatCode>
                <c:ptCount val="3"/>
                <c:pt idx="0">
                  <c:v>692687</c:v>
                </c:pt>
                <c:pt idx="1">
                  <c:v>509552</c:v>
                </c:pt>
                <c:pt idx="2">
                  <c:v>183135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4C4-40E7-BBC3-B3BEC0B93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61576"/>
        <c:axId val="479561968"/>
      </c:barChart>
      <c:catAx>
        <c:axId val="47956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61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1576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551724137931039"/>
          <c:y val="0.02"/>
          <c:w val="0.22629310344827591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0677290836653387"/>
          <c:w val="0.8416298890318874"/>
          <c:h val="0.58964143426294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91-4868-8045-1C89F1088FA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91-4868-8045-1C89F1088FA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91-4868-8045-1C89F1088FA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91-4868-8045-1C89F1088FA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91-4868-8045-1C89F1088FA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91-4868-8045-1C89F1088FA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91-4868-8045-1C89F1088FA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91-4868-8045-1C89F1088FA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91-4868-8045-1C89F1088FA9}"/>
              </c:ext>
            </c:extLst>
          </c:dPt>
          <c:cat>
            <c:strRef>
              <c:f>'M.V. Y P. MESES'!$A$84:$B$86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MESES'!$C$84:$C$86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91-4868-8045-1C89F1088FA9}"/>
            </c:ext>
          </c:extLst>
        </c:ser>
        <c:ser>
          <c:idx val="1"/>
          <c:order val="1"/>
          <c:tx>
            <c:strRef>
              <c:f>'M.V. Y P. MESES'!$D$80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MESES'!$A$84:$B$86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MESES'!$D$84:$D$86</c:f>
              <c:numCache>
                <c:formatCode>#,##0</c:formatCode>
                <c:ptCount val="3"/>
                <c:pt idx="0">
                  <c:v>1125964</c:v>
                </c:pt>
                <c:pt idx="1">
                  <c:v>858144</c:v>
                </c:pt>
                <c:pt idx="2">
                  <c:v>267820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B91-4868-8045-1C89F1088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60008"/>
        <c:axId val="479567848"/>
      </c:barChart>
      <c:catAx>
        <c:axId val="47956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7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67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000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2398190045248875E-2"/>
          <c:y val="1.9920136442088707E-2"/>
          <c:w val="0.1153848529114856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1600061718870542"/>
          <c:w val="0.84051724137931039"/>
          <c:h val="0.58000113281471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MESES'!$C$98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FA-4D9C-93AB-BBE14C76223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FA-4D9C-93AB-BBE14C76223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3FA-4D9C-93AB-BBE14C76223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3FA-4D9C-93AB-BBE14C76223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3FA-4D9C-93AB-BBE14C76223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3FA-4D9C-93AB-BBE14C76223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3FA-4D9C-93AB-BBE14C76223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3FA-4D9C-93AB-BBE14C76223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3FA-4D9C-93AB-BBE14C762234}"/>
              </c:ext>
            </c:extLst>
          </c:dPt>
          <c:cat>
            <c:strRef>
              <c:f>'M.V. Y P. MESES'!$A$99:$B$101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MESES'!$C$99:$C$101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3FA-4D9C-93AB-BBE14C762234}"/>
            </c:ext>
          </c:extLst>
        </c:ser>
        <c:ser>
          <c:idx val="1"/>
          <c:order val="1"/>
          <c:tx>
            <c:strRef>
              <c:f>'M.V. Y P. MESES'!$D$98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MESES'!$A$99:$B$101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MESES'!$D$99:$D$101</c:f>
              <c:numCache>
                <c:formatCode>#,##0</c:formatCode>
                <c:ptCount val="3"/>
                <c:pt idx="0">
                  <c:v>744246</c:v>
                </c:pt>
                <c:pt idx="1">
                  <c:v>546299</c:v>
                </c:pt>
                <c:pt idx="2">
                  <c:v>197947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3FA-4D9C-93AB-BBE14C762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62360"/>
        <c:axId val="479562752"/>
      </c:barChart>
      <c:catAx>
        <c:axId val="479562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236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7887931034482762"/>
          <c:y val="0.02"/>
          <c:w val="0.2262931034482758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1075697211155379"/>
          <c:w val="0.8416298890318874"/>
          <c:h val="0.58565737051792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MESES'!$C$98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D1-4A78-BC86-158527E6C49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D1-4A78-BC86-158527E6C49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D1-4A78-BC86-158527E6C49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D1-4A78-BC86-158527E6C49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ED1-4A78-BC86-158527E6C49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ED1-4A78-BC86-158527E6C49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ED1-4A78-BC86-158527E6C49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ED1-4A78-BC86-158527E6C49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9ED1-4A78-BC86-158527E6C49D}"/>
              </c:ext>
            </c:extLst>
          </c:dPt>
          <c:cat>
            <c:strRef>
              <c:f>'M.V. Y P. MESES'!$A$102:$B$104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MESES'!$C$102:$C$104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1-4A78-BC86-158527E6C49D}"/>
            </c:ext>
          </c:extLst>
        </c:ser>
        <c:ser>
          <c:idx val="1"/>
          <c:order val="1"/>
          <c:tx>
            <c:strRef>
              <c:f>'M.V. Y P. MESES'!$D$98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MESES'!$A$102:$B$104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MESES'!$D$102:$D$104</c:f>
              <c:numCache>
                <c:formatCode>#,##0</c:formatCode>
                <c:ptCount val="3"/>
                <c:pt idx="0">
                  <c:v>1219897</c:v>
                </c:pt>
                <c:pt idx="1">
                  <c:v>928648</c:v>
                </c:pt>
                <c:pt idx="2">
                  <c:v>291249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1-4A78-BC86-158527E6C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72160"/>
        <c:axId val="479564712"/>
      </c:barChart>
      <c:catAx>
        <c:axId val="4795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4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64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2160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407239819004525"/>
          <c:y val="1.9920136442088707E-2"/>
          <c:w val="0.10633484162895927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PROV'!$C$270:$N$270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PROV'!$C$271:$N$271</c:f>
              <c:numCache>
                <c:formatCode>General</c:formatCode>
                <c:ptCount val="12"/>
                <c:pt idx="0">
                  <c:v>49478</c:v>
                </c:pt>
                <c:pt idx="1">
                  <c:v>66502</c:v>
                </c:pt>
                <c:pt idx="2">
                  <c:v>76125</c:v>
                </c:pt>
                <c:pt idx="3">
                  <c:v>104745</c:v>
                </c:pt>
                <c:pt idx="4">
                  <c:v>95354</c:v>
                </c:pt>
                <c:pt idx="5">
                  <c:v>107924</c:v>
                </c:pt>
                <c:pt idx="6">
                  <c:v>96473</c:v>
                </c:pt>
                <c:pt idx="7">
                  <c:v>143178</c:v>
                </c:pt>
                <c:pt idx="8">
                  <c:v>111706</c:v>
                </c:pt>
                <c:pt idx="9">
                  <c:v>112208</c:v>
                </c:pt>
                <c:pt idx="10">
                  <c:v>77749</c:v>
                </c:pt>
                <c:pt idx="11">
                  <c:v>78020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2-481C-8739-9730C4628CA2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PROV'!$C$270:$N$270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PROV'!$C$272:$N$272</c:f>
              <c:numCache>
                <c:formatCode>General</c:formatCode>
                <c:ptCount val="12"/>
                <c:pt idx="0">
                  <c:v>80406</c:v>
                </c:pt>
                <c:pt idx="1">
                  <c:v>103641</c:v>
                </c:pt>
                <c:pt idx="2">
                  <c:v>131971</c:v>
                </c:pt>
                <c:pt idx="3">
                  <c:v>180189</c:v>
                </c:pt>
                <c:pt idx="4">
                  <c:v>185204</c:v>
                </c:pt>
                <c:pt idx="5">
                  <c:v>173553</c:v>
                </c:pt>
                <c:pt idx="6">
                  <c:v>179035</c:v>
                </c:pt>
                <c:pt idx="7">
                  <c:v>268459</c:v>
                </c:pt>
                <c:pt idx="8">
                  <c:v>208550</c:v>
                </c:pt>
                <c:pt idx="9">
                  <c:v>178485</c:v>
                </c:pt>
                <c:pt idx="10">
                  <c:v>133939</c:v>
                </c:pt>
                <c:pt idx="11">
                  <c:v>130614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2-481C-8739-9730C4628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480368"/>
        <c:axId val="447478408"/>
      </c:barChart>
      <c:catAx>
        <c:axId val="44748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78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7478408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80368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9600077343901063"/>
          <c:w val="0.80387931034482762"/>
          <c:h val="0.500000976564407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MESES'!$C$116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A8-4517-8377-2D14E59C13F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A8-4517-8377-2D14E59C13F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A8-4517-8377-2D14E59C13F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A8-4517-8377-2D14E59C13F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A8-4517-8377-2D14E59C13F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A8-4517-8377-2D14E59C13F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A8-4517-8377-2D14E59C13F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A8-4517-8377-2D14E59C13F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A8-4517-8377-2D14E59C13FD}"/>
              </c:ext>
            </c:extLst>
          </c:dPt>
          <c:cat>
            <c:strRef>
              <c:f>'M.V. Y P. MESES'!$A$117:$B$119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MESES'!$C$117:$C$119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A8-4517-8377-2D14E59C13FD}"/>
            </c:ext>
          </c:extLst>
        </c:ser>
        <c:ser>
          <c:idx val="1"/>
          <c:order val="1"/>
          <c:tx>
            <c:strRef>
              <c:f>'M.V. Y P. MESES'!$D$116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MESES'!$A$117:$B$119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MESES'!$D$117:$D$119</c:f>
              <c:numCache>
                <c:formatCode>#,##0</c:formatCode>
                <c:ptCount val="3"/>
                <c:pt idx="0">
                  <c:v>862818</c:v>
                </c:pt>
                <c:pt idx="1">
                  <c:v>637832</c:v>
                </c:pt>
                <c:pt idx="2">
                  <c:v>224986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EA8-4517-8377-2D14E59C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68240"/>
        <c:axId val="479570984"/>
      </c:barChart>
      <c:catAx>
        <c:axId val="47956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70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824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5603448275862066"/>
          <c:y val="0.02"/>
          <c:w val="0.22413793103448276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9442231075697209"/>
          <c:w val="0.79864341620499002"/>
          <c:h val="0.5019920318725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MESES'!$C$116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69-4ECB-9B1A-08086FEC78E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69-4ECB-9B1A-08086FEC78E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69-4ECB-9B1A-08086FEC78E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69-4ECB-9B1A-08086FEC78E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F69-4ECB-9B1A-08086FEC78E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F69-4ECB-9B1A-08086FEC78E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F69-4ECB-9B1A-08086FEC78E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F69-4ECB-9B1A-08086FEC78E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F69-4ECB-9B1A-08086FEC78EC}"/>
              </c:ext>
            </c:extLst>
          </c:dPt>
          <c:cat>
            <c:strRef>
              <c:f>'M.V. Y P. MESES'!$A$120:$B$122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MESES'!$C$120:$C$122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F69-4ECB-9B1A-08086FEC78EC}"/>
            </c:ext>
          </c:extLst>
        </c:ser>
        <c:ser>
          <c:idx val="1"/>
          <c:order val="1"/>
          <c:tx>
            <c:strRef>
              <c:f>'M.V. Y P. MESES'!$D$116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MESES'!$A$120:$B$122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MESES'!$D$120:$D$122</c:f>
              <c:numCache>
                <c:formatCode>#,##0</c:formatCode>
                <c:ptCount val="3"/>
                <c:pt idx="0">
                  <c:v>1443163</c:v>
                </c:pt>
                <c:pt idx="1">
                  <c:v>1134399</c:v>
                </c:pt>
                <c:pt idx="2">
                  <c:v>308764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F69-4ECB-9B1A-08086FEC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65104"/>
        <c:axId val="479563928"/>
      </c:barChart>
      <c:catAx>
        <c:axId val="47956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63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5104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9230792983456252"/>
          <c:y val="1.9920136442088707E-2"/>
          <c:w val="0.10633484162895929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7586206896552"/>
          <c:y val="0.40800079687655638"/>
          <c:w val="0.76077586206896552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MESES'!$C$134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9AB-4DC2-8861-C4F3DDAE70A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9AB-4DC2-8861-C4F3DDAE70A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9AB-4DC2-8861-C4F3DDAE70A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9AB-4DC2-8861-C4F3DDAE70A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9AB-4DC2-8861-C4F3DDAE70A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9AB-4DC2-8861-C4F3DDAE70A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9AB-4DC2-8861-C4F3DDAE70A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9AB-4DC2-8861-C4F3DDAE70A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9AB-4DC2-8861-C4F3DDAE70A9}"/>
              </c:ext>
            </c:extLst>
          </c:dPt>
          <c:cat>
            <c:strRef>
              <c:f>'M.V. Y P. MESES'!$A$135:$B$137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MESES'!$C$135:$C$137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9AB-4DC2-8861-C4F3DDAE70A9}"/>
            </c:ext>
          </c:extLst>
        </c:ser>
        <c:ser>
          <c:idx val="1"/>
          <c:order val="1"/>
          <c:tx>
            <c:strRef>
              <c:f>'M.V. Y P. MESES'!$D$134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MESES'!$A$135:$B$137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MESES'!$D$135:$D$137</c:f>
              <c:numCache>
                <c:formatCode>#,##0</c:formatCode>
                <c:ptCount val="3"/>
                <c:pt idx="0">
                  <c:v>1247844</c:v>
                </c:pt>
                <c:pt idx="1">
                  <c:v>935989</c:v>
                </c:pt>
                <c:pt idx="2">
                  <c:v>311855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9AB-4DC2-8861-C4F3DDAE7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71376"/>
        <c:axId val="479560400"/>
      </c:barChart>
      <c:catAx>
        <c:axId val="47957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604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137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405172413793105"/>
          <c:y val="3.2000082020997377E-2"/>
          <c:w val="0.18965517241379315"/>
          <c:h val="7.99999999999999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60189568224124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MESES'!$C$134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94-49FE-8709-149E895550C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94-49FE-8709-149E895550C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94-49FE-8709-149E895550C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E94-49FE-8709-149E895550C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E94-49FE-8709-149E895550C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E94-49FE-8709-149E895550C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E94-49FE-8709-149E895550C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E94-49FE-8709-149E895550C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E94-49FE-8709-149E895550C4}"/>
              </c:ext>
            </c:extLst>
          </c:dPt>
          <c:cat>
            <c:strRef>
              <c:f>'M.V. Y P. MESES'!$A$138:$B$140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MESES'!$C$138:$C$140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E94-49FE-8709-149E895550C4}"/>
            </c:ext>
          </c:extLst>
        </c:ser>
        <c:ser>
          <c:idx val="1"/>
          <c:order val="1"/>
          <c:tx>
            <c:strRef>
              <c:f>'M.V. Y P. MESES'!$D$134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MESES'!$A$138:$B$140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MESES'!$D$138:$D$140</c:f>
              <c:numCache>
                <c:formatCode>#,##0</c:formatCode>
                <c:ptCount val="3"/>
                <c:pt idx="0">
                  <c:v>2171143</c:v>
                </c:pt>
                <c:pt idx="1">
                  <c:v>1740821</c:v>
                </c:pt>
                <c:pt idx="2">
                  <c:v>430322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E94-49FE-8709-149E89555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67064"/>
        <c:axId val="479567456"/>
      </c:barChart>
      <c:catAx>
        <c:axId val="479567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67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7064"/>
        <c:crosses val="autoZero"/>
        <c:crossBetween val="between"/>
        <c:majorUnit val="4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063372168976614"/>
          <c:y val="3.1872708518439083E-2"/>
          <c:w val="0.14253417417845393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MESES'!$C$152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0A-44FE-AEC7-9140C9AF8B8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0A-44FE-AEC7-9140C9AF8B8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10A-44FE-AEC7-9140C9AF8B8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10A-44FE-AEC7-9140C9AF8B8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10A-44FE-AEC7-9140C9AF8B8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10A-44FE-AEC7-9140C9AF8B8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10A-44FE-AEC7-9140C9AF8B8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10A-44FE-AEC7-9140C9AF8B8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10A-44FE-AEC7-9140C9AF8B8A}"/>
              </c:ext>
            </c:extLst>
          </c:dPt>
          <c:cat>
            <c:strRef>
              <c:f>'M.V. Y P. MESES'!$A$153:$B$155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MESES'!$C$153:$C$155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10A-44FE-AEC7-9140C9AF8B8A}"/>
            </c:ext>
          </c:extLst>
        </c:ser>
        <c:ser>
          <c:idx val="1"/>
          <c:order val="1"/>
          <c:tx>
            <c:strRef>
              <c:f>'M.V. Y P. MESES'!$D$152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MESES'!$A$153:$B$155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MESES'!$D$153:$D$155</c:f>
              <c:numCache>
                <c:formatCode>#,##0</c:formatCode>
                <c:ptCount val="3"/>
                <c:pt idx="0">
                  <c:v>805617</c:v>
                </c:pt>
                <c:pt idx="1">
                  <c:v>574083</c:v>
                </c:pt>
                <c:pt idx="2">
                  <c:v>231534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10A-44FE-AEC7-9140C9AF8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69808"/>
        <c:axId val="479571768"/>
      </c:barChart>
      <c:catAx>
        <c:axId val="47956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1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717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9808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836206896551724"/>
          <c:y val="3.2000082020997377E-2"/>
          <c:w val="0.18965517241379304"/>
          <c:h val="7.99999999999999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60189568224124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MESES'!$C$152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A1-4F6B-A560-57161AA333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A1-4F6B-A560-57161AA333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DA1-4F6B-A560-57161AA333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DA1-4F6B-A560-57161AA333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DA1-4F6B-A560-57161AA333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DA1-4F6B-A560-57161AA333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DA1-4F6B-A560-57161AA333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DA1-4F6B-A560-57161AA333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DA1-4F6B-A560-57161AA33319}"/>
              </c:ext>
            </c:extLst>
          </c:dPt>
          <c:cat>
            <c:strRef>
              <c:f>'M.V. Y P. MESES'!$A$156:$B$158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MESES'!$C$156:$C$158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DA1-4F6B-A560-57161AA33319}"/>
            </c:ext>
          </c:extLst>
        </c:ser>
        <c:ser>
          <c:idx val="1"/>
          <c:order val="1"/>
          <c:tx>
            <c:strRef>
              <c:f>'M.V. Y P. MESES'!$D$152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MESES'!$A$156:$B$158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MESES'!$D$156:$D$158</c:f>
              <c:numCache>
                <c:formatCode>#,##0</c:formatCode>
                <c:ptCount val="3"/>
                <c:pt idx="0">
                  <c:v>1273778</c:v>
                </c:pt>
                <c:pt idx="1">
                  <c:v>961213</c:v>
                </c:pt>
                <c:pt idx="2">
                  <c:v>312565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DA1-4F6B-A560-57161AA33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70592"/>
        <c:axId val="479560792"/>
      </c:barChart>
      <c:catAx>
        <c:axId val="47957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60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60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0592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348440042279783"/>
          <c:y val="3.5856490701308245E-2"/>
          <c:w val="0.237556798612843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MESES'!$C$170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B-4EB7-A8E0-06D65853A9B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B-4EB7-A8E0-06D65853A9B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B-4EB7-A8E0-06D65853A9B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B-4EB7-A8E0-06D65853A9B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72B-4EB7-A8E0-06D65853A9B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72B-4EB7-A8E0-06D65853A9B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72B-4EB7-A8E0-06D65853A9B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72B-4EB7-A8E0-06D65853A9B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72B-4EB7-A8E0-06D65853A9B7}"/>
              </c:ext>
            </c:extLst>
          </c:dPt>
          <c:cat>
            <c:strRef>
              <c:f>'M.V. Y P. MESES'!$A$171:$B$173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MESES'!$C$171:$C$173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72B-4EB7-A8E0-06D65853A9B7}"/>
            </c:ext>
          </c:extLst>
        </c:ser>
        <c:ser>
          <c:idx val="1"/>
          <c:order val="1"/>
          <c:tx>
            <c:strRef>
              <c:f>'M.V. Y P. MESES'!$D$170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MESES'!$A$171:$B$173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MESES'!$D$171:$D$173</c:f>
              <c:numCache>
                <c:formatCode>#,##0</c:formatCode>
                <c:ptCount val="3"/>
                <c:pt idx="0">
                  <c:v>741718</c:v>
                </c:pt>
                <c:pt idx="1">
                  <c:v>579220</c:v>
                </c:pt>
                <c:pt idx="2">
                  <c:v>162498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72B-4EB7-A8E0-06D65853A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80784"/>
        <c:axId val="479575296"/>
      </c:barChart>
      <c:catAx>
        <c:axId val="47958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752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80784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828140276067015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MESES'!$C$170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62-414F-86DF-A807C037011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62-414F-86DF-A807C037011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862-414F-86DF-A807C037011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862-414F-86DF-A807C037011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862-414F-86DF-A807C037011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862-414F-86DF-A807C037011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862-414F-86DF-A807C037011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862-414F-86DF-A807C037011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862-414F-86DF-A807C0370116}"/>
              </c:ext>
            </c:extLst>
          </c:dPt>
          <c:cat>
            <c:strRef>
              <c:f>'M.V. Y P. MESES'!$A$174:$B$176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MESES'!$C$174:$C$176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862-414F-86DF-A807C0370116}"/>
            </c:ext>
          </c:extLst>
        </c:ser>
        <c:ser>
          <c:idx val="1"/>
          <c:order val="1"/>
          <c:tx>
            <c:strRef>
              <c:f>'M.V. Y P. MESES'!$D$170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MESES'!$A$174:$B$176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MESES'!$D$174:$D$176</c:f>
              <c:numCache>
                <c:formatCode>#,##0</c:formatCode>
                <c:ptCount val="3"/>
                <c:pt idx="0">
                  <c:v>1229946</c:v>
                </c:pt>
                <c:pt idx="1">
                  <c:v>992652</c:v>
                </c:pt>
                <c:pt idx="2">
                  <c:v>237294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862-414F-86DF-A807C0370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76472"/>
        <c:axId val="479576080"/>
      </c:barChart>
      <c:catAx>
        <c:axId val="479576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76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6472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561088348119381"/>
          <c:y val="3.5856490701308245E-2"/>
          <c:w val="0.19683281671239056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MESES'!$C$188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2-4BF3-9793-87E82A01EEB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2-4BF3-9793-87E82A01EEB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2-4BF3-9793-87E82A01EEB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2-4BF3-9793-87E82A01EEB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402-4BF3-9793-87E82A01EEB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402-4BF3-9793-87E82A01EEB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402-4BF3-9793-87E82A01EEB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402-4BF3-9793-87E82A01EEB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402-4BF3-9793-87E82A01EEB1}"/>
              </c:ext>
            </c:extLst>
          </c:dPt>
          <c:cat>
            <c:strRef>
              <c:f>'M.V. Y P. MESES'!$A$189:$B$191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MESES'!$C$189:$C$191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402-4BF3-9793-87E82A01EEB1}"/>
            </c:ext>
          </c:extLst>
        </c:ser>
        <c:ser>
          <c:idx val="1"/>
          <c:order val="1"/>
          <c:tx>
            <c:strRef>
              <c:f>'M.V. Y P. MESES'!$D$188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MESES'!$A$189:$B$191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MESES'!$D$189:$D$191</c:f>
              <c:numCache>
                <c:formatCode>#,##0</c:formatCode>
                <c:ptCount val="3"/>
                <c:pt idx="0">
                  <c:v>547819</c:v>
                </c:pt>
                <c:pt idx="1">
                  <c:v>466985</c:v>
                </c:pt>
                <c:pt idx="2">
                  <c:v>80834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402-4BF3-9793-87E82A01E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74904"/>
        <c:axId val="479576864"/>
      </c:barChart>
      <c:catAx>
        <c:axId val="479574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76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4904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828140276067015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MESES'!$C$188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7E-4EC4-9FE1-D2732FA6CB62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7E-4EC4-9FE1-D2732FA6CB62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7E-4EC4-9FE1-D2732FA6CB62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7E-4EC4-9FE1-D2732FA6CB62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47E-4EC4-9FE1-D2732FA6CB62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47E-4EC4-9FE1-D2732FA6CB62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47E-4EC4-9FE1-D2732FA6CB62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47E-4EC4-9FE1-D2732FA6CB62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47E-4EC4-9FE1-D2732FA6CB62}"/>
              </c:ext>
            </c:extLst>
          </c:dPt>
          <c:cat>
            <c:strRef>
              <c:f>'M.V. Y P. MESES'!$A$192:$B$194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MESES'!$C$192:$C$194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47E-4EC4-9FE1-D2732FA6CB62}"/>
            </c:ext>
          </c:extLst>
        </c:ser>
        <c:ser>
          <c:idx val="1"/>
          <c:order val="1"/>
          <c:tx>
            <c:strRef>
              <c:f>'M.V. Y P. MESES'!$D$188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MESES'!$A$192:$B$194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MESES'!$D$192:$D$194</c:f>
              <c:numCache>
                <c:formatCode>#,##0</c:formatCode>
                <c:ptCount val="3"/>
                <c:pt idx="0">
                  <c:v>869267</c:v>
                </c:pt>
                <c:pt idx="1">
                  <c:v>747862</c:v>
                </c:pt>
                <c:pt idx="2">
                  <c:v>121405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47E-4EC4-9FE1-D2732FA6C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81176"/>
        <c:axId val="479575688"/>
      </c:barChart>
      <c:catAx>
        <c:axId val="479581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5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756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8117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1085996603365755"/>
          <c:y val="3.5856490701308245E-2"/>
          <c:w val="0.23303191173501503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25-45B8-914E-1B867C80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47476056"/>
        <c:axId val="447478016"/>
      </c:barChart>
      <c:catAx>
        <c:axId val="447476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7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7801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7605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MESES'!$C$206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91-4C8E-8EF1-F79A6F8B53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91-4C8E-8EF1-F79A6F8B53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91-4C8E-8EF1-F79A6F8B53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91-4C8E-8EF1-F79A6F8B53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791-4C8E-8EF1-F79A6F8B53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791-4C8E-8EF1-F79A6F8B53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791-4C8E-8EF1-F79A6F8B53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791-4C8E-8EF1-F79A6F8B53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791-4C8E-8EF1-F79A6F8B53B0}"/>
              </c:ext>
            </c:extLst>
          </c:dPt>
          <c:cat>
            <c:strRef>
              <c:f>'M.V. Y P. MESES'!$A$207:$B$209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MESES'!$C$207:$C$209</c:f>
              <c:numCache>
                <c:formatCode>#,##0</c:formatCode>
                <c:ptCount val="3"/>
                <c:pt idx="0">
                  <c:v>660304.75</c:v>
                </c:pt>
                <c:pt idx="1">
                  <c:v>514103.41666666669</c:v>
                </c:pt>
                <c:pt idx="2">
                  <c:v>146201.33333333334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791-4C8E-8EF1-F79A6F8B53B0}"/>
            </c:ext>
          </c:extLst>
        </c:ser>
        <c:ser>
          <c:idx val="1"/>
          <c:order val="1"/>
          <c:tx>
            <c:strRef>
              <c:f>'M.V. Y P. MESES'!$D$206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MESES'!$A$207:$B$209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MESES'!$D$207:$D$209</c:f>
              <c:numCache>
                <c:formatCode>#,##0</c:formatCode>
                <c:ptCount val="3"/>
                <c:pt idx="0">
                  <c:v>478501</c:v>
                </c:pt>
                <c:pt idx="1">
                  <c:v>404429</c:v>
                </c:pt>
                <c:pt idx="2">
                  <c:v>74072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791-4C8E-8EF1-F79A6F8B5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74120"/>
        <c:axId val="479581568"/>
      </c:barChart>
      <c:catAx>
        <c:axId val="47957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8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81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412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800079687655638"/>
          <c:w val="0.77828140276067015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MESES'!$C$206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44-42A1-8B3B-C159D9FBC01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44-42A1-8B3B-C159D9FBC01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44-42A1-8B3B-C159D9FBC01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44-42A1-8B3B-C159D9FBC01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D44-42A1-8B3B-C159D9FBC01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D44-42A1-8B3B-C159D9FBC01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D44-42A1-8B3B-C159D9FBC01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D44-42A1-8B3B-C159D9FBC01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44-42A1-8B3B-C159D9FBC01F}"/>
              </c:ext>
            </c:extLst>
          </c:dPt>
          <c:cat>
            <c:strRef>
              <c:f>'M.V. Y P. MESES'!$A$210:$B$212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MESES'!$C$210:$C$212</c:f>
              <c:numCache>
                <c:formatCode>#,##0</c:formatCode>
                <c:ptCount val="3"/>
                <c:pt idx="0">
                  <c:v>1093619.25</c:v>
                </c:pt>
                <c:pt idx="1">
                  <c:v>883247.5</c:v>
                </c:pt>
                <c:pt idx="2">
                  <c:v>210371.75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D44-42A1-8B3B-C159D9FBC01F}"/>
            </c:ext>
          </c:extLst>
        </c:ser>
        <c:ser>
          <c:idx val="1"/>
          <c:order val="1"/>
          <c:tx>
            <c:strRef>
              <c:f>'M.V. Y P. MESES'!$D$206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MESES'!$A$210:$B$212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MESES'!$D$210:$D$212</c:f>
              <c:numCache>
                <c:formatCode>#,##0</c:formatCode>
                <c:ptCount val="3"/>
                <c:pt idx="0">
                  <c:v>815320</c:v>
                </c:pt>
                <c:pt idx="1">
                  <c:v>702342</c:v>
                </c:pt>
                <c:pt idx="2">
                  <c:v>112978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D44-42A1-8B3B-C159D9FBC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73336"/>
        <c:axId val="479577648"/>
      </c:barChart>
      <c:catAx>
        <c:axId val="479573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577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333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669707010605574"/>
          <c:y val="2.7999917979002625E-2"/>
          <c:w val="0.29638032802460779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97086377655087"/>
          <c:y val="0.23505976095617531"/>
          <c:w val="0.71846499234549277"/>
          <c:h val="0.621513944223107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495-4C77-99FE-D06152E6252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495-4C77-99FE-D06152E6252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495-4C77-99FE-D06152E6252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495-4C77-99FE-D06152E6252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495-4C77-99FE-D06152E6252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495-4C77-99FE-D06152E6252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495-4C77-99FE-D06152E6252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0495-4C77-99FE-D06152E6252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0495-4C77-99FE-D06152E6252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0495-4C77-99FE-D06152E6252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0495-4C77-99FE-D06152E6252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0495-4C77-99FE-D06152E6252A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0495-4C77-99FE-D06152E6252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ALOJ.'!$C$55:$N$55</c:f>
              <c:numCache>
                <c:formatCode>0.00%</c:formatCode>
                <c:ptCount val="12"/>
                <c:pt idx="0">
                  <c:v>4.1964809362745777E-2</c:v>
                </c:pt>
                <c:pt idx="1">
                  <c:v>5.3502630423811197E-2</c:v>
                </c:pt>
                <c:pt idx="2">
                  <c:v>6.305877790283318E-2</c:v>
                </c:pt>
                <c:pt idx="3">
                  <c:v>8.5083053906341868E-2</c:v>
                </c:pt>
                <c:pt idx="4">
                  <c:v>8.640867356962717E-2</c:v>
                </c:pt>
                <c:pt idx="5">
                  <c:v>9.0132277122433935E-2</c:v>
                </c:pt>
                <c:pt idx="6">
                  <c:v>0.10174550877866972</c:v>
                </c:pt>
                <c:pt idx="7">
                  <c:v>0.14574421310413382</c:v>
                </c:pt>
                <c:pt idx="8">
                  <c:v>0.10227356553710237</c:v>
                </c:pt>
                <c:pt idx="9">
                  <c:v>9.4690509804838105E-2</c:v>
                </c:pt>
                <c:pt idx="10">
                  <c:v>7.4187592346025441E-2</c:v>
                </c:pt>
                <c:pt idx="11">
                  <c:v>6.1208388141437413E-2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0495-4C77-99FE-D06152E62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7091633466135456"/>
          <c:w val="0.68318643112765409"/>
          <c:h val="0.6095617529880478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B9F-44EE-B0E4-AAB4C82564F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B9F-44EE-B0E4-AAB4C82564F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B9F-44EE-B0E4-AAB4C82564F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B9F-44EE-B0E4-AAB4C82564FE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B9F-44EE-B0E4-AAB4C82564F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B9F-44EE-B0E4-AAB4C82564F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B9F-44EE-B0E4-AAB4C82564F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B9F-44EE-B0E4-AAB4C82564F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B9F-44EE-B0E4-AAB4C82564F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B9F-44EE-B0E4-AAB4C82564FE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B9F-44EE-B0E4-AAB4C82564FE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B9F-44EE-B0E4-AAB4C82564FE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B9F-44EE-B0E4-AAB4C82564F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ALOJ.'!$C$56:$N$56</c:f>
              <c:numCache>
                <c:formatCode>0.00%</c:formatCode>
                <c:ptCount val="12"/>
                <c:pt idx="0">
                  <c:v>4.2013599234738921E-2</c:v>
                </c:pt>
                <c:pt idx="1">
                  <c:v>5.3305223012851753E-2</c:v>
                </c:pt>
                <c:pt idx="2">
                  <c:v>6.3745780501018603E-2</c:v>
                </c:pt>
                <c:pt idx="3">
                  <c:v>8.6545227319974674E-2</c:v>
                </c:pt>
                <c:pt idx="4">
                  <c:v>8.8122819488912166E-2</c:v>
                </c:pt>
                <c:pt idx="5">
                  <c:v>9.1126242784424882E-2</c:v>
                </c:pt>
                <c:pt idx="6">
                  <c:v>9.90868321279572E-2</c:v>
                </c:pt>
                <c:pt idx="7">
                  <c:v>0.13937336661155894</c:v>
                </c:pt>
                <c:pt idx="8">
                  <c:v>0.10176421007293443</c:v>
                </c:pt>
                <c:pt idx="9">
                  <c:v>9.9351450389917481E-2</c:v>
                </c:pt>
                <c:pt idx="10">
                  <c:v>7.4085886632574233E-2</c:v>
                </c:pt>
                <c:pt idx="11">
                  <c:v>6.1479361823136715E-2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B9F-44EE-B0E4-AAB4C825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ALOJ.'!$C$88:$K$88</c:f>
              <c:numCache>
                <c:formatCode>#,##0</c:formatCode>
                <c:ptCount val="9"/>
                <c:pt idx="0">
                  <c:v>440711</c:v>
                </c:pt>
                <c:pt idx="1">
                  <c:v>1015434</c:v>
                </c:pt>
                <c:pt idx="2">
                  <c:v>843715</c:v>
                </c:pt>
                <c:pt idx="3">
                  <c:v>296267</c:v>
                </c:pt>
                <c:pt idx="4">
                  <c:v>964118</c:v>
                </c:pt>
                <c:pt idx="5">
                  <c:v>605198</c:v>
                </c:pt>
                <c:pt idx="6">
                  <c:v>258440</c:v>
                </c:pt>
                <c:pt idx="7">
                  <c:v>785908</c:v>
                </c:pt>
                <c:pt idx="8">
                  <c:v>266893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B1-49A3-ABA5-3C4BDF69816E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ALOJ.'!$C$91:$K$91</c:f>
              <c:numCache>
                <c:formatCode>#,##0</c:formatCode>
                <c:ptCount val="9"/>
                <c:pt idx="0">
                  <c:v>668461</c:v>
                </c:pt>
                <c:pt idx="1">
                  <c:v>1451165</c:v>
                </c:pt>
                <c:pt idx="2">
                  <c:v>1279620</c:v>
                </c:pt>
                <c:pt idx="3">
                  <c:v>473754</c:v>
                </c:pt>
                <c:pt idx="4">
                  <c:v>1532176</c:v>
                </c:pt>
                <c:pt idx="5">
                  <c:v>834775</c:v>
                </c:pt>
                <c:pt idx="6">
                  <c:v>429346</c:v>
                </c:pt>
                <c:pt idx="7">
                  <c:v>1231433</c:v>
                </c:pt>
                <c:pt idx="8">
                  <c:v>401796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B1-49A3-ABA5-3C4BDF69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72944"/>
        <c:axId val="479578824"/>
      </c:barChart>
      <c:catAx>
        <c:axId val="479572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8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78824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406468156997616"/>
          <c:y val="4.4818147731533559E-2"/>
          <c:w val="0.39376438290041332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3294139469315451"/>
          <c:y val="3.351954989366166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ALOJ.'!$C$230:$N$230</c:f>
              <c:numCache>
                <c:formatCode>#,##0</c:formatCode>
                <c:ptCount val="12"/>
                <c:pt idx="0">
                  <c:v>2947</c:v>
                </c:pt>
                <c:pt idx="1">
                  <c:v>11314</c:v>
                </c:pt>
                <c:pt idx="2">
                  <c:v>15095</c:v>
                </c:pt>
                <c:pt idx="3">
                  <c:v>60766</c:v>
                </c:pt>
                <c:pt idx="4">
                  <c:v>79257</c:v>
                </c:pt>
                <c:pt idx="5">
                  <c:v>85884</c:v>
                </c:pt>
                <c:pt idx="6">
                  <c:v>157088</c:v>
                </c:pt>
                <c:pt idx="7">
                  <c:v>223036</c:v>
                </c:pt>
                <c:pt idx="8">
                  <c:v>61451</c:v>
                </c:pt>
                <c:pt idx="9">
                  <c:v>35786</c:v>
                </c:pt>
                <c:pt idx="10">
                  <c:v>14781</c:v>
                </c:pt>
                <c:pt idx="11">
                  <c:v>7445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ED-4240-84F5-818A0C945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79608"/>
        <c:axId val="479581960"/>
      </c:barChart>
      <c:catAx>
        <c:axId val="479579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81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81960"/>
        <c:scaling>
          <c:orientation val="minMax"/>
          <c:max val="400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79608"/>
        <c:crosses val="autoZero"/>
        <c:crossBetween val="between"/>
        <c:majorUnit val="5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259610535101383"/>
          <c:y val="0.26294820717131473"/>
          <c:w val="0.65996402604764093"/>
          <c:h val="0.5697211155378486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5EE-46A5-8E7C-376E8AB387F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5EE-46A5-8E7C-376E8AB387F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5EE-46A5-8E7C-376E8AB387F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5EE-46A5-8E7C-376E8AB387F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5EE-46A5-8E7C-376E8AB387F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5EE-46A5-8E7C-376E8AB387F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5EE-46A5-8E7C-376E8AB387F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5EE-46A5-8E7C-376E8AB387F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5EE-46A5-8E7C-376E8AB387F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25EE-46A5-8E7C-376E8AB387F7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25EE-46A5-8E7C-376E8AB387F7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25EE-46A5-8E7C-376E8AB387F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25EE-46A5-8E7C-376E8AB387F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ALOJ.'!$C$313:$N$313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ALOJ.'!$C$322:$N$322</c:f>
              <c:numCache>
                <c:formatCode>0.00%</c:formatCode>
                <c:ptCount val="12"/>
                <c:pt idx="0">
                  <c:v>2.6574841252745878E-2</c:v>
                </c:pt>
                <c:pt idx="1">
                  <c:v>4.5916346624393624E-2</c:v>
                </c:pt>
                <c:pt idx="2">
                  <c:v>4.8312569050216442E-2</c:v>
                </c:pt>
                <c:pt idx="3">
                  <c:v>9.4895966822146502E-2</c:v>
                </c:pt>
                <c:pt idx="4">
                  <c:v>7.8954238504534854E-2</c:v>
                </c:pt>
                <c:pt idx="5">
                  <c:v>8.788696659483293E-2</c:v>
                </c:pt>
                <c:pt idx="6">
                  <c:v>0.10461982551450787</c:v>
                </c:pt>
                <c:pt idx="7">
                  <c:v>0.175529744823157</c:v>
                </c:pt>
                <c:pt idx="8">
                  <c:v>9.2908710278444218E-2</c:v>
                </c:pt>
                <c:pt idx="9">
                  <c:v>0.10273083989879087</c:v>
                </c:pt>
                <c:pt idx="10">
                  <c:v>6.9769380962638183E-2</c:v>
                </c:pt>
                <c:pt idx="11">
                  <c:v>7.1900569673591624E-2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5EE-46A5-8E7C-376E8AB38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690278182278574"/>
          <c:y val="0.25099601593625498"/>
          <c:w val="0.66902712685557841"/>
          <c:h val="0.597609561752988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580-48B7-B4AA-116C0532F4B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580-48B7-B4AA-116C0532F4B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580-48B7-B4AA-116C0532F4B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580-48B7-B4AA-116C0532F4B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580-48B7-B4AA-116C0532F4B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580-48B7-B4AA-116C0532F4B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3580-48B7-B4AA-116C0532F4B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580-48B7-B4AA-116C0532F4B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3580-48B7-B4AA-116C0532F4B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3580-48B7-B4AA-116C0532F4B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3580-48B7-B4AA-116C0532F4B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3580-48B7-B4AA-116C0532F4B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580-48B7-B4AA-116C0532F4B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ALOJ.'!$C$313:$N$313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ALOJ.'!$C$323:$N$323</c:f>
              <c:numCache>
                <c:formatCode>0.00%</c:formatCode>
                <c:ptCount val="12"/>
                <c:pt idx="0">
                  <c:v>2.4588890379848238E-2</c:v>
                </c:pt>
                <c:pt idx="1">
                  <c:v>4.1895397206704474E-2</c:v>
                </c:pt>
                <c:pt idx="2">
                  <c:v>4.2693452816349342E-2</c:v>
                </c:pt>
                <c:pt idx="3">
                  <c:v>9.7496970718118886E-2</c:v>
                </c:pt>
                <c:pt idx="4">
                  <c:v>6.7389288701409158E-2</c:v>
                </c:pt>
                <c:pt idx="5">
                  <c:v>8.3477524796727876E-2</c:v>
                </c:pt>
                <c:pt idx="6">
                  <c:v>0.10973264632616966</c:v>
                </c:pt>
                <c:pt idx="7">
                  <c:v>0.21245481300174845</c:v>
                </c:pt>
                <c:pt idx="8">
                  <c:v>8.4235728071883523E-2</c:v>
                </c:pt>
                <c:pt idx="9">
                  <c:v>9.6414904167747048E-2</c:v>
                </c:pt>
                <c:pt idx="10">
                  <c:v>6.1063865636088663E-2</c:v>
                </c:pt>
                <c:pt idx="11">
                  <c:v>7.8556518177204673E-2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3580-48B7-B4AA-116C0532F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ALOJ.'!$C$352:$K$352</c:f>
              <c:numCache>
                <c:formatCode>#,##0</c:formatCode>
                <c:ptCount val="9"/>
                <c:pt idx="0">
                  <c:v>154420</c:v>
                </c:pt>
                <c:pt idx="1">
                  <c:v>139859</c:v>
                </c:pt>
                <c:pt idx="2">
                  <c:v>118455</c:v>
                </c:pt>
                <c:pt idx="3">
                  <c:v>58998</c:v>
                </c:pt>
                <c:pt idx="4">
                  <c:v>118561</c:v>
                </c:pt>
                <c:pt idx="5">
                  <c:v>158594</c:v>
                </c:pt>
                <c:pt idx="6">
                  <c:v>96083</c:v>
                </c:pt>
                <c:pt idx="7">
                  <c:v>71799</c:v>
                </c:pt>
                <c:pt idx="8">
                  <c:v>90650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2-4210-8E8D-17E1388AEE8F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ALOJ.'!$C$355:$K$355</c:f>
              <c:numCache>
                <c:formatCode>#,##0</c:formatCode>
                <c:ptCount val="9"/>
                <c:pt idx="0">
                  <c:v>334011</c:v>
                </c:pt>
                <c:pt idx="1">
                  <c:v>256677</c:v>
                </c:pt>
                <c:pt idx="2">
                  <c:v>246172</c:v>
                </c:pt>
                <c:pt idx="3">
                  <c:v>124660</c:v>
                </c:pt>
                <c:pt idx="4">
                  <c:v>240027</c:v>
                </c:pt>
                <c:pt idx="5">
                  <c:v>293815</c:v>
                </c:pt>
                <c:pt idx="6">
                  <c:v>207753</c:v>
                </c:pt>
                <c:pt idx="7">
                  <c:v>112279</c:v>
                </c:pt>
                <c:pt idx="8">
                  <c:v>166924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2-4210-8E8D-17E1388AE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82744"/>
        <c:axId val="479583136"/>
      </c:barChart>
      <c:catAx>
        <c:axId val="479582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8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8313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82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504643546987539"/>
          <c:y val="4.4692769568187539E-2"/>
          <c:w val="0.35046263536402883"/>
          <c:h val="6.983238054147339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CE4-4CCB-8F3B-AFF1F390B68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E4-4CCB-8F3B-AFF1F390B68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CE4-4CCB-8F3B-AFF1F390B68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CE4-4CCB-8F3B-AFF1F390B68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CE4-4CCB-8F3B-AFF1F390B68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CE4-4CCB-8F3B-AFF1F390B68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CE4-4CCB-8F3B-AFF1F390B68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CE4-4CCB-8F3B-AFF1F390B68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CE4-4CCB-8F3B-AFF1F390B68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CE4-4CCB-8F3B-AFF1F390B68D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CE4-4CCB-8F3B-AFF1F390B68D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CE4-4CCB-8F3B-AFF1F390B68D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CE4-4CCB-8F3B-AFF1F390B68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2.9939070805902457E-4</c:v>
                </c:pt>
                <c:pt idx="1">
                  <c:v>1.8125877867701156E-2</c:v>
                </c:pt>
                <c:pt idx="2">
                  <c:v>2.3884371486538564E-2</c:v>
                </c:pt>
                <c:pt idx="3">
                  <c:v>7.1532084173379071E-2</c:v>
                </c:pt>
                <c:pt idx="4">
                  <c:v>0.11400415961983749</c:v>
                </c:pt>
                <c:pt idx="5">
                  <c:v>0.15771520299645508</c:v>
                </c:pt>
                <c:pt idx="6">
                  <c:v>0.12375346767695106</c:v>
                </c:pt>
                <c:pt idx="7">
                  <c:v>0.20582792678304684</c:v>
                </c:pt>
                <c:pt idx="8">
                  <c:v>0.14036009695162929</c:v>
                </c:pt>
                <c:pt idx="9">
                  <c:v>8.7610002197655204E-2</c:v>
                </c:pt>
                <c:pt idx="10">
                  <c:v>3.662758662424237E-2</c:v>
                </c:pt>
                <c:pt idx="11">
                  <c:v>2.0259832914504842E-2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CE4-4CCB-8F3B-AFF1F390B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64-4EBA-8EB2-E30EC067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7479584"/>
        <c:axId val="447479976"/>
      </c:barChart>
      <c:catAx>
        <c:axId val="447479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79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7997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7958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19B-4316-9059-990EE9CF949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19B-4316-9059-990EE9CF949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19B-4316-9059-990EE9CF949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19B-4316-9059-990EE9CF949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19B-4316-9059-990EE9CF949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19B-4316-9059-990EE9CF949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19B-4316-9059-990EE9CF949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19B-4316-9059-990EE9CF949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19B-4316-9059-990EE9CF949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A19B-4316-9059-990EE9CF9495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A19B-4316-9059-990EE9CF9495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A19B-4316-9059-990EE9CF949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A19B-4316-9059-990EE9CF9495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4.1341368399294015E-4</c:v>
                </c:pt>
                <c:pt idx="1">
                  <c:v>2.2955816980399193E-2</c:v>
                </c:pt>
                <c:pt idx="2">
                  <c:v>4.0205616520192534E-2</c:v>
                </c:pt>
                <c:pt idx="3">
                  <c:v>7.4266815374446044E-2</c:v>
                </c:pt>
                <c:pt idx="4">
                  <c:v>9.9857576714360671E-2</c:v>
                </c:pt>
                <c:pt idx="5">
                  <c:v>0.1448855957132181</c:v>
                </c:pt>
                <c:pt idx="6">
                  <c:v>0.13234689496793772</c:v>
                </c:pt>
                <c:pt idx="7">
                  <c:v>0.2274570288276542</c:v>
                </c:pt>
                <c:pt idx="8">
                  <c:v>0.11102428918968646</c:v>
                </c:pt>
                <c:pt idx="9">
                  <c:v>8.3391445971147365E-2</c:v>
                </c:pt>
                <c:pt idx="10">
                  <c:v>3.6419019755268185E-2</c:v>
                </c:pt>
                <c:pt idx="11">
                  <c:v>2.6776486301696587E-2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A19B-4316-9059-990EE9CF9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ALOJ.'!$C$437:$K$437</c:f>
              <c:numCache>
                <c:formatCode>#,##0</c:formatCode>
                <c:ptCount val="9"/>
                <c:pt idx="0">
                  <c:v>5569</c:v>
                </c:pt>
                <c:pt idx="1">
                  <c:v>91414</c:v>
                </c:pt>
                <c:pt idx="2">
                  <c:v>127335</c:v>
                </c:pt>
                <c:pt idx="3">
                  <c:v>36737</c:v>
                </c:pt>
                <c:pt idx="4">
                  <c:v>10607</c:v>
                </c:pt>
                <c:pt idx="5">
                  <c:v>20268</c:v>
                </c:pt>
                <c:pt idx="6">
                  <c:v>7298</c:v>
                </c:pt>
                <c:pt idx="7">
                  <c:v>10465</c:v>
                </c:pt>
                <c:pt idx="8">
                  <c:v>4278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22-4912-8862-B4D4C6355BF3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ALOJ.'!$C$440:$K$440</c:f>
              <c:numCache>
                <c:formatCode>#,##0</c:formatCode>
                <c:ptCount val="9"/>
                <c:pt idx="0">
                  <c:v>14825</c:v>
                </c:pt>
                <c:pt idx="1">
                  <c:v>122843</c:v>
                </c:pt>
                <c:pt idx="2">
                  <c:v>165020</c:v>
                </c:pt>
                <c:pt idx="3">
                  <c:v>39808</c:v>
                </c:pt>
                <c:pt idx="4">
                  <c:v>14830</c:v>
                </c:pt>
                <c:pt idx="5">
                  <c:v>45413</c:v>
                </c:pt>
                <c:pt idx="6">
                  <c:v>13925</c:v>
                </c:pt>
                <c:pt idx="7">
                  <c:v>19287</c:v>
                </c:pt>
                <c:pt idx="8">
                  <c:v>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22-4912-8862-B4D4C6355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85488"/>
        <c:axId val="479590976"/>
      </c:barChart>
      <c:catAx>
        <c:axId val="479585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0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9097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85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266983856354128E-2"/>
          <c:y val="0.22310756972111553"/>
          <c:w val="0.75868440667526593"/>
          <c:h val="0.6573705179282868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883-4BA0-A0C2-C4C9AAB9374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883-4BA0-A0C2-C4C9AAB9374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883-4BA0-A0C2-C4C9AAB9374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883-4BA0-A0C2-C4C9AAB9374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883-4BA0-A0C2-C4C9AAB9374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883-4BA0-A0C2-C4C9AAB93742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883-4BA0-A0C2-C4C9AAB93742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883-4BA0-A0C2-C4C9AAB9374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883-4BA0-A0C2-C4C9AAB9374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F883-4BA0-A0C2-C4C9AAB93742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F883-4BA0-A0C2-C4C9AAB93742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F883-4BA0-A0C2-C4C9AAB9374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883-4BA0-A0C2-C4C9AAB9374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883-4BA0-A0C2-C4C9AAB9374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883-4BA0-A0C2-C4C9AAB9374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F883-4BA0-A0C2-C4C9AAB9374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ALOJ.'!$C$135:$N$135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ALOJ.'!$C$144:$N$144</c:f>
              <c:numCache>
                <c:formatCode>0.00%</c:formatCode>
                <c:ptCount val="12"/>
                <c:pt idx="0">
                  <c:v>2.5123280560602129E-2</c:v>
                </c:pt>
                <c:pt idx="1">
                  <c:v>3.9694486670868709E-2</c:v>
                </c:pt>
                <c:pt idx="2">
                  <c:v>3.8797226650847207E-2</c:v>
                </c:pt>
                <c:pt idx="3">
                  <c:v>8.4372103370286611E-2</c:v>
                </c:pt>
                <c:pt idx="4">
                  <c:v>7.5955656075043565E-2</c:v>
                </c:pt>
                <c:pt idx="5">
                  <c:v>0.12208668569945497</c:v>
                </c:pt>
                <c:pt idx="6">
                  <c:v>0.10721144933447035</c:v>
                </c:pt>
                <c:pt idx="7">
                  <c:v>0.18263319862074079</c:v>
                </c:pt>
                <c:pt idx="8">
                  <c:v>0.11218716399095324</c:v>
                </c:pt>
                <c:pt idx="9">
                  <c:v>0.10471988432019577</c:v>
                </c:pt>
                <c:pt idx="10">
                  <c:v>5.2908679693003599E-2</c:v>
                </c:pt>
                <c:pt idx="11">
                  <c:v>5.4310185013533054E-2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F883-4BA0-A0C2-C4C9AAB9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43373844868158"/>
          <c:y val="0.25099601593625498"/>
          <c:w val="0.7292041700119003"/>
          <c:h val="0.649402390438246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3E5-4DA0-8430-3F0835B1E82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3E5-4DA0-8430-3F0835B1E82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3E5-4DA0-8430-3F0835B1E82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3E5-4DA0-8430-3F0835B1E82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3E5-4DA0-8430-3F0835B1E82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3E5-4DA0-8430-3F0835B1E82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3E5-4DA0-8430-3F0835B1E82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3E5-4DA0-8430-3F0835B1E82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3E5-4DA0-8430-3F0835B1E82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3E5-4DA0-8430-3F0835B1E82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3E5-4DA0-8430-3F0835B1E82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3E5-4DA0-8430-3F0835B1E82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E5-4DA0-8430-3F0835B1E82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3E5-4DA0-8430-3F0835B1E82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3E5-4DA0-8430-3F0835B1E82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3E5-4DA0-8430-3F0835B1E82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ALOJ.'!$C$135:$N$135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ALOJ.'!$C$145:$N$145</c:f>
              <c:numCache>
                <c:formatCode>0.00%</c:formatCode>
                <c:ptCount val="12"/>
                <c:pt idx="0">
                  <c:v>3.2807214415820976E-2</c:v>
                </c:pt>
                <c:pt idx="1">
                  <c:v>4.4541211293260476E-2</c:v>
                </c:pt>
                <c:pt idx="2">
                  <c:v>5.238827088212334E-2</c:v>
                </c:pt>
                <c:pt idx="3">
                  <c:v>8.7854540723393187E-2</c:v>
                </c:pt>
                <c:pt idx="4">
                  <c:v>8.2646207390059845E-2</c:v>
                </c:pt>
                <c:pt idx="5">
                  <c:v>0.11504683840749415</c:v>
                </c:pt>
                <c:pt idx="6">
                  <c:v>0.10079609029404112</c:v>
                </c:pt>
                <c:pt idx="7">
                  <c:v>0.14970400728597449</c:v>
                </c:pt>
                <c:pt idx="8">
                  <c:v>0.12186930783242259</c:v>
                </c:pt>
                <c:pt idx="9">
                  <c:v>8.9358899297423883E-2</c:v>
                </c:pt>
                <c:pt idx="10">
                  <c:v>6.2223523289097062E-2</c:v>
                </c:pt>
                <c:pt idx="11">
                  <c:v>6.0763888888888888E-2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3E5-4DA0-8430-3F0835B1E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ALOJ.'!$C$177:$K$177</c:f>
              <c:numCache>
                <c:formatCode>#,##0</c:formatCode>
                <c:ptCount val="9"/>
                <c:pt idx="0">
                  <c:v>3959</c:v>
                </c:pt>
                <c:pt idx="1">
                  <c:v>24890</c:v>
                </c:pt>
                <c:pt idx="2">
                  <c:v>61603</c:v>
                </c:pt>
                <c:pt idx="3">
                  <c:v>3023</c:v>
                </c:pt>
                <c:pt idx="4">
                  <c:v>12135</c:v>
                </c:pt>
                <c:pt idx="5">
                  <c:v>13318</c:v>
                </c:pt>
                <c:pt idx="6">
                  <c:v>1484</c:v>
                </c:pt>
                <c:pt idx="7">
                  <c:v>7904</c:v>
                </c:pt>
                <c:pt idx="8">
                  <c:v>6539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6E-437D-9AF1-E6A9A83E91D4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ALOJ.'!$C$180:$K$180</c:f>
              <c:numCache>
                <c:formatCode>#,##0</c:formatCode>
                <c:ptCount val="9"/>
                <c:pt idx="0">
                  <c:v>6246</c:v>
                </c:pt>
                <c:pt idx="1">
                  <c:v>54026</c:v>
                </c:pt>
                <c:pt idx="2">
                  <c:v>80277</c:v>
                </c:pt>
                <c:pt idx="3">
                  <c:v>6315</c:v>
                </c:pt>
                <c:pt idx="4">
                  <c:v>28545</c:v>
                </c:pt>
                <c:pt idx="5">
                  <c:v>21957</c:v>
                </c:pt>
                <c:pt idx="6">
                  <c:v>3833</c:v>
                </c:pt>
                <c:pt idx="7">
                  <c:v>28321</c:v>
                </c:pt>
                <c:pt idx="8">
                  <c:v>16432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6E-437D-9AF1-E6A9A83E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96464"/>
        <c:axId val="479593720"/>
      </c:barChart>
      <c:catAx>
        <c:axId val="479596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3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9372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6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406468156997616"/>
          <c:y val="4.4818147731533559E-2"/>
          <c:w val="0.39376438290041332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65824298931939"/>
          <c:y val="0.25896414342629481"/>
          <c:w val="0.73126207872314786"/>
          <c:h val="0.633466135458167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884-4312-80F1-E7FDBAE2F03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884-4312-80F1-E7FDBAE2F03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884-4312-80F1-E7FDBAE2F03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884-4312-80F1-E7FDBAE2F03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884-4312-80F1-E7FDBAE2F03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884-4312-80F1-E7FDBAE2F03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884-4312-80F1-E7FDBAE2F03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884-4312-80F1-E7FDBAE2F03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884-4312-80F1-E7FDBAE2F03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7884-4312-80F1-E7FDBAE2F030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7884-4312-80F1-E7FDBAE2F030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7884-4312-80F1-E7FDBAE2F030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7884-4312-80F1-E7FDBAE2F03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ALOJ.'!$C$235:$N$235</c:f>
              <c:numCache>
                <c:formatCode>0.00%</c:formatCode>
                <c:ptCount val="12"/>
                <c:pt idx="0">
                  <c:v>4.9373643660079684E-3</c:v>
                </c:pt>
                <c:pt idx="1">
                  <c:v>1.8971535520317828E-2</c:v>
                </c:pt>
                <c:pt idx="2">
                  <c:v>2.6271371324247051E-2</c:v>
                </c:pt>
                <c:pt idx="3">
                  <c:v>7.5185725275860885E-2</c:v>
                </c:pt>
                <c:pt idx="4">
                  <c:v>0.10830051325624922</c:v>
                </c:pt>
                <c:pt idx="5">
                  <c:v>0.11281303464192625</c:v>
                </c:pt>
                <c:pt idx="6">
                  <c:v>0.21932805915651446</c:v>
                </c:pt>
                <c:pt idx="7">
                  <c:v>0.25299112422638392</c:v>
                </c:pt>
                <c:pt idx="8">
                  <c:v>9.1817753843680752E-2</c:v>
                </c:pt>
                <c:pt idx="9">
                  <c:v>5.1859549207151141E-2</c:v>
                </c:pt>
                <c:pt idx="10">
                  <c:v>2.3923252689715357E-2</c:v>
                </c:pt>
                <c:pt idx="11">
                  <c:v>1.3600716491945207E-2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7884-4312-80F1-E7FDBAE2F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82312968674787"/>
          <c:y val="0.24701195219123506"/>
          <c:w val="0.68672625719567304"/>
          <c:h val="0.6135458167330677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8A7-493A-8C29-77B0D221FFA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8A7-493A-8C29-77B0D221FFA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8A7-493A-8C29-77B0D221FFA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8A7-493A-8C29-77B0D221FFA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8A7-493A-8C29-77B0D221FFA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8A7-493A-8C29-77B0D221FFA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8A7-493A-8C29-77B0D221FFA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8A7-493A-8C29-77B0D221FFA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8A7-493A-8C29-77B0D221FFA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88A7-493A-8C29-77B0D221FFA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88A7-493A-8C29-77B0D221FFA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8A7-493A-8C29-77B0D221FFAA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88A7-493A-8C29-77B0D221FFA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ALOJ.'!$C$236:$N$236</c:f>
              <c:numCache>
                <c:formatCode>0.00%</c:formatCode>
                <c:ptCount val="12"/>
                <c:pt idx="0">
                  <c:v>3.9040869046830496E-3</c:v>
                </c:pt>
                <c:pt idx="1">
                  <c:v>1.4988408293038352E-2</c:v>
                </c:pt>
                <c:pt idx="2">
                  <c:v>1.9997350466980195E-2</c:v>
                </c:pt>
                <c:pt idx="3">
                  <c:v>8.0500761740743193E-2</c:v>
                </c:pt>
                <c:pt idx="4">
                  <c:v>0.10499701927535272</c:v>
                </c:pt>
                <c:pt idx="5">
                  <c:v>0.11377624693647745</c:v>
                </c:pt>
                <c:pt idx="6">
                  <c:v>0.20810492150758428</c:v>
                </c:pt>
                <c:pt idx="7">
                  <c:v>0.2954706233026429</c:v>
                </c:pt>
                <c:pt idx="8">
                  <c:v>8.140822680002649E-2</c:v>
                </c:pt>
                <c:pt idx="9">
                  <c:v>4.7408094323375505E-2</c:v>
                </c:pt>
                <c:pt idx="10">
                  <c:v>1.9581373782870767E-2</c:v>
                </c:pt>
                <c:pt idx="11">
                  <c:v>9.8628866662250781E-3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8A7-493A-8C29-77B0D221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ALOJ.'!$C$267:$K$267</c:f>
              <c:numCache>
                <c:formatCode>#,##0</c:formatCode>
                <c:ptCount val="9"/>
                <c:pt idx="0">
                  <c:v>62630</c:v>
                </c:pt>
                <c:pt idx="1">
                  <c:v>48271</c:v>
                </c:pt>
                <c:pt idx="2">
                  <c:v>48095</c:v>
                </c:pt>
                <c:pt idx="3">
                  <c:v>9540</c:v>
                </c:pt>
                <c:pt idx="4">
                  <c:v>58362</c:v>
                </c:pt>
                <c:pt idx="5">
                  <c:v>19878</c:v>
                </c:pt>
                <c:pt idx="6">
                  <c:v>46316</c:v>
                </c:pt>
                <c:pt idx="7">
                  <c:v>29576</c:v>
                </c:pt>
                <c:pt idx="8">
                  <c:v>25696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C2-4BD6-9271-52C2DCD83D89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ALOJ.'!$C$270:$K$270</c:f>
              <c:numCache>
                <c:formatCode>#,##0</c:formatCode>
                <c:ptCount val="9"/>
                <c:pt idx="0">
                  <c:v>130761</c:v>
                </c:pt>
                <c:pt idx="1">
                  <c:v>104131</c:v>
                </c:pt>
                <c:pt idx="2">
                  <c:v>122494</c:v>
                </c:pt>
                <c:pt idx="3">
                  <c:v>22634</c:v>
                </c:pt>
                <c:pt idx="4">
                  <c:v>124047</c:v>
                </c:pt>
                <c:pt idx="5">
                  <c:v>41532</c:v>
                </c:pt>
                <c:pt idx="6">
                  <c:v>112052</c:v>
                </c:pt>
                <c:pt idx="7">
                  <c:v>52970</c:v>
                </c:pt>
                <c:pt idx="8">
                  <c:v>44229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C2-4BD6-9271-52C2DCD8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95680"/>
        <c:axId val="479596072"/>
      </c:barChart>
      <c:catAx>
        <c:axId val="479595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6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96072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5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58892207439588"/>
          <c:y val="4.4818147731533559E-2"/>
          <c:w val="0.39376438290041338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981-4128-AE5F-DB1483BD558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981-4128-AE5F-DB1483BD558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981-4128-AE5F-DB1483BD558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981-4128-AE5F-DB1483BD558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981-4128-AE5F-DB1483BD558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981-4128-AE5F-DB1483BD558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981-4128-AE5F-DB1483BD558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981-4128-AE5F-DB1483BD558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981-4128-AE5F-DB1483BD558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A981-4128-AE5F-DB1483BD558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A981-4128-AE5F-DB1483BD558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A981-4128-AE5F-DB1483BD558C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A981-4128-AE5F-DB1483BD558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2.9939070805902457E-4</c:v>
                </c:pt>
                <c:pt idx="1">
                  <c:v>1.8125877867701156E-2</c:v>
                </c:pt>
                <c:pt idx="2">
                  <c:v>2.3884371486538564E-2</c:v>
                </c:pt>
                <c:pt idx="3">
                  <c:v>7.1532084173379071E-2</c:v>
                </c:pt>
                <c:pt idx="4">
                  <c:v>0.11400415961983749</c:v>
                </c:pt>
                <c:pt idx="5">
                  <c:v>0.15771520299645508</c:v>
                </c:pt>
                <c:pt idx="6">
                  <c:v>0.12375346767695106</c:v>
                </c:pt>
                <c:pt idx="7">
                  <c:v>0.20582792678304684</c:v>
                </c:pt>
                <c:pt idx="8">
                  <c:v>0.14036009695162929</c:v>
                </c:pt>
                <c:pt idx="9">
                  <c:v>8.7610002197655204E-2</c:v>
                </c:pt>
                <c:pt idx="10">
                  <c:v>3.662758662424237E-2</c:v>
                </c:pt>
                <c:pt idx="11">
                  <c:v>2.0259832914504842E-2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A981-4128-AE5F-DB1483BD5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16F-4DB7-A164-AD0AD1FF91A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16F-4DB7-A164-AD0AD1FF91A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16F-4DB7-A164-AD0AD1FF91A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16F-4DB7-A164-AD0AD1FF91A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16F-4DB7-A164-AD0AD1FF91A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16F-4DB7-A164-AD0AD1FF91A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16F-4DB7-A164-AD0AD1FF91A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16F-4DB7-A164-AD0AD1FF91A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16F-4DB7-A164-AD0AD1FF91A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16F-4DB7-A164-AD0AD1FF91A0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16F-4DB7-A164-AD0AD1FF91A0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16F-4DB7-A164-AD0AD1FF91A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16F-4DB7-A164-AD0AD1FF91A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4.1341368399294015E-4</c:v>
                </c:pt>
                <c:pt idx="1">
                  <c:v>2.2955816980399193E-2</c:v>
                </c:pt>
                <c:pt idx="2">
                  <c:v>4.0205616520192534E-2</c:v>
                </c:pt>
                <c:pt idx="3">
                  <c:v>7.4266815374446044E-2</c:v>
                </c:pt>
                <c:pt idx="4">
                  <c:v>9.9857576714360671E-2</c:v>
                </c:pt>
                <c:pt idx="5">
                  <c:v>0.1448855957132181</c:v>
                </c:pt>
                <c:pt idx="6">
                  <c:v>0.13234689496793772</c:v>
                </c:pt>
                <c:pt idx="7">
                  <c:v>0.2274570288276542</c:v>
                </c:pt>
                <c:pt idx="8">
                  <c:v>0.11102428918968646</c:v>
                </c:pt>
                <c:pt idx="9">
                  <c:v>8.3391445971147365E-2</c:v>
                </c:pt>
                <c:pt idx="10">
                  <c:v>3.6419019755268185E-2</c:v>
                </c:pt>
                <c:pt idx="11">
                  <c:v>2.6776486301696587E-2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16F-4DB7-A164-AD0AD1FF9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[1]Mes!$D$235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71-4E91-8514-9BDD5447A25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71-4E91-8514-9BDD5447A25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71-4E91-8514-9BDD5447A25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71-4E91-8514-9BDD5447A25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71-4E91-8514-9BDD5447A25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71-4E91-8514-9BDD5447A25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71-4E91-8514-9BDD5447A25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71-4E91-8514-9BDD5447A25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71-4E91-8514-9BDD5447A259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71-4E91-8514-9BDD5447A25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[1]Mes!$A$236:$A$244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[1]Mes!$D$236:$D$244</c:f>
              <c:numCache>
                <c:formatCode>General</c:formatCode>
                <c:ptCount val="9"/>
                <c:pt idx="0">
                  <c:v>24097</c:v>
                </c:pt>
                <c:pt idx="1">
                  <c:v>52771</c:v>
                </c:pt>
                <c:pt idx="2">
                  <c:v>55914</c:v>
                </c:pt>
                <c:pt idx="3">
                  <c:v>16323</c:v>
                </c:pt>
                <c:pt idx="4">
                  <c:v>71143</c:v>
                </c:pt>
                <c:pt idx="5">
                  <c:v>29841</c:v>
                </c:pt>
                <c:pt idx="6">
                  <c:v>15737</c:v>
                </c:pt>
                <c:pt idx="7">
                  <c:v>47058</c:v>
                </c:pt>
                <c:pt idx="8">
                  <c:v>18173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71-4E91-8514-9BDD5447A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PROV'!$C$331:$N$331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PROV'!$C$332:$N$332</c:f>
              <c:numCache>
                <c:formatCode>General</c:formatCode>
                <c:ptCount val="12"/>
                <c:pt idx="0">
                  <c:v>21217</c:v>
                </c:pt>
                <c:pt idx="1">
                  <c:v>34897</c:v>
                </c:pt>
                <c:pt idx="2">
                  <c:v>41105</c:v>
                </c:pt>
                <c:pt idx="3">
                  <c:v>54871</c:v>
                </c:pt>
                <c:pt idx="4">
                  <c:v>50417</c:v>
                </c:pt>
                <c:pt idx="5">
                  <c:v>53325</c:v>
                </c:pt>
                <c:pt idx="6">
                  <c:v>60967</c:v>
                </c:pt>
                <c:pt idx="7">
                  <c:v>65757</c:v>
                </c:pt>
                <c:pt idx="8">
                  <c:v>59189</c:v>
                </c:pt>
                <c:pt idx="9">
                  <c:v>60243</c:v>
                </c:pt>
                <c:pt idx="10">
                  <c:v>38088</c:v>
                </c:pt>
                <c:pt idx="11">
                  <c:v>41420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8E-41DB-93D1-714EA7853FB2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PROV'!$C$331:$N$331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PROV'!$C$333:$N$333</c:f>
              <c:numCache>
                <c:formatCode>General</c:formatCode>
                <c:ptCount val="12"/>
                <c:pt idx="0">
                  <c:v>35786</c:v>
                </c:pt>
                <c:pt idx="1">
                  <c:v>53634</c:v>
                </c:pt>
                <c:pt idx="2">
                  <c:v>64851</c:v>
                </c:pt>
                <c:pt idx="3">
                  <c:v>89589</c:v>
                </c:pt>
                <c:pt idx="4">
                  <c:v>79099</c:v>
                </c:pt>
                <c:pt idx="5">
                  <c:v>83045</c:v>
                </c:pt>
                <c:pt idx="6">
                  <c:v>96730</c:v>
                </c:pt>
                <c:pt idx="7">
                  <c:v>124557</c:v>
                </c:pt>
                <c:pt idx="8">
                  <c:v>89233</c:v>
                </c:pt>
                <c:pt idx="9">
                  <c:v>100078</c:v>
                </c:pt>
                <c:pt idx="10">
                  <c:v>60934</c:v>
                </c:pt>
                <c:pt idx="11">
                  <c:v>65777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8E-41DB-93D1-714EA7853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481544"/>
        <c:axId val="447481936"/>
      </c:barChart>
      <c:catAx>
        <c:axId val="44748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81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7481936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81544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ALOJ.'!$C$522:$K$522</c:f>
              <c:numCache>
                <c:formatCode>#,##0</c:formatCode>
                <c:ptCount val="9"/>
                <c:pt idx="0">
                  <c:v>60601</c:v>
                </c:pt>
                <c:pt idx="1">
                  <c:v>62371</c:v>
                </c:pt>
                <c:pt idx="2">
                  <c:v>45215</c:v>
                </c:pt>
                <c:pt idx="3">
                  <c:v>7741</c:v>
                </c:pt>
                <c:pt idx="4">
                  <c:v>68632</c:v>
                </c:pt>
                <c:pt idx="5">
                  <c:v>71017</c:v>
                </c:pt>
                <c:pt idx="6">
                  <c:v>11334</c:v>
                </c:pt>
                <c:pt idx="7">
                  <c:v>31416</c:v>
                </c:pt>
                <c:pt idx="8">
                  <c:v>34209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69-45BF-ACF0-A8548956B9DF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ALOJ.'!$C$525:$K$525</c:f>
              <c:numCache>
                <c:formatCode>#,##0</c:formatCode>
                <c:ptCount val="9"/>
                <c:pt idx="0">
                  <c:v>123202</c:v>
                </c:pt>
                <c:pt idx="1">
                  <c:v>109703</c:v>
                </c:pt>
                <c:pt idx="2">
                  <c:v>99907</c:v>
                </c:pt>
                <c:pt idx="3">
                  <c:v>18030</c:v>
                </c:pt>
                <c:pt idx="4">
                  <c:v>173501</c:v>
                </c:pt>
                <c:pt idx="5">
                  <c:v>162135</c:v>
                </c:pt>
                <c:pt idx="6">
                  <c:v>29771</c:v>
                </c:pt>
                <c:pt idx="7">
                  <c:v>74152</c:v>
                </c:pt>
                <c:pt idx="8">
                  <c:v>62007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69-45BF-ACF0-A8548956B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92152"/>
        <c:axId val="479589800"/>
      </c:barChart>
      <c:catAx>
        <c:axId val="479592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89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8980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2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F6E-484F-9E55-83DDA3A631A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F6E-484F-9E55-83DDA3A631A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F6E-484F-9E55-83DDA3A631A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F6E-484F-9E55-83DDA3A631A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F6E-484F-9E55-83DDA3A631A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F6E-484F-9E55-83DDA3A631A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F6E-484F-9E55-83DDA3A631A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F6E-484F-9E55-83DDA3A631A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F6E-484F-9E55-83DDA3A631A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F6E-484F-9E55-83DDA3A631A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F6E-484F-9E55-83DDA3A631A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F6E-484F-9E55-83DDA3A631A1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F6E-484F-9E55-83DDA3A631A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2.9939070805902457E-4</c:v>
                </c:pt>
                <c:pt idx="1">
                  <c:v>1.8125877867701156E-2</c:v>
                </c:pt>
                <c:pt idx="2">
                  <c:v>2.3884371486538564E-2</c:v>
                </c:pt>
                <c:pt idx="3">
                  <c:v>7.1532084173379071E-2</c:v>
                </c:pt>
                <c:pt idx="4">
                  <c:v>0.11400415961983749</c:v>
                </c:pt>
                <c:pt idx="5">
                  <c:v>0.15771520299645508</c:v>
                </c:pt>
                <c:pt idx="6">
                  <c:v>0.12375346767695106</c:v>
                </c:pt>
                <c:pt idx="7">
                  <c:v>0.20582792678304684</c:v>
                </c:pt>
                <c:pt idx="8">
                  <c:v>0.14036009695162929</c:v>
                </c:pt>
                <c:pt idx="9">
                  <c:v>8.7610002197655204E-2</c:v>
                </c:pt>
                <c:pt idx="10">
                  <c:v>3.662758662424237E-2</c:v>
                </c:pt>
                <c:pt idx="11">
                  <c:v>2.0259832914504842E-2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6F6E-484F-9E55-83DDA3A63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3CD-4E46-A6CD-DA1BC57EB99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3CD-4E46-A6CD-DA1BC57EB99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3CD-4E46-A6CD-DA1BC57EB99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3CD-4E46-A6CD-DA1BC57EB99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3CD-4E46-A6CD-DA1BC57EB99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3CD-4E46-A6CD-DA1BC57EB99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3CD-4E46-A6CD-DA1BC57EB99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3CD-4E46-A6CD-DA1BC57EB99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3CD-4E46-A6CD-DA1BC57EB99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3CD-4E46-A6CD-DA1BC57EB99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3CD-4E46-A6CD-DA1BC57EB99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3CD-4E46-A6CD-DA1BC57EB99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3CD-4E46-A6CD-DA1BC57EB99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4.1341368399294015E-4</c:v>
                </c:pt>
                <c:pt idx="1">
                  <c:v>2.2955816980399193E-2</c:v>
                </c:pt>
                <c:pt idx="2">
                  <c:v>4.0205616520192534E-2</c:v>
                </c:pt>
                <c:pt idx="3">
                  <c:v>7.4266815374446044E-2</c:v>
                </c:pt>
                <c:pt idx="4">
                  <c:v>9.9857576714360671E-2</c:v>
                </c:pt>
                <c:pt idx="5">
                  <c:v>0.1448855957132181</c:v>
                </c:pt>
                <c:pt idx="6">
                  <c:v>0.13234689496793772</c:v>
                </c:pt>
                <c:pt idx="7">
                  <c:v>0.2274570288276542</c:v>
                </c:pt>
                <c:pt idx="8">
                  <c:v>0.11102428918968646</c:v>
                </c:pt>
                <c:pt idx="9">
                  <c:v>8.3391445971147365E-2</c:v>
                </c:pt>
                <c:pt idx="10">
                  <c:v>3.6419019755268185E-2</c:v>
                </c:pt>
                <c:pt idx="11">
                  <c:v>2.6776486301696587E-2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3CD-4E46-A6CD-DA1BC57EB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ALOJ.'!$C$607:$K$607</c:f>
              <c:numCache>
                <c:formatCode>#,##0</c:formatCode>
                <c:ptCount val="9"/>
                <c:pt idx="0">
                  <c:v>26271</c:v>
                </c:pt>
                <c:pt idx="1">
                  <c:v>47715</c:v>
                </c:pt>
                <c:pt idx="2">
                  <c:v>41635</c:v>
                </c:pt>
                <c:pt idx="3">
                  <c:v>5266</c:v>
                </c:pt>
                <c:pt idx="4">
                  <c:v>59560</c:v>
                </c:pt>
                <c:pt idx="5">
                  <c:v>28594</c:v>
                </c:pt>
                <c:pt idx="6">
                  <c:v>11135</c:v>
                </c:pt>
                <c:pt idx="7">
                  <c:v>16318</c:v>
                </c:pt>
                <c:pt idx="8">
                  <c:v>13334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B7-4374-BB83-484B68F2A09A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ALOJ.'!$C$610:$K$610</c:f>
              <c:numCache>
                <c:formatCode>#,##0</c:formatCode>
                <c:ptCount val="9"/>
                <c:pt idx="0">
                  <c:v>54151</c:v>
                </c:pt>
                <c:pt idx="1">
                  <c:v>76074</c:v>
                </c:pt>
                <c:pt idx="2">
                  <c:v>91942</c:v>
                </c:pt>
                <c:pt idx="3">
                  <c:v>16535</c:v>
                </c:pt>
                <c:pt idx="4">
                  <c:v>147431</c:v>
                </c:pt>
                <c:pt idx="5">
                  <c:v>63713</c:v>
                </c:pt>
                <c:pt idx="6">
                  <c:v>33681</c:v>
                </c:pt>
                <c:pt idx="7">
                  <c:v>31700</c:v>
                </c:pt>
                <c:pt idx="8">
                  <c:v>29913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B7-4374-BB83-484B68F2A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86664"/>
        <c:axId val="479592544"/>
      </c:barChart>
      <c:catAx>
        <c:axId val="479586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2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92544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86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6042218849422606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85897836993651"/>
          <c:y val="0.3147410358565737"/>
          <c:w val="0.42412505082311275"/>
          <c:h val="0.51394422310756971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BF-4F0D-A501-79899BCA114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BF-4F0D-A501-79899BCA114C}"/>
              </c:ext>
            </c:extLst>
          </c:dPt>
          <c:dLbls>
            <c:dLbl>
              <c:idx val="0"/>
              <c:layout>
                <c:manualLayout>
                  <c:x val="8.7322211372654945E-2"/>
                  <c:y val="-0.260299693613995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0967222764700585"/>
                  <c:y val="-0.1157302548336836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48812664907651715"/>
                  <c:y val="0.290836653386454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825857519788922"/>
                  <c:y val="0.4382470119521912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5237467018469657"/>
                  <c:y val="0.665338645418326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4525065963060686"/>
                  <c:y val="0.7928286852589641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35092348284960423"/>
                  <c:y val="0.836653386454183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810026385224276"/>
                  <c:y val="0.784860557768924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5.4089709762532981E-2"/>
                  <c:y val="0.573705179282868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24142480211081793"/>
                  <c:y val="0.1992031872509960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BBF-4F0D-A501-79899BCA114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0.77858506495170099</c:v>
                </c:pt>
                <c:pt idx="1">
                  <c:v>0.22141493504829904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BBF-4F0D-A501-79899BCA114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BBF-4F0D-A501-79899BCA114C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2BBF-4F0D-A501-79899BCA114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0.77858506495170099</c:v>
                </c:pt>
                <c:pt idx="1">
                  <c:v>0.22141493504829904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BBF-4F0D-A501-79899BCA1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Procedencia de los viajeros españoles según el tipo de alojamiento utilizado</a:t>
            </a:r>
          </a:p>
        </c:rich>
      </c:tx>
      <c:layout>
        <c:manualLayout>
          <c:xMode val="edge"/>
          <c:yMode val="edge"/>
          <c:x val="0.25562563988012138"/>
          <c:y val="3.7037075663555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305153061515993E-2"/>
          <c:y val="0.35690353043300987"/>
          <c:w val="0.9414945631990479"/>
          <c:h val="0.5555573822777983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PROC'!$A$143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PROC'!$B$143:$J$143</c:f>
              <c:numCache>
                <c:formatCode>0.00%</c:formatCode>
                <c:ptCount val="9"/>
                <c:pt idx="0">
                  <c:v>0.26031330938364999</c:v>
                </c:pt>
                <c:pt idx="1">
                  <c:v>0.23059538310052</c:v>
                </c:pt>
                <c:pt idx="2">
                  <c:v>0.22525972546049999</c:v>
                </c:pt>
                <c:pt idx="3">
                  <c:v>0.32989802503999999</c:v>
                </c:pt>
                <c:pt idx="4">
                  <c:v>0.44132360723662001</c:v>
                </c:pt>
                <c:pt idx="5">
                  <c:v>0.29616898090143001</c:v>
                </c:pt>
                <c:pt idx="6">
                  <c:v>0.49291725221220001</c:v>
                </c:pt>
                <c:pt idx="7">
                  <c:v>0.34198385023637001</c:v>
                </c:pt>
                <c:pt idx="8">
                  <c:v>0.27957280396443002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EB-482E-9FA4-3A0A808F575A}"/>
            </c:ext>
          </c:extLst>
        </c:ser>
        <c:ser>
          <c:idx val="1"/>
          <c:order val="1"/>
          <c:tx>
            <c:strRef>
              <c:f>'M.V. PROC'!$A$144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PROC'!$B$144:$J$144</c:f>
              <c:numCache>
                <c:formatCode>0.00%</c:formatCode>
                <c:ptCount val="9"/>
                <c:pt idx="0">
                  <c:v>0.13938909833119001</c:v>
                </c:pt>
                <c:pt idx="1">
                  <c:v>0.19487961994519001</c:v>
                </c:pt>
                <c:pt idx="2">
                  <c:v>0.23646022660995</c:v>
                </c:pt>
                <c:pt idx="3">
                  <c:v>0.16590449197582</c:v>
                </c:pt>
                <c:pt idx="4">
                  <c:v>0.16697281734117</c:v>
                </c:pt>
                <c:pt idx="5">
                  <c:v>0.19566566594886001</c:v>
                </c:pt>
                <c:pt idx="6">
                  <c:v>0.12181982589166999</c:v>
                </c:pt>
                <c:pt idx="7">
                  <c:v>0.18793280369154999</c:v>
                </c:pt>
                <c:pt idx="8">
                  <c:v>0.14992285863273999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EB-482E-9FA4-3A0A808F575A}"/>
            </c:ext>
          </c:extLst>
        </c:ser>
        <c:ser>
          <c:idx val="2"/>
          <c:order val="2"/>
          <c:tx>
            <c:strRef>
              <c:f>'M.V. PROC'!$A$145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'M.V. PROC'!$B$145:$J$145</c:f>
              <c:numCache>
                <c:formatCode>0.00%</c:formatCode>
                <c:ptCount val="9"/>
                <c:pt idx="0">
                  <c:v>8.8647351113014999E-2</c:v>
                </c:pt>
                <c:pt idx="1">
                  <c:v>6.9365058908791993E-2</c:v>
                </c:pt>
                <c:pt idx="2">
                  <c:v>7.6155535903178001E-2</c:v>
                </c:pt>
                <c:pt idx="3">
                  <c:v>3.0837072955683002E-2</c:v>
                </c:pt>
                <c:pt idx="4">
                  <c:v>4.7763534984604998E-2</c:v>
                </c:pt>
                <c:pt idx="5">
                  <c:v>3.5202617974464001E-2</c:v>
                </c:pt>
                <c:pt idx="6">
                  <c:v>5.2617392491003001E-2</c:v>
                </c:pt>
                <c:pt idx="7">
                  <c:v>6.208564219973E-2</c:v>
                </c:pt>
                <c:pt idx="8">
                  <c:v>7.8794792389848003E-2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0EB-482E-9FA4-3A0A808F575A}"/>
            </c:ext>
          </c:extLst>
        </c:ser>
        <c:ser>
          <c:idx val="3"/>
          <c:order val="3"/>
          <c:tx>
            <c:strRef>
              <c:f>'M.V. PROC'!$A$146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'M.V. PROC'!$B$146:$J$146</c:f>
              <c:numCache>
                <c:formatCode>0.00%</c:formatCode>
                <c:ptCount val="9"/>
                <c:pt idx="0">
                  <c:v>7.6554406149920998E-2</c:v>
                </c:pt>
                <c:pt idx="1">
                  <c:v>5.7398355014410998E-2</c:v>
                </c:pt>
                <c:pt idx="2">
                  <c:v>5.4939182597237998E-2</c:v>
                </c:pt>
                <c:pt idx="3">
                  <c:v>4.1883588297158998E-2</c:v>
                </c:pt>
                <c:pt idx="4">
                  <c:v>4.2343130127894001E-2</c:v>
                </c:pt>
                <c:pt idx="5">
                  <c:v>0.10907265911561</c:v>
                </c:pt>
                <c:pt idx="6">
                  <c:v>4.6944015648444998E-2</c:v>
                </c:pt>
                <c:pt idx="7">
                  <c:v>4.3845158572425998E-2</c:v>
                </c:pt>
                <c:pt idx="8">
                  <c:v>7.0632146349340993E-2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0EB-482E-9FA4-3A0A808F575A}"/>
            </c:ext>
          </c:extLst>
        </c:ser>
        <c:ser>
          <c:idx val="4"/>
          <c:order val="4"/>
          <c:tx>
            <c:strRef>
              <c:f>'M.V. PROC'!$A$147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'M.V. PROC'!$B$147:$J$147</c:f>
              <c:numCache>
                <c:formatCode>0.00%</c:formatCode>
                <c:ptCount val="9"/>
                <c:pt idx="0">
                  <c:v>6.1113802888178997E-2</c:v>
                </c:pt>
                <c:pt idx="1">
                  <c:v>6.9402044930873E-2</c:v>
                </c:pt>
                <c:pt idx="2">
                  <c:v>7.3451077089670996E-2</c:v>
                </c:pt>
                <c:pt idx="3">
                  <c:v>0.11316710492671</c:v>
                </c:pt>
                <c:pt idx="4">
                  <c:v>7.2159079927112998E-2</c:v>
                </c:pt>
                <c:pt idx="5">
                  <c:v>0.10653744383116</c:v>
                </c:pt>
                <c:pt idx="6">
                  <c:v>6.4019969322089004E-2</c:v>
                </c:pt>
                <c:pt idx="7">
                  <c:v>6.8271554456417999E-2</c:v>
                </c:pt>
                <c:pt idx="8">
                  <c:v>6.6725660367382006E-2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0EB-482E-9FA4-3A0A808F575A}"/>
            </c:ext>
          </c:extLst>
        </c:ser>
        <c:ser>
          <c:idx val="5"/>
          <c:order val="5"/>
          <c:tx>
            <c:strRef>
              <c:f>'M.V. PROC'!$A$148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'M.V. PROC'!$B$148:$J$148</c:f>
              <c:numCache>
                <c:formatCode>0.00%</c:formatCode>
                <c:ptCount val="9"/>
                <c:pt idx="0">
                  <c:v>6.3171480978646E-2</c:v>
                </c:pt>
                <c:pt idx="1">
                  <c:v>8.3757793637700001E-2</c:v>
                </c:pt>
                <c:pt idx="2">
                  <c:v>7.8776384139187999E-2</c:v>
                </c:pt>
                <c:pt idx="3">
                  <c:v>2.0899962566243001E-2</c:v>
                </c:pt>
                <c:pt idx="4">
                  <c:v>3.8440343770744997E-2</c:v>
                </c:pt>
                <c:pt idx="5">
                  <c:v>3.8944578765410999E-2</c:v>
                </c:pt>
                <c:pt idx="6">
                  <c:v>4.3317063335358001E-2</c:v>
                </c:pt>
                <c:pt idx="7">
                  <c:v>4.2957969709165003E-2</c:v>
                </c:pt>
                <c:pt idx="8">
                  <c:v>5.9640161549134998E-2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0EB-482E-9FA4-3A0A808F575A}"/>
            </c:ext>
          </c:extLst>
        </c:ser>
        <c:ser>
          <c:idx val="6"/>
          <c:order val="6"/>
          <c:tx>
            <c:strRef>
              <c:f>'M.V. PROC'!$A$149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'M.V. PROC'!$B$149:$J$149</c:f>
              <c:numCache>
                <c:formatCode>0.00%</c:formatCode>
                <c:ptCount val="9"/>
                <c:pt idx="0">
                  <c:v>5.8412872049082999E-2</c:v>
                </c:pt>
                <c:pt idx="1">
                  <c:v>4.8137982110554998E-2</c:v>
                </c:pt>
                <c:pt idx="2">
                  <c:v>4.5481666981847003E-2</c:v>
                </c:pt>
                <c:pt idx="3">
                  <c:v>3.6080971117727997E-2</c:v>
                </c:pt>
                <c:pt idx="4">
                  <c:v>3.6005040138963003E-2</c:v>
                </c:pt>
                <c:pt idx="5">
                  <c:v>4.5348714672724999E-2</c:v>
                </c:pt>
                <c:pt idx="6">
                  <c:v>3.5919594341825997E-2</c:v>
                </c:pt>
                <c:pt idx="7">
                  <c:v>3.7084712325979E-2</c:v>
                </c:pt>
                <c:pt idx="8">
                  <c:v>5.3742982617991E-2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0EB-482E-9FA4-3A0A808F575A}"/>
            </c:ext>
          </c:extLst>
        </c:ser>
        <c:ser>
          <c:idx val="7"/>
          <c:order val="7"/>
          <c:tx>
            <c:strRef>
              <c:f>'M.V. PROC'!$A$150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'M.V. PROC'!$B$150:$J$150</c:f>
              <c:numCache>
                <c:formatCode>0.00%</c:formatCode>
                <c:ptCount val="9"/>
                <c:pt idx="0">
                  <c:v>4.9378007029266001E-2</c:v>
                </c:pt>
                <c:pt idx="1">
                  <c:v>5.3181921463870997E-2</c:v>
                </c:pt>
                <c:pt idx="2">
                  <c:v>5.2632913804721002E-2</c:v>
                </c:pt>
                <c:pt idx="3">
                  <c:v>0.10317721568949</c:v>
                </c:pt>
                <c:pt idx="4">
                  <c:v>3.1478112362782001E-2</c:v>
                </c:pt>
                <c:pt idx="5">
                  <c:v>2.6391528982832001E-2</c:v>
                </c:pt>
                <c:pt idx="6">
                  <c:v>3.4946514571377998E-2</c:v>
                </c:pt>
                <c:pt idx="7">
                  <c:v>3.7940747640664997E-2</c:v>
                </c:pt>
                <c:pt idx="8">
                  <c:v>5.0187940026915998E-2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0EB-482E-9FA4-3A0A808F575A}"/>
            </c:ext>
          </c:extLst>
        </c:ser>
        <c:ser>
          <c:idx val="8"/>
          <c:order val="8"/>
          <c:tx>
            <c:strRef>
              <c:f>'M.V. PROC'!$A$151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'M.V. PROC'!$B$151:$J$151</c:f>
              <c:numCache>
                <c:formatCode>0.00%</c:formatCode>
                <c:ptCount val="9"/>
                <c:pt idx="0">
                  <c:v>4.6120431615390999E-2</c:v>
                </c:pt>
                <c:pt idx="1">
                  <c:v>4.2503599075601001E-2</c:v>
                </c:pt>
                <c:pt idx="2">
                  <c:v>3.5772407669313E-2</c:v>
                </c:pt>
                <c:pt idx="3">
                  <c:v>3.4416256881806002E-2</c:v>
                </c:pt>
                <c:pt idx="4">
                  <c:v>3.1528992508768998E-2</c:v>
                </c:pt>
                <c:pt idx="5">
                  <c:v>1.8297248214725E-2</c:v>
                </c:pt>
                <c:pt idx="6">
                  <c:v>2.7197627646301001E-2</c:v>
                </c:pt>
                <c:pt idx="7">
                  <c:v>5.1925653788904999E-2</c:v>
                </c:pt>
                <c:pt idx="8">
                  <c:v>4.3248117140997001E-2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EB-482E-9FA4-3A0A808F575A}"/>
            </c:ext>
          </c:extLst>
        </c:ser>
        <c:ser>
          <c:idx val="9"/>
          <c:order val="9"/>
          <c:tx>
            <c:strRef>
              <c:f>'M.V. PROC'!$A$152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'M.V. PROC'!$B$152:$J$152</c:f>
              <c:numCache>
                <c:formatCode>0.00%</c:formatCode>
                <c:ptCount val="9"/>
                <c:pt idx="0">
                  <c:v>3.2722475182178003E-2</c:v>
                </c:pt>
                <c:pt idx="1">
                  <c:v>3.4954556305882997E-2</c:v>
                </c:pt>
                <c:pt idx="2">
                  <c:v>2.7272475665950001E-2</c:v>
                </c:pt>
                <c:pt idx="3">
                  <c:v>2.8601947498311998E-2</c:v>
                </c:pt>
                <c:pt idx="4">
                  <c:v>1.9764797363830001E-2</c:v>
                </c:pt>
                <c:pt idx="5">
                  <c:v>3.0027642755682E-2</c:v>
                </c:pt>
                <c:pt idx="6">
                  <c:v>2.0831768026582001E-2</c:v>
                </c:pt>
                <c:pt idx="7">
                  <c:v>2.5115754912500999E-2</c:v>
                </c:pt>
                <c:pt idx="8">
                  <c:v>3.1360158936172E-2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0EB-482E-9FA4-3A0A808F575A}"/>
            </c:ext>
          </c:extLst>
        </c:ser>
        <c:ser>
          <c:idx val="10"/>
          <c:order val="10"/>
          <c:tx>
            <c:strRef>
              <c:f>'M.V. PROC'!$A$153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'M.V. PROC'!$B$153:$J$153</c:f>
              <c:numCache>
                <c:formatCode>0.00%</c:formatCode>
                <c:ptCount val="9"/>
                <c:pt idx="0">
                  <c:v>2.6187113740751E-2</c:v>
                </c:pt>
                <c:pt idx="1">
                  <c:v>3.4413403940148003E-2</c:v>
                </c:pt>
                <c:pt idx="2">
                  <c:v>2.3304966534628001E-2</c:v>
                </c:pt>
                <c:pt idx="3">
                  <c:v>1.5134426776103001E-2</c:v>
                </c:pt>
                <c:pt idx="4">
                  <c:v>1.9350159345394E-2</c:v>
                </c:pt>
                <c:pt idx="5">
                  <c:v>1.6827209605266E-2</c:v>
                </c:pt>
                <c:pt idx="6">
                  <c:v>1.578311403806E-2</c:v>
                </c:pt>
                <c:pt idx="7">
                  <c:v>2.4374377277122002E-2</c:v>
                </c:pt>
                <c:pt idx="8">
                  <c:v>2.5311926470457002E-2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0EB-482E-9FA4-3A0A808F575A}"/>
            </c:ext>
          </c:extLst>
        </c:ser>
        <c:ser>
          <c:idx val="11"/>
          <c:order val="11"/>
          <c:tx>
            <c:strRef>
              <c:f>'M.V. PROC'!$A$154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'M.V. PROC'!$B$154:$J$154</c:f>
              <c:numCache>
                <c:formatCode>0.00%</c:formatCode>
                <c:ptCount val="9"/>
                <c:pt idx="0">
                  <c:v>2.5173598498206998E-2</c:v>
                </c:pt>
                <c:pt idx="1">
                  <c:v>1.9481436214159001E-2</c:v>
                </c:pt>
                <c:pt idx="2">
                  <c:v>2.2438807379054002E-2</c:v>
                </c:pt>
                <c:pt idx="3">
                  <c:v>1.5531944515054E-2</c:v>
                </c:pt>
                <c:pt idx="4">
                  <c:v>1.2414459182499E-2</c:v>
                </c:pt>
                <c:pt idx="5">
                  <c:v>1.9622198187029E-2</c:v>
                </c:pt>
                <c:pt idx="6">
                  <c:v>8.6319208488458993E-3</c:v>
                </c:pt>
                <c:pt idx="7">
                  <c:v>2.0474556586851999E-2</c:v>
                </c:pt>
                <c:pt idx="8">
                  <c:v>2.2873005510956002E-2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EB-482E-9FA4-3A0A808F575A}"/>
            </c:ext>
          </c:extLst>
        </c:ser>
        <c:ser>
          <c:idx val="12"/>
          <c:order val="12"/>
          <c:tx>
            <c:strRef>
              <c:f>'M.V. PROC'!$A$155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'M.V. PROC'!$B$155:$J$155</c:f>
              <c:numCache>
                <c:formatCode>0.00%</c:formatCode>
                <c:ptCount val="9"/>
                <c:pt idx="0">
                  <c:v>1.9297807717167E-2</c:v>
                </c:pt>
                <c:pt idx="1">
                  <c:v>1.9163212636009001E-2</c:v>
                </c:pt>
                <c:pt idx="2">
                  <c:v>1.1942232400485E-2</c:v>
                </c:pt>
                <c:pt idx="3">
                  <c:v>3.0005277497795999E-2</c:v>
                </c:pt>
                <c:pt idx="4">
                  <c:v>1.326181960519E-2</c:v>
                </c:pt>
                <c:pt idx="5">
                  <c:v>1.3997885861033999E-2</c:v>
                </c:pt>
                <c:pt idx="6">
                  <c:v>1.1752395313282E-2</c:v>
                </c:pt>
                <c:pt idx="7">
                  <c:v>1.8824197693993999E-2</c:v>
                </c:pt>
                <c:pt idx="8">
                  <c:v>1.9109611177011002E-2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0EB-482E-9FA4-3A0A808F575A}"/>
            </c:ext>
          </c:extLst>
        </c:ser>
        <c:ser>
          <c:idx val="13"/>
          <c:order val="13"/>
          <c:tx>
            <c:strRef>
              <c:f>'M.V. PROC'!$A$156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'M.V. PROC'!$B$156:$J$156</c:f>
              <c:numCache>
                <c:formatCode>0.00%</c:formatCode>
                <c:ptCount val="9"/>
                <c:pt idx="0">
                  <c:v>1.5604559512782E-2</c:v>
                </c:pt>
                <c:pt idx="1">
                  <c:v>1.3677529162231E-2</c:v>
                </c:pt>
                <c:pt idx="2">
                  <c:v>1.1083210059202001E-2</c:v>
                </c:pt>
                <c:pt idx="3">
                  <c:v>9.1310405753534992E-3</c:v>
                </c:pt>
                <c:pt idx="4">
                  <c:v>8.7758191754480006E-3</c:v>
                </c:pt>
                <c:pt idx="5">
                  <c:v>9.6209593518915004E-3</c:v>
                </c:pt>
                <c:pt idx="6">
                  <c:v>7.0337360899121E-3</c:v>
                </c:pt>
                <c:pt idx="7">
                  <c:v>1.2538659928200999E-2</c:v>
                </c:pt>
                <c:pt idx="8">
                  <c:v>1.4275369237385999E-2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EB-482E-9FA4-3A0A808F575A}"/>
            </c:ext>
          </c:extLst>
        </c:ser>
        <c:ser>
          <c:idx val="14"/>
          <c:order val="14"/>
          <c:tx>
            <c:strRef>
              <c:f>'M.V. PROC'!$A$157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'M.V. PROC'!$B$157:$J$157</c:f>
              <c:numCache>
                <c:formatCode>0.00%</c:formatCode>
                <c:ptCount val="9"/>
                <c:pt idx="0">
                  <c:v>1.3065217670595E-2</c:v>
                </c:pt>
                <c:pt idx="1">
                  <c:v>1.0774882632397001E-2</c:v>
                </c:pt>
                <c:pt idx="2">
                  <c:v>1.0478805485483999E-2</c:v>
                </c:pt>
                <c:pt idx="3">
                  <c:v>1.8704590817672E-2</c:v>
                </c:pt>
                <c:pt idx="4">
                  <c:v>8.0656156022831001E-3</c:v>
                </c:pt>
                <c:pt idx="5">
                  <c:v>2.2350111794767001E-2</c:v>
                </c:pt>
                <c:pt idx="6">
                  <c:v>6.6197899316318004E-3</c:v>
                </c:pt>
                <c:pt idx="7">
                  <c:v>1.1048787765766E-2</c:v>
                </c:pt>
                <c:pt idx="8">
                  <c:v>1.2947873346846E-2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0EB-482E-9FA4-3A0A808F575A}"/>
            </c:ext>
          </c:extLst>
        </c:ser>
        <c:ser>
          <c:idx val="15"/>
          <c:order val="15"/>
          <c:tx>
            <c:strRef>
              <c:f>'M.V. PROC'!$A$158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'M.V. PROC'!$B$158:$J$158</c:f>
              <c:numCache>
                <c:formatCode>0.00%</c:formatCode>
                <c:ptCount val="9"/>
                <c:pt idx="0">
                  <c:v>1.2259714597638E-2</c:v>
                </c:pt>
                <c:pt idx="1">
                  <c:v>9.3633429771416005E-3</c:v>
                </c:pt>
                <c:pt idx="2">
                  <c:v>8.1634377729071003E-3</c:v>
                </c:pt>
                <c:pt idx="3">
                  <c:v>3.9733585783179003E-3</c:v>
                </c:pt>
                <c:pt idx="4">
                  <c:v>5.1703426105646003E-3</c:v>
                </c:pt>
                <c:pt idx="5">
                  <c:v>8.1579021585771998E-3</c:v>
                </c:pt>
                <c:pt idx="6">
                  <c:v>7.1768513508019003E-3</c:v>
                </c:pt>
                <c:pt idx="7">
                  <c:v>7.3960719197077003E-3</c:v>
                </c:pt>
                <c:pt idx="8">
                  <c:v>1.0813756284542E-2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EB-482E-9FA4-3A0A808F575A}"/>
            </c:ext>
          </c:extLst>
        </c:ser>
        <c:ser>
          <c:idx val="16"/>
          <c:order val="16"/>
          <c:tx>
            <c:strRef>
              <c:f>'M.V. PROC'!$A$159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'M.V. PROC'!$B$159:$J$159</c:f>
              <c:numCache>
                <c:formatCode>0.00%</c:formatCode>
                <c:ptCount val="9"/>
                <c:pt idx="0">
                  <c:v>1.0123943822057E-2</c:v>
                </c:pt>
                <c:pt idx="1">
                  <c:v>7.1271762067749997E-3</c:v>
                </c:pt>
                <c:pt idx="2">
                  <c:v>5.1039759917843996E-3</c:v>
                </c:pt>
                <c:pt idx="3">
                  <c:v>2.0625781079703E-3</c:v>
                </c:pt>
                <c:pt idx="4">
                  <c:v>4.6584432865533001E-3</c:v>
                </c:pt>
                <c:pt idx="5">
                  <c:v>7.2834311232607002E-3</c:v>
                </c:pt>
                <c:pt idx="6">
                  <c:v>2.3856811306262999E-3</c:v>
                </c:pt>
                <c:pt idx="7">
                  <c:v>5.6463783390702004E-3</c:v>
                </c:pt>
                <c:pt idx="8">
                  <c:v>8.7899973059099995E-3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0EB-482E-9FA4-3A0A808F575A}"/>
            </c:ext>
          </c:extLst>
        </c:ser>
        <c:ser>
          <c:idx val="17"/>
          <c:order val="17"/>
          <c:tx>
            <c:strRef>
              <c:f>'M.V. PROC'!$A$160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'M.V. PROC'!$B$160:$J$160</c:f>
              <c:numCache>
                <c:formatCode>0.00%</c:formatCode>
                <c:ptCount val="9"/>
                <c:pt idx="0">
                  <c:v>1.4722799556657999E-3</c:v>
                </c:pt>
                <c:pt idx="1">
                  <c:v>8.2299050080415E-4</c:v>
                </c:pt>
                <c:pt idx="2">
                  <c:v>6.1212172915240998E-4</c:v>
                </c:pt>
                <c:pt idx="3">
                  <c:v>5.6628234806486001E-4</c:v>
                </c:pt>
                <c:pt idx="4">
                  <c:v>2.1544691047868E-4</c:v>
                </c:pt>
                <c:pt idx="5">
                  <c:v>3.3913749020348999E-5</c:v>
                </c:pt>
                <c:pt idx="6">
                  <c:v>9.8488260356946993E-6</c:v>
                </c:pt>
                <c:pt idx="7">
                  <c:v>3.0894278620761999E-4</c:v>
                </c:pt>
                <c:pt idx="8">
                  <c:v>1.1999302796065999E-3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EB-482E-9FA4-3A0A808F575A}"/>
            </c:ext>
          </c:extLst>
        </c:ser>
        <c:ser>
          <c:idx val="18"/>
          <c:order val="18"/>
          <c:tx>
            <c:strRef>
              <c:f>'M.V. PROC'!$A$161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'M.V. PROC'!$B$161:$J$161</c:f>
              <c:numCache>
                <c:formatCode>0.00%</c:formatCode>
                <c:ptCount val="9"/>
                <c:pt idx="0">
                  <c:v>9.925297646237799E-4</c:v>
                </c:pt>
                <c:pt idx="1">
                  <c:v>9.9971123694063998E-4</c:v>
                </c:pt>
                <c:pt idx="2">
                  <c:v>6.7084672574153003E-4</c:v>
                </c:pt>
                <c:pt idx="3">
                  <c:v>2.3863834713438999E-5</c:v>
                </c:pt>
                <c:pt idx="4">
                  <c:v>3.0843851909355998E-4</c:v>
                </c:pt>
                <c:pt idx="5">
                  <c:v>4.4930700625184998E-4</c:v>
                </c:pt>
                <c:pt idx="6">
                  <c:v>7.5638983954135004E-5</c:v>
                </c:pt>
                <c:pt idx="7">
                  <c:v>2.4418016937504999E-4</c:v>
                </c:pt>
                <c:pt idx="8">
                  <c:v>8.5090841234071999E-4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0EB-482E-9FA4-3A0A808F5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587056"/>
        <c:axId val="479594504"/>
      </c:barChart>
      <c:catAx>
        <c:axId val="47958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4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9450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87056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5112527477639881E-2"/>
          <c:y val="0.12741267473724371"/>
          <c:w val="0.97099952313937121"/>
          <c:h val="0.183138506365118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Procedencia de los viajeros extranjeros según el tipo de alojamiento utilizado</a:t>
            </a:r>
          </a:p>
        </c:rich>
      </c:tx>
      <c:layout>
        <c:manualLayout>
          <c:xMode val="edge"/>
          <c:yMode val="edge"/>
          <c:x val="0.23381293458778238"/>
          <c:y val="3.3033083253973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58992805755396E-2"/>
          <c:y val="0.28828913373080228"/>
          <c:w val="0.93974820143884896"/>
          <c:h val="0.5315330903161666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PROC'!$A$207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PROC'!$B$207:$J$207</c:f>
              <c:numCache>
                <c:formatCode>0.00%</c:formatCode>
                <c:ptCount val="9"/>
                <c:pt idx="0">
                  <c:v>0.18495094669782</c:v>
                </c:pt>
                <c:pt idx="1">
                  <c:v>0.16452652529958001</c:v>
                </c:pt>
                <c:pt idx="2">
                  <c:v>0.14268879581060001</c:v>
                </c:pt>
                <c:pt idx="3">
                  <c:v>0.18686545207465999</c:v>
                </c:pt>
                <c:pt idx="4">
                  <c:v>0.15023759201147999</c:v>
                </c:pt>
                <c:pt idx="5">
                  <c:v>0.1912850545625</c:v>
                </c:pt>
                <c:pt idx="6">
                  <c:v>0.18441145753058</c:v>
                </c:pt>
                <c:pt idx="7">
                  <c:v>0.17958438346798</c:v>
                </c:pt>
                <c:pt idx="8">
                  <c:v>0.18259802482703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AA-4290-8658-1D09D21A1492}"/>
            </c:ext>
          </c:extLst>
        </c:ser>
        <c:ser>
          <c:idx val="1"/>
          <c:order val="1"/>
          <c:tx>
            <c:strRef>
              <c:f>'M.V. PROC'!$A$208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PROC'!$B$208:$J$208</c:f>
              <c:numCache>
                <c:formatCode>0.00%</c:formatCode>
                <c:ptCount val="9"/>
                <c:pt idx="0">
                  <c:v>0.14310921139466001</c:v>
                </c:pt>
                <c:pt idx="1">
                  <c:v>0.10215221457128</c:v>
                </c:pt>
                <c:pt idx="2">
                  <c:v>8.5482581168436003E-2</c:v>
                </c:pt>
                <c:pt idx="3">
                  <c:v>4.2024113664307E-2</c:v>
                </c:pt>
                <c:pt idx="4">
                  <c:v>9.3749796603843999E-2</c:v>
                </c:pt>
                <c:pt idx="5">
                  <c:v>2.6799684646808999E-2</c:v>
                </c:pt>
                <c:pt idx="6">
                  <c:v>0.11592558451557999</c:v>
                </c:pt>
                <c:pt idx="7">
                  <c:v>0.13146607706352001</c:v>
                </c:pt>
                <c:pt idx="8">
                  <c:v>0.11657993572776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AA-4290-8658-1D09D21A1492}"/>
            </c:ext>
          </c:extLst>
        </c:ser>
        <c:ser>
          <c:idx val="2"/>
          <c:order val="2"/>
          <c:tx>
            <c:strRef>
              <c:f>'M.V. PROC'!$A$209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PROC'!$B$209:$J$209</c:f>
              <c:numCache>
                <c:formatCode>0.00%</c:formatCode>
                <c:ptCount val="9"/>
                <c:pt idx="0">
                  <c:v>0.11379124812289999</c:v>
                </c:pt>
                <c:pt idx="1">
                  <c:v>5.9336971755217002E-2</c:v>
                </c:pt>
                <c:pt idx="2">
                  <c:v>6.2346582392770002E-2</c:v>
                </c:pt>
                <c:pt idx="3">
                  <c:v>0.16807469755570001</c:v>
                </c:pt>
                <c:pt idx="4">
                  <c:v>0.13448012576648</c:v>
                </c:pt>
                <c:pt idx="5">
                  <c:v>5.3560699759476998E-2</c:v>
                </c:pt>
                <c:pt idx="6">
                  <c:v>8.8139169635832001E-2</c:v>
                </c:pt>
                <c:pt idx="7">
                  <c:v>8.1210517714442002E-2</c:v>
                </c:pt>
                <c:pt idx="8">
                  <c:v>0.10846870478834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AA-4290-8658-1D09D21A1492}"/>
            </c:ext>
          </c:extLst>
        </c:ser>
        <c:ser>
          <c:idx val="3"/>
          <c:order val="3"/>
          <c:tx>
            <c:strRef>
              <c:f>'M.V. PROC'!$A$210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PROC'!$B$210:$J$210</c:f>
              <c:numCache>
                <c:formatCode>0.00%</c:formatCode>
                <c:ptCount val="9"/>
                <c:pt idx="0">
                  <c:v>0.10026302301759001</c:v>
                </c:pt>
                <c:pt idx="1">
                  <c:v>0.21368407425902999</c:v>
                </c:pt>
                <c:pt idx="2">
                  <c:v>0.10790544089151</c:v>
                </c:pt>
                <c:pt idx="3">
                  <c:v>7.1901839447920002E-2</c:v>
                </c:pt>
                <c:pt idx="4">
                  <c:v>0.10670757784088</c:v>
                </c:pt>
                <c:pt idx="5">
                  <c:v>7.8260704912310006E-2</c:v>
                </c:pt>
                <c:pt idx="6">
                  <c:v>0.10387994132129</c:v>
                </c:pt>
                <c:pt idx="7">
                  <c:v>0.15687812423715999</c:v>
                </c:pt>
                <c:pt idx="8">
                  <c:v>0.10531759192244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8AA-4290-8658-1D09D21A1492}"/>
            </c:ext>
          </c:extLst>
        </c:ser>
        <c:ser>
          <c:idx val="4"/>
          <c:order val="4"/>
          <c:tx>
            <c:strRef>
              <c:f>'M.V. PROC'!$A$211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PROC'!$B$211:$J$211</c:f>
              <c:numCache>
                <c:formatCode>0.00%</c:formatCode>
                <c:ptCount val="9"/>
                <c:pt idx="0">
                  <c:v>8.1275973911242E-2</c:v>
                </c:pt>
                <c:pt idx="1">
                  <c:v>5.0992852992143997E-2</c:v>
                </c:pt>
                <c:pt idx="2">
                  <c:v>6.5622165974118005E-2</c:v>
                </c:pt>
                <c:pt idx="3">
                  <c:v>0.27629856766091998</c:v>
                </c:pt>
                <c:pt idx="4">
                  <c:v>8.4868517832504001E-2</c:v>
                </c:pt>
                <c:pt idx="5">
                  <c:v>4.8350409995631997E-2</c:v>
                </c:pt>
                <c:pt idx="6">
                  <c:v>4.9681738656383E-2</c:v>
                </c:pt>
                <c:pt idx="7">
                  <c:v>7.6497591969984999E-2</c:v>
                </c:pt>
                <c:pt idx="8">
                  <c:v>9.4055607033905003E-2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8AA-4290-8658-1D09D21A1492}"/>
            </c:ext>
          </c:extLst>
        </c:ser>
        <c:ser>
          <c:idx val="5"/>
          <c:order val="5"/>
          <c:tx>
            <c:strRef>
              <c:f>'M.V. PROC'!$A$219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PROC'!$B$219:$J$219</c:f>
              <c:numCache>
                <c:formatCode>0.00%</c:formatCode>
                <c:ptCount val="9"/>
                <c:pt idx="0">
                  <c:v>1.0554645153761E-2</c:v>
                </c:pt>
                <c:pt idx="1">
                  <c:v>1.8754861570208E-2</c:v>
                </c:pt>
                <c:pt idx="2">
                  <c:v>2.2973965691818001E-2</c:v>
                </c:pt>
                <c:pt idx="3">
                  <c:v>5.4017314363690003E-4</c:v>
                </c:pt>
                <c:pt idx="4">
                  <c:v>1.4406907047559999E-2</c:v>
                </c:pt>
                <c:pt idx="5">
                  <c:v>2.4223792066553E-2</c:v>
                </c:pt>
                <c:pt idx="6">
                  <c:v>1.2777011837225001E-2</c:v>
                </c:pt>
                <c:pt idx="7">
                  <c:v>6.8386176436652001E-3</c:v>
                </c:pt>
                <c:pt idx="8">
                  <c:v>1.1768731361262001E-2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8AA-4290-8658-1D09D21A1492}"/>
            </c:ext>
          </c:extLst>
        </c:ser>
        <c:ser>
          <c:idx val="6"/>
          <c:order val="6"/>
          <c:tx>
            <c:strRef>
              <c:f>'M.V. PROC'!$A$212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PROC'!$B$212:$J$212</c:f>
              <c:numCache>
                <c:formatCode>0.00%</c:formatCode>
                <c:ptCount val="9"/>
                <c:pt idx="0">
                  <c:v>7.7117198796459993E-2</c:v>
                </c:pt>
                <c:pt idx="1">
                  <c:v>8.3119890433241E-2</c:v>
                </c:pt>
                <c:pt idx="2">
                  <c:v>7.6543522092011998E-2</c:v>
                </c:pt>
                <c:pt idx="3">
                  <c:v>0.15991634173062999</c:v>
                </c:pt>
                <c:pt idx="4">
                  <c:v>7.2653987953922E-2</c:v>
                </c:pt>
                <c:pt idx="5">
                  <c:v>0.14418073783617999</c:v>
                </c:pt>
                <c:pt idx="6">
                  <c:v>7.4326434133789004E-2</c:v>
                </c:pt>
                <c:pt idx="7">
                  <c:v>6.2421043054904E-2</c:v>
                </c:pt>
                <c:pt idx="8">
                  <c:v>9.1644690493226003E-2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AA-4290-8658-1D09D21A1492}"/>
            </c:ext>
          </c:extLst>
        </c:ser>
        <c:ser>
          <c:idx val="7"/>
          <c:order val="7"/>
          <c:tx>
            <c:strRef>
              <c:f>'M.V. PROC'!$A$213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PROC'!$B$213:$J$213</c:f>
              <c:numCache>
                <c:formatCode>0.00%</c:formatCode>
                <c:ptCount val="9"/>
                <c:pt idx="0">
                  <c:v>7.7104999523271003E-2</c:v>
                </c:pt>
                <c:pt idx="1">
                  <c:v>7.7402557629422997E-2</c:v>
                </c:pt>
                <c:pt idx="2">
                  <c:v>0.11138545324184</c:v>
                </c:pt>
                <c:pt idx="3">
                  <c:v>9.7400479483663992E-3</c:v>
                </c:pt>
                <c:pt idx="4">
                  <c:v>0.12184040885752</c:v>
                </c:pt>
                <c:pt idx="5">
                  <c:v>0.13312619632997999</c:v>
                </c:pt>
                <c:pt idx="6">
                  <c:v>0.13363528641829001</c:v>
                </c:pt>
                <c:pt idx="7">
                  <c:v>7.4443233856232E-2</c:v>
                </c:pt>
                <c:pt idx="8">
                  <c:v>7.8186560334330996E-2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8AA-4290-8658-1D09D21A1492}"/>
            </c:ext>
          </c:extLst>
        </c:ser>
        <c:ser>
          <c:idx val="8"/>
          <c:order val="8"/>
          <c:tx>
            <c:strRef>
              <c:f>'M.V. PROC'!$A$220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PROC'!$B$220:$J$220</c:f>
              <c:numCache>
                <c:formatCode>0.00%</c:formatCode>
                <c:ptCount val="9"/>
                <c:pt idx="0">
                  <c:v>9.1098975585611006E-3</c:v>
                </c:pt>
                <c:pt idx="1">
                  <c:v>8.0627114894756009E-3</c:v>
                </c:pt>
                <c:pt idx="2">
                  <c:v>2.0749263970123E-2</c:v>
                </c:pt>
                <c:pt idx="3">
                  <c:v>1.6554685107843001E-3</c:v>
                </c:pt>
                <c:pt idx="4">
                  <c:v>2.6139230628197999E-3</c:v>
                </c:pt>
                <c:pt idx="5">
                  <c:v>6.5235893530775002E-3</c:v>
                </c:pt>
                <c:pt idx="6">
                  <c:v>1.9177891726418001E-2</c:v>
                </c:pt>
                <c:pt idx="7">
                  <c:v>8.3067178901305994E-3</c:v>
                </c:pt>
                <c:pt idx="8">
                  <c:v>8.0415443197588993E-3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AA-4290-8658-1D09D21A1492}"/>
            </c:ext>
          </c:extLst>
        </c:ser>
        <c:ser>
          <c:idx val="9"/>
          <c:order val="9"/>
          <c:tx>
            <c:strRef>
              <c:f>'M.V. PROC'!$A$214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PROC'!$B$214:$J$214</c:f>
              <c:numCache>
                <c:formatCode>0.00%</c:formatCode>
                <c:ptCount val="9"/>
                <c:pt idx="0">
                  <c:v>5.5034480932489999E-2</c:v>
                </c:pt>
                <c:pt idx="1">
                  <c:v>6.622129599354E-2</c:v>
                </c:pt>
                <c:pt idx="2">
                  <c:v>0.12131581259089</c:v>
                </c:pt>
                <c:pt idx="3">
                  <c:v>1.8232546772022001E-2</c:v>
                </c:pt>
                <c:pt idx="4">
                  <c:v>0.11570557074288999</c:v>
                </c:pt>
                <c:pt idx="5">
                  <c:v>9.5551967939044996E-2</c:v>
                </c:pt>
                <c:pt idx="6">
                  <c:v>7.1471654535474993E-2</c:v>
                </c:pt>
                <c:pt idx="7">
                  <c:v>6.8935021052769996E-2</c:v>
                </c:pt>
                <c:pt idx="8">
                  <c:v>5.9088278347561002E-2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8AA-4290-8658-1D09D21A1492}"/>
            </c:ext>
          </c:extLst>
        </c:ser>
        <c:ser>
          <c:idx val="10"/>
          <c:order val="10"/>
          <c:tx>
            <c:strRef>
              <c:f>'M.V. PROC'!$A$215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PROC'!$B$215:$J$215</c:f>
              <c:numCache>
                <c:formatCode>0.00%</c:formatCode>
                <c:ptCount val="9"/>
                <c:pt idx="0">
                  <c:v>5.0108760446643003E-2</c:v>
                </c:pt>
                <c:pt idx="1">
                  <c:v>5.2624429408470001E-2</c:v>
                </c:pt>
                <c:pt idx="2">
                  <c:v>5.5963727048498002E-2</c:v>
                </c:pt>
                <c:pt idx="3">
                  <c:v>2.2499509147143E-2</c:v>
                </c:pt>
                <c:pt idx="4">
                  <c:v>3.4034692039331002E-2</c:v>
                </c:pt>
                <c:pt idx="5">
                  <c:v>0.13779799517592001</c:v>
                </c:pt>
                <c:pt idx="6">
                  <c:v>5.4807194736496E-2</c:v>
                </c:pt>
                <c:pt idx="7">
                  <c:v>5.2218222205580998E-2</c:v>
                </c:pt>
                <c:pt idx="8">
                  <c:v>5.5736997704921999E-2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8AA-4290-8658-1D09D21A1492}"/>
            </c:ext>
          </c:extLst>
        </c:ser>
        <c:ser>
          <c:idx val="12"/>
          <c:order val="11"/>
          <c:tx>
            <c:strRef>
              <c:f>'M.V. PROC'!$A$216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'M.V. PROC'!$B$216:$J$216</c:f>
              <c:numCache>
                <c:formatCode>0.00%</c:formatCode>
                <c:ptCount val="9"/>
                <c:pt idx="0">
                  <c:v>4.8469745235974998E-2</c:v>
                </c:pt>
                <c:pt idx="1">
                  <c:v>6.6751813262304005E-2</c:v>
                </c:pt>
                <c:pt idx="2">
                  <c:v>9.0235317677128002E-2</c:v>
                </c:pt>
                <c:pt idx="3">
                  <c:v>4.0738320748591003E-2</c:v>
                </c:pt>
                <c:pt idx="4">
                  <c:v>3.7569729582385997E-2</c:v>
                </c:pt>
                <c:pt idx="5">
                  <c:v>2.0525976172449001E-2</c:v>
                </c:pt>
                <c:pt idx="6">
                  <c:v>5.2148565486648001E-2</c:v>
                </c:pt>
                <c:pt idx="7">
                  <c:v>6.7736088786997994E-2</c:v>
                </c:pt>
                <c:pt idx="8">
                  <c:v>4.6788098129521997E-2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8AA-4290-8658-1D09D21A1492}"/>
            </c:ext>
          </c:extLst>
        </c:ser>
        <c:ser>
          <c:idx val="11"/>
          <c:order val="12"/>
          <c:tx>
            <c:strRef>
              <c:f>'M.V. PROC'!$A$217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'M.V. PROC'!$B$217:$J$217</c:f>
              <c:numCache>
                <c:formatCode>0.00%</c:formatCode>
                <c:ptCount val="9"/>
                <c:pt idx="0">
                  <c:v>2.1720973372670999E-2</c:v>
                </c:pt>
                <c:pt idx="1">
                  <c:v>2.0710027131128999E-2</c:v>
                </c:pt>
                <c:pt idx="2">
                  <c:v>2.1345383344156001E-2</c:v>
                </c:pt>
                <c:pt idx="3">
                  <c:v>6.4740323242495998E-4</c:v>
                </c:pt>
                <c:pt idx="4">
                  <c:v>1.2602968185871999E-2</c:v>
                </c:pt>
                <c:pt idx="5">
                  <c:v>2.2002786047421001E-2</c:v>
                </c:pt>
                <c:pt idx="6">
                  <c:v>1.8221347371925999E-2</c:v>
                </c:pt>
                <c:pt idx="7">
                  <c:v>1.6449171322414999E-2</c:v>
                </c:pt>
                <c:pt idx="8">
                  <c:v>1.9276951043988001E-2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8AA-4290-8658-1D09D21A1492}"/>
            </c:ext>
          </c:extLst>
        </c:ser>
        <c:ser>
          <c:idx val="13"/>
          <c:order val="13"/>
          <c:tx>
            <c:strRef>
              <c:f>'M.V. PROC'!$A$218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'M.V. PROC'!$B$218:$J$218</c:f>
              <c:numCache>
                <c:formatCode>0.00%</c:formatCode>
                <c:ptCount val="9"/>
                <c:pt idx="0">
                  <c:v>2.2893534245285001E-2</c:v>
                </c:pt>
                <c:pt idx="1">
                  <c:v>1.0483329502236001E-2</c:v>
                </c:pt>
                <c:pt idx="2">
                  <c:v>1.249921539529E-2</c:v>
                </c:pt>
                <c:pt idx="3">
                  <c:v>2.5367024206305E-4</c:v>
                </c:pt>
                <c:pt idx="4">
                  <c:v>1.6937456226747999E-2</c:v>
                </c:pt>
                <c:pt idx="5">
                  <c:v>9.6664574639838997E-3</c:v>
                </c:pt>
                <c:pt idx="6">
                  <c:v>2.1213404011384999E-2</c:v>
                </c:pt>
                <c:pt idx="7">
                  <c:v>1.3690489309045E-2</c:v>
                </c:pt>
                <c:pt idx="8">
                  <c:v>1.8070550751846E-2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8AA-4290-8658-1D09D21A1492}"/>
            </c:ext>
          </c:extLst>
        </c:ser>
        <c:ser>
          <c:idx val="14"/>
          <c:order val="14"/>
          <c:tx>
            <c:strRef>
              <c:f>'M.V. PROC'!$A$221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'M.V. PROC'!$B$221:$J$221</c:f>
              <c:numCache>
                <c:formatCode>0.00%</c:formatCode>
                <c:ptCount val="9"/>
                <c:pt idx="0">
                  <c:v>4.4953615906733E-3</c:v>
                </c:pt>
                <c:pt idx="1">
                  <c:v>5.1764447027151002E-3</c:v>
                </c:pt>
                <c:pt idx="2">
                  <c:v>2.9427727108137002E-3</c:v>
                </c:pt>
                <c:pt idx="3">
                  <c:v>6.1184812083402E-4</c:v>
                </c:pt>
                <c:pt idx="4">
                  <c:v>1.5907462457569999E-3</c:v>
                </c:pt>
                <c:pt idx="5">
                  <c:v>8.1439477386602999E-3</c:v>
                </c:pt>
                <c:pt idx="6">
                  <c:v>1.8331808267899001E-4</c:v>
                </c:pt>
                <c:pt idx="7">
                  <c:v>3.3247004251735E-3</c:v>
                </c:pt>
                <c:pt idx="8">
                  <c:v>4.3777332141027E-3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8AA-4290-8658-1D09D21A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590192"/>
        <c:axId val="479589016"/>
      </c:barChart>
      <c:catAx>
        <c:axId val="47959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89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8901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0192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3539123725236826E-2"/>
          <c:y val="0.11641569852884304"/>
          <c:w val="0.93961903522390278"/>
          <c:h val="0.128485992296149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505876298219989E-2"/>
          <c:y val="0.1867704280155642"/>
          <c:w val="0.92889329753481586"/>
          <c:h val="0.6536964980544747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'M.V. PROC'!$C$52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PROC'!$A$53:$A$59</c:f>
              <c:strCache>
                <c:ptCount val="7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  <c:pt idx="6">
                  <c:v>TOTAL ALOJAMIENTOS</c:v>
                </c:pt>
              </c:strCache>
            </c:strRef>
          </c:cat>
          <c:val>
            <c:numRef>
              <c:f>'M.V. PROC'!$C$53:$C$59</c:f>
              <c:numCache>
                <c:formatCode>0%</c:formatCode>
                <c:ptCount val="7"/>
                <c:pt idx="0">
                  <c:v>0.76941031684890726</c:v>
                </c:pt>
                <c:pt idx="1">
                  <c:v>0.70395620672629777</c:v>
                </c:pt>
                <c:pt idx="2">
                  <c:v>0.89451856675325758</c:v>
                </c:pt>
                <c:pt idx="3">
                  <c:v>0.51140073446273704</c:v>
                </c:pt>
                <c:pt idx="4">
                  <c:v>0.84729043960299177</c:v>
                </c:pt>
                <c:pt idx="5">
                  <c:v>0.84906415613942388</c:v>
                </c:pt>
                <c:pt idx="6">
                  <c:v>0.77858506495170099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91-4A82-970B-A2F2F8CFCFA6}"/>
            </c:ext>
          </c:extLst>
        </c:ser>
        <c:ser>
          <c:idx val="0"/>
          <c:order val="1"/>
          <c:tx>
            <c:strRef>
              <c:f>'M.V. PROC'!$D$52</c:f>
              <c:strCache>
                <c:ptCount val="1"/>
                <c:pt idx="0">
                  <c:v>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PROC'!$A$53:$A$59</c:f>
              <c:strCache>
                <c:ptCount val="7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  <c:pt idx="6">
                  <c:v>TOTAL ALOJAMIENTOS</c:v>
                </c:pt>
              </c:strCache>
            </c:strRef>
          </c:cat>
          <c:val>
            <c:numRef>
              <c:f>'M.V. PROC'!$D$53:$D$59</c:f>
              <c:numCache>
                <c:formatCode>0%</c:formatCode>
                <c:ptCount val="7"/>
                <c:pt idx="0">
                  <c:v>0.23058968315109277</c:v>
                </c:pt>
                <c:pt idx="1">
                  <c:v>0.29604379327370223</c:v>
                </c:pt>
                <c:pt idx="2">
                  <c:v>0.10548143324674242</c:v>
                </c:pt>
                <c:pt idx="3">
                  <c:v>0.48859926553726302</c:v>
                </c:pt>
                <c:pt idx="4">
                  <c:v>0.15270956039700817</c:v>
                </c:pt>
                <c:pt idx="5">
                  <c:v>0.15093584386057607</c:v>
                </c:pt>
                <c:pt idx="6">
                  <c:v>0.22141493504829904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91-4A82-970B-A2F2F8CF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602344"/>
        <c:axId val="479598032"/>
      </c:barChart>
      <c:catAx>
        <c:axId val="479602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8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980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023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9911142756091661"/>
          <c:y val="2.723728236260544E-2"/>
          <c:w val="0.24177798253941668"/>
          <c:h val="7.782092123980685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45323741007194E-2"/>
          <c:y val="0.18604721584005512"/>
          <c:w val="0.9289568345323741"/>
          <c:h val="0.6550412391035274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'M.V. PROC'!$A$93</c:f>
              <c:strCache>
                <c:ptCount val="1"/>
                <c:pt idx="0">
                  <c:v>     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PROC'!$C$82:$L$82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'M.V. PROC'!$C$93:$L$93</c:f>
              <c:numCache>
                <c:formatCode>0%</c:formatCode>
                <c:ptCount val="10"/>
                <c:pt idx="0">
                  <c:v>0.91728291439095899</c:v>
                </c:pt>
                <c:pt idx="1">
                  <c:v>0.66672214630680426</c:v>
                </c:pt>
                <c:pt idx="2">
                  <c:v>0.74458750922395889</c:v>
                </c:pt>
                <c:pt idx="3">
                  <c:v>0.73925933731188875</c:v>
                </c:pt>
                <c:pt idx="4">
                  <c:v>0.72578958571179786</c:v>
                </c:pt>
                <c:pt idx="5">
                  <c:v>0.83727847114139786</c:v>
                </c:pt>
                <c:pt idx="6">
                  <c:v>0.92424957763428917</c:v>
                </c:pt>
                <c:pt idx="7">
                  <c:v>0.80065262128875403</c:v>
                </c:pt>
                <c:pt idx="8">
                  <c:v>0.88256993335582734</c:v>
                </c:pt>
                <c:pt idx="9">
                  <c:v>0.77858506495170099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26-47F7-A0CF-B7F2A60F99BC}"/>
            </c:ext>
          </c:extLst>
        </c:ser>
        <c:ser>
          <c:idx val="0"/>
          <c:order val="1"/>
          <c:tx>
            <c:strRef>
              <c:f>'M.V. PROC'!$A$94</c:f>
              <c:strCache>
                <c:ptCount val="1"/>
                <c:pt idx="0">
                  <c:v>     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PROC'!$C$82:$L$82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'M.V. PROC'!$C$94:$L$94</c:f>
              <c:numCache>
                <c:formatCode>0%</c:formatCode>
                <c:ptCount val="10"/>
                <c:pt idx="0">
                  <c:v>8.2717085609041036E-2</c:v>
                </c:pt>
                <c:pt idx="1">
                  <c:v>0.33327785369319574</c:v>
                </c:pt>
                <c:pt idx="2">
                  <c:v>0.25541249077604111</c:v>
                </c:pt>
                <c:pt idx="3">
                  <c:v>0.26074066268811125</c:v>
                </c:pt>
                <c:pt idx="4">
                  <c:v>0.2742104142882022</c:v>
                </c:pt>
                <c:pt idx="5">
                  <c:v>0.16272152885860217</c:v>
                </c:pt>
                <c:pt idx="6">
                  <c:v>7.5750422365710848E-2</c:v>
                </c:pt>
                <c:pt idx="7">
                  <c:v>0.19934737871124603</c:v>
                </c:pt>
                <c:pt idx="8">
                  <c:v>0.11743006664417266</c:v>
                </c:pt>
                <c:pt idx="9">
                  <c:v>0.22141493504829904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26-47F7-A0CF-B7F2A60F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598424"/>
        <c:axId val="479599992"/>
      </c:barChart>
      <c:catAx>
        <c:axId val="479598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9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99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84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014222978549297"/>
          <c:y val="3.4883985509415891E-2"/>
          <c:w val="0.30550632455265508"/>
          <c:h val="7.75198347354869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 </a:t>
            </a:r>
          </a:p>
        </c:rich>
      </c:tx>
      <c:layout>
        <c:manualLayout>
          <c:xMode val="edge"/>
          <c:yMode val="edge"/>
          <c:x val="0.39483387072222298"/>
          <c:y val="3.968258831459297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647908512520383"/>
          <c:y val="0.34523943312652344"/>
          <c:w val="0.49471873514415915"/>
          <c:h val="0.44444616678357046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03-4BC9-A4BA-9D7863F9597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03-4BC9-A4BA-9D7863F95975}"/>
              </c:ext>
            </c:extLst>
          </c:dPt>
          <c:dLbls>
            <c:dLbl>
              <c:idx val="0"/>
              <c:layout>
                <c:manualLayout>
                  <c:x val="0.1451430010363095"/>
                  <c:y val="-0.219119067096026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2340606870635621E-2"/>
                  <c:y val="-0.102981481356923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8265682656826565"/>
                  <c:y val="0.289683662278577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75276752767527677"/>
                  <c:y val="0.436509628091006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73247232472324719"/>
                  <c:y val="0.66270098082907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63284132841328411"/>
                  <c:y val="0.789685599910093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907749077490775"/>
                  <c:y val="0.833336562719194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907749077490776"/>
                  <c:y val="0.781749061217530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7.5645756457564578E-2"/>
                  <c:y val="0.5714307858645905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763837638376382"/>
                  <c:y val="0.1984134673140939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C03-4BC9-A4BA-9D7863F95975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'M.V. PROC'!$H$18:$I$18</c:f>
              <c:numCache>
                <c:formatCode>0.00%</c:formatCode>
                <c:ptCount val="2"/>
                <c:pt idx="0">
                  <c:v>0.80763711867727273</c:v>
                </c:pt>
                <c:pt idx="1">
                  <c:v>0.19236288132272727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C03-4BC9-A4BA-9D7863F9597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C03-4BC9-A4BA-9D7863F95975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5C03-4BC9-A4BA-9D7863F9597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0.77858506495170099</c:v>
                </c:pt>
                <c:pt idx="1">
                  <c:v>0.22141493504829904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C03-4BC9-A4BA-9D7863F9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CC-44B8-A6A1-3AA3ACC73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47482328"/>
        <c:axId val="447482720"/>
      </c:barChart>
      <c:catAx>
        <c:axId val="447482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8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8272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8232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2859873964455"/>
          <c:y val="0.16480469405318998"/>
          <c:w val="0.85382878991715638"/>
          <c:h val="0.723464673894511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'EV. ESTABL. Y PZAS. X PROV'!$B$9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PROV'!$B$10:$B$18</c:f>
              <c:numCache>
                <c:formatCode>#,##0</c:formatCode>
                <c:ptCount val="9"/>
                <c:pt idx="0">
                  <c:v>1777</c:v>
                </c:pt>
                <c:pt idx="1">
                  <c:v>1180</c:v>
                </c:pt>
                <c:pt idx="2">
                  <c:v>1676</c:v>
                </c:pt>
                <c:pt idx="3">
                  <c:v>477</c:v>
                </c:pt>
                <c:pt idx="4">
                  <c:v>1379</c:v>
                </c:pt>
                <c:pt idx="5">
                  <c:v>1052</c:v>
                </c:pt>
                <c:pt idx="6">
                  <c:v>698</c:v>
                </c:pt>
                <c:pt idx="7">
                  <c:v>657</c:v>
                </c:pt>
                <c:pt idx="8">
                  <c:v>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29-4950-AED4-A570202E5835}"/>
            </c:ext>
          </c:extLst>
        </c:ser>
        <c:ser>
          <c:idx val="1"/>
          <c:order val="1"/>
          <c:tx>
            <c:strRef>
              <c:f>'EV. ESTABL. Y PZAS. X PROV'!$C$9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PROV'!$C$10:$C$18</c:f>
              <c:numCache>
                <c:formatCode>#,##0</c:formatCode>
                <c:ptCount val="9"/>
                <c:pt idx="0">
                  <c:v>1925</c:v>
                </c:pt>
                <c:pt idx="1">
                  <c:v>1274</c:v>
                </c:pt>
                <c:pt idx="2">
                  <c:v>1840</c:v>
                </c:pt>
                <c:pt idx="3">
                  <c:v>497</c:v>
                </c:pt>
                <c:pt idx="4">
                  <c:v>1515</c:v>
                </c:pt>
                <c:pt idx="5">
                  <c:v>1099</c:v>
                </c:pt>
                <c:pt idx="6">
                  <c:v>754</c:v>
                </c:pt>
                <c:pt idx="7">
                  <c:v>690</c:v>
                </c:pt>
                <c:pt idx="8">
                  <c:v>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29-4950-AED4-A570202E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99600"/>
        <c:axId val="479606264"/>
      </c:barChart>
      <c:catAx>
        <c:axId val="479599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06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606264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9600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8004640371229696E-3"/>
          <c:y val="5.3072625698324022E-2"/>
          <c:w val="0.39327146171693733"/>
          <c:h val="6.983240223463686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396226415094338E-2"/>
          <c:y val="0.30859433859698981"/>
          <c:w val="0.87971698113207553"/>
          <c:h val="0.535157270731488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PROV'!$B$50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PROV'!$A$51:$A$59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PROV'!$B$51:$B$59</c:f>
              <c:numCache>
                <c:formatCode>#,##0</c:formatCode>
                <c:ptCount val="9"/>
                <c:pt idx="0">
                  <c:v>26964</c:v>
                </c:pt>
                <c:pt idx="1">
                  <c:v>29504</c:v>
                </c:pt>
                <c:pt idx="2">
                  <c:v>35379</c:v>
                </c:pt>
                <c:pt idx="3">
                  <c:v>9362</c:v>
                </c:pt>
                <c:pt idx="4">
                  <c:v>27093</c:v>
                </c:pt>
                <c:pt idx="5">
                  <c:v>19349</c:v>
                </c:pt>
                <c:pt idx="6">
                  <c:v>14561</c:v>
                </c:pt>
                <c:pt idx="7">
                  <c:v>15614</c:v>
                </c:pt>
                <c:pt idx="8">
                  <c:v>12553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1C-4C9D-9B8C-43C600A28D36}"/>
            </c:ext>
          </c:extLst>
        </c:ser>
        <c:ser>
          <c:idx val="1"/>
          <c:order val="1"/>
          <c:tx>
            <c:strRef>
              <c:f>'EV. ESTABL. Y PZAS. X PROV'!$C$50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PROV'!$A$51:$A$59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PROV'!$C$51:$C$59</c:f>
              <c:numCache>
                <c:formatCode>#,##0</c:formatCode>
                <c:ptCount val="9"/>
                <c:pt idx="0">
                  <c:v>26431</c:v>
                </c:pt>
                <c:pt idx="1">
                  <c:v>29221</c:v>
                </c:pt>
                <c:pt idx="2">
                  <c:v>36744</c:v>
                </c:pt>
                <c:pt idx="3">
                  <c:v>9422</c:v>
                </c:pt>
                <c:pt idx="4">
                  <c:v>28047</c:v>
                </c:pt>
                <c:pt idx="5">
                  <c:v>19888</c:v>
                </c:pt>
                <c:pt idx="6">
                  <c:v>14888</c:v>
                </c:pt>
                <c:pt idx="7">
                  <c:v>15922</c:v>
                </c:pt>
                <c:pt idx="8">
                  <c:v>10785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1C-4C9D-9B8C-43C600A28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607048"/>
        <c:axId val="479598816"/>
      </c:barChart>
      <c:catAx>
        <c:axId val="479607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98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07048"/>
        <c:crosses val="autoZero"/>
        <c:crossBetween val="between"/>
        <c:min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97169811320753"/>
          <c:y val="0.18359416010498686"/>
          <c:w val="0.39976415094339623"/>
          <c:h val="9.765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01138519924099"/>
          <c:y val="0.35317597181908722"/>
          <c:w val="0.53889943074003799"/>
          <c:h val="0.448414436129852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84F-426A-BA77-C4C7CBED65F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84F-426A-BA77-C4C7CBED65F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84F-426A-BA77-C4C7CBED65F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84F-426A-BA77-C4C7CBED65F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84F-426A-BA77-C4C7CBED65F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84F-426A-BA77-C4C7CBED65F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84F-426A-BA77-C4C7CBED65F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84F-426A-BA77-C4C7CBED65F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84F-426A-BA77-C4C7CBED65F9}"/>
              </c:ext>
            </c:extLst>
          </c:dPt>
          <c:dLbls>
            <c:dLbl>
              <c:idx val="0"/>
              <c:layout>
                <c:manualLayout>
                  <c:x val="-3.3717322336605404E-2"/>
                  <c:y val="-5.9060181813098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601532967771785E-2"/>
                  <c:y val="-9.106377505165691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0744520312570005E-2"/>
                  <c:y val="7.471069744658398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373624786465319E-2"/>
                  <c:y val="3.839173339629298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318177969689303E-2"/>
                  <c:y val="0.106946096147565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8043200007968607E-2"/>
                  <c:y val="-3.23628450784075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8.5672877228107625E-3"/>
                  <c:y val="-3.827751959473524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4671866206477515E-2"/>
                  <c:y val="-0.103332873400332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456150049555003E-2"/>
                  <c:y val="-5.368083885101859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84F-426A-BA77-C4C7CBED65F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T.A.'!$A$14:$A$22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T.A.'!$E$14:$E$22</c:f>
              <c:numCache>
                <c:formatCode>0.00%</c:formatCode>
                <c:ptCount val="9"/>
                <c:pt idx="0">
                  <c:v>8.2618025751072965E-2</c:v>
                </c:pt>
                <c:pt idx="1">
                  <c:v>0.16899141630901288</c:v>
                </c:pt>
                <c:pt idx="2">
                  <c:v>0.23336909871244635</c:v>
                </c:pt>
                <c:pt idx="3">
                  <c:v>6.3304721030042921E-2</c:v>
                </c:pt>
                <c:pt idx="4">
                  <c:v>0.14163090128755365</c:v>
                </c:pt>
                <c:pt idx="5">
                  <c:v>8.8519313304721028E-2</c:v>
                </c:pt>
                <c:pt idx="6">
                  <c:v>7.4034334763948495E-2</c:v>
                </c:pt>
                <c:pt idx="7">
                  <c:v>9.0665236051502146E-2</c:v>
                </c:pt>
                <c:pt idx="8">
                  <c:v>5.6866952789699568E-2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84F-426A-BA77-C4C7CBED6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01138519924099"/>
          <c:y val="0.35317597181908722"/>
          <c:w val="0.53889943074003799"/>
          <c:h val="0.448414436129852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9AC-40F4-9EB1-4949CC8D763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9AC-40F4-9EB1-4949CC8D763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9AC-40F4-9EB1-4949CC8D763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9AC-40F4-9EB1-4949CC8D763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9AC-40F4-9EB1-4949CC8D763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9AC-40F4-9EB1-4949CC8D763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49AC-40F4-9EB1-4949CC8D763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49AC-40F4-9EB1-4949CC8D763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49AC-40F4-9EB1-4949CC8D7637}"/>
              </c:ext>
            </c:extLst>
          </c:dPt>
          <c:dLbls>
            <c:dLbl>
              <c:idx val="0"/>
              <c:layout>
                <c:manualLayout>
                  <c:x val="-2.3051890809663966E-2"/>
                  <c:y val="-7.24902158653590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3399921309646632E-2"/>
                  <c:y val="-9.5499084731180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406844068590051E-2"/>
                  <c:y val="6.594585205927305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334872277587591E-2"/>
                  <c:y val="5.72623373773125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0946575226483779E-2"/>
                  <c:y val="7.045519470372929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725380627231837E-2"/>
                  <c:y val="-3.03122219331168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0780827444007757E-3"/>
                  <c:y val="-3.474246790977841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2400802840821353E-2"/>
                  <c:y val="-0.113566192948672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1875470025449899E-2"/>
                  <c:y val="-7.749045492870987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9AC-40F4-9EB1-4949CC8D763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T.A.'!$A$36:$A$44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T.A.'!$E$36:$E$44</c:f>
              <c:numCache>
                <c:formatCode>0.00%</c:formatCode>
                <c:ptCount val="9"/>
                <c:pt idx="0">
                  <c:v>8.7244639540773258E-2</c:v>
                </c:pt>
                <c:pt idx="1">
                  <c:v>0.16203781867296979</c:v>
                </c:pt>
                <c:pt idx="2">
                  <c:v>0.18819292025437559</c:v>
                </c:pt>
                <c:pt idx="3">
                  <c:v>5.349203669311723E-2</c:v>
                </c:pt>
                <c:pt idx="4">
                  <c:v>0.16995891721537509</c:v>
                </c:pt>
                <c:pt idx="5">
                  <c:v>9.4996904721706341E-2</c:v>
                </c:pt>
                <c:pt idx="6">
                  <c:v>5.7361134560189091E-2</c:v>
                </c:pt>
                <c:pt idx="7">
                  <c:v>0.13154932748044346</c:v>
                </c:pt>
                <c:pt idx="8">
                  <c:v>5.5166300861050142E-2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9AC-40F4-9EB1-4949CC8D7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75422138836772E-2"/>
          <c:y val="0.29771047849788007"/>
          <c:w val="0.85741088180112568"/>
          <c:h val="0.5496193449191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T.A.'!$B$56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T.A.'!$B$57:$B$61</c:f>
              <c:numCache>
                <c:formatCode>#,##0</c:formatCode>
                <c:ptCount val="5"/>
                <c:pt idx="0">
                  <c:v>15</c:v>
                </c:pt>
                <c:pt idx="1">
                  <c:v>148</c:v>
                </c:pt>
                <c:pt idx="2">
                  <c:v>226</c:v>
                </c:pt>
                <c:pt idx="3">
                  <c:v>193</c:v>
                </c:pt>
                <c:pt idx="4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31-489F-B673-D53FA1529072}"/>
            </c:ext>
          </c:extLst>
        </c:ser>
        <c:ser>
          <c:idx val="1"/>
          <c:order val="1"/>
          <c:tx>
            <c:strRef>
              <c:f>'EV. ESTABL. Y PZAS. X T.A.'!$C$56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T.A.'!$C$57:$C$61</c:f>
              <c:numCache>
                <c:formatCode>#,##0</c:formatCode>
                <c:ptCount val="5"/>
                <c:pt idx="0">
                  <c:v>15</c:v>
                </c:pt>
                <c:pt idx="1">
                  <c:v>152</c:v>
                </c:pt>
                <c:pt idx="2">
                  <c:v>225</c:v>
                </c:pt>
                <c:pt idx="3">
                  <c:v>195</c:v>
                </c:pt>
                <c:pt idx="4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31-489F-B673-D53FA1529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608616"/>
        <c:axId val="479609008"/>
      </c:barChart>
      <c:catAx>
        <c:axId val="479608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0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6090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08616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34146341463414"/>
          <c:y val="9.1603053435114504E-2"/>
          <c:w val="0.63602251407129451"/>
          <c:h val="9.54198473282442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1801125703565"/>
          <c:y val="0.29389367749149697"/>
          <c:w val="0.82926829268292679"/>
          <c:h val="0.55343614592554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T.A.'!$B$56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T.A.'!$B$79:$B$83</c:f>
              <c:numCache>
                <c:formatCode>#,##0</c:formatCode>
                <c:ptCount val="5"/>
                <c:pt idx="0">
                  <c:v>1436</c:v>
                </c:pt>
                <c:pt idx="1">
                  <c:v>19201</c:v>
                </c:pt>
                <c:pt idx="2">
                  <c:v>15258</c:v>
                </c:pt>
                <c:pt idx="3">
                  <c:v>7807</c:v>
                </c:pt>
                <c:pt idx="4">
                  <c:v>2013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C3-45CA-B194-E427EEAD60E3}"/>
            </c:ext>
          </c:extLst>
        </c:ser>
        <c:ser>
          <c:idx val="1"/>
          <c:order val="1"/>
          <c:tx>
            <c:strRef>
              <c:f>'EV. ESTABL. Y PZAS. X T.A.'!$C$56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T.A.'!$C$79:$C$83</c:f>
              <c:numCache>
                <c:formatCode>#,##0</c:formatCode>
                <c:ptCount val="5"/>
                <c:pt idx="0">
                  <c:v>1436</c:v>
                </c:pt>
                <c:pt idx="1">
                  <c:v>19393</c:v>
                </c:pt>
                <c:pt idx="2">
                  <c:v>15127</c:v>
                </c:pt>
                <c:pt idx="3">
                  <c:v>8007</c:v>
                </c:pt>
                <c:pt idx="4">
                  <c:v>2055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C3-45CA-B194-E427EEAD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609792"/>
        <c:axId val="479597640"/>
      </c:barChart>
      <c:catAx>
        <c:axId val="479609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976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79597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09792"/>
        <c:crosses val="autoZero"/>
        <c:crossBetween val="between"/>
        <c:min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135084427767354"/>
          <c:y val="9.5419847328244281E-2"/>
          <c:w val="0.63602251407129451"/>
          <c:h val="9.54198473282442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821631878557876"/>
          <c:y val="0.35317597181908722"/>
          <c:w val="0.54838709677419351"/>
          <c:h val="0.4523827054761341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3E4-47CD-B4DB-2B10B57A5D9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3E4-47CD-B4DB-2B10B57A5D9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3E4-47CD-B4DB-2B10B57A5D9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3E4-47CD-B4DB-2B10B57A5D9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3E4-47CD-B4DB-2B10B57A5D9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3E4-47CD-B4DB-2B10B57A5D9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3E4-47CD-B4DB-2B10B57A5D9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3E4-47CD-B4DB-2B10B57A5D9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3E4-47CD-B4DB-2B10B57A5D9F}"/>
              </c:ext>
            </c:extLst>
          </c:dPt>
          <c:dLbls>
            <c:dLbl>
              <c:idx val="0"/>
              <c:layout>
                <c:manualLayout>
                  <c:x val="-2.9521034728343998E-2"/>
                  <c:y val="-0.101973629151981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412875335554692E-2"/>
                  <c:y val="-8.350078586590314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729574125814881E-2"/>
                  <c:y val="5.649027365219405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7935224890057591E-2"/>
                  <c:y val="0.1026707664705418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7992449710389535E-3"/>
                  <c:y val="3.6523901500239431E-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174348936933178E-2"/>
                  <c:y val="-1.884788034625817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9004816048847795E-2"/>
                  <c:y val="-0.114102391303827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6237704632272032E-2"/>
                  <c:y val="-0.1385293504978544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1809031461200212E-2"/>
                  <c:y val="-6.787704251202825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3E4-47CD-B4DB-2B10B57A5D9F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T.A.'!$A$14:$A$22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T.A.'!$E$104:$E$112</c:f>
              <c:numCache>
                <c:formatCode>0.00%</c:formatCode>
                <c:ptCount val="9"/>
                <c:pt idx="0">
                  <c:v>0.12605042016806722</c:v>
                </c:pt>
                <c:pt idx="1">
                  <c:v>0.15126050420168066</c:v>
                </c:pt>
                <c:pt idx="2">
                  <c:v>0.32773109243697479</c:v>
                </c:pt>
                <c:pt idx="3">
                  <c:v>3.3613445378151259E-2</c:v>
                </c:pt>
                <c:pt idx="4">
                  <c:v>0.16806722689075632</c:v>
                </c:pt>
                <c:pt idx="5">
                  <c:v>5.0420168067226892E-2</c:v>
                </c:pt>
                <c:pt idx="6">
                  <c:v>6.7226890756302518E-2</c:v>
                </c:pt>
                <c:pt idx="7">
                  <c:v>3.3613445378151259E-2</c:v>
                </c:pt>
                <c:pt idx="8">
                  <c:v>4.2016806722689079E-2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3E4-47CD-B4DB-2B10B57A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821631878557876"/>
          <c:y val="0.35317597181908722"/>
          <c:w val="0.54838709677419351"/>
          <c:h val="0.4523827054761341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033-4371-B557-8AA40916805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033-4371-B557-8AA40916805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033-4371-B557-8AA40916805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033-4371-B557-8AA40916805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033-4371-B557-8AA40916805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033-4371-B557-8AA40916805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033-4371-B557-8AA40916805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033-4371-B557-8AA40916805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033-4371-B557-8AA409168054}"/>
              </c:ext>
            </c:extLst>
          </c:dPt>
          <c:dLbls>
            <c:dLbl>
              <c:idx val="0"/>
              <c:layout>
                <c:manualLayout>
                  <c:x val="-3.5407471599256946E-2"/>
                  <c:y val="-9.341750767418199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5149038533370804E-3"/>
                  <c:y val="1.0384774275690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354694278016066E-2"/>
                  <c:y val="4.73876768567436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3497238367025737E-2"/>
                  <c:y val="5.806753035525569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0064944443614394E-3"/>
                  <c:y val="6.9854576275263147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260141343812099E-2"/>
                  <c:y val="-9.093671041742723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4096530153844627E-2"/>
                  <c:y val="-3.649127192434281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3950853391902911E-2"/>
                  <c:y val="-8.94412765166093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4600895476300786E-2"/>
                  <c:y val="-4.565221295607163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033-4371-B557-8AA409168054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T.A.'!$A$36:$A$44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T.A.'!$E$126:$E$134</c:f>
              <c:numCache>
                <c:formatCode>0.00%</c:formatCode>
                <c:ptCount val="9"/>
                <c:pt idx="0">
                  <c:v>0.14844600153940068</c:v>
                </c:pt>
                <c:pt idx="1">
                  <c:v>0.16816625527510151</c:v>
                </c:pt>
                <c:pt idx="2">
                  <c:v>0.24359688934893967</c:v>
                </c:pt>
                <c:pt idx="3">
                  <c:v>3.4052605037556069E-2</c:v>
                </c:pt>
                <c:pt idx="4">
                  <c:v>0.14908299493059426</c:v>
                </c:pt>
                <c:pt idx="5">
                  <c:v>6.2000690076173794E-2</c:v>
                </c:pt>
                <c:pt idx="6">
                  <c:v>0.12315205563075617</c:v>
                </c:pt>
                <c:pt idx="7">
                  <c:v>3.4132229211455263E-2</c:v>
                </c:pt>
                <c:pt idx="8">
                  <c:v>3.737027895002256E-2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033-4371-B557-8AA409168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establecimientos por categorías</a:t>
            </a:r>
          </a:p>
        </c:rich>
      </c:tx>
      <c:layout>
        <c:manualLayout>
          <c:xMode val="edge"/>
          <c:yMode val="edge"/>
          <c:x val="0.13446989580847848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84891921334786"/>
          <c:y val="0.37549479583821455"/>
          <c:w val="0.5170464108487417"/>
          <c:h val="0.426878294216075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203-49BA-BAA2-1E2643CDB56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203-49BA-BAA2-1E2643CDB56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203-49BA-BAA2-1E2643CDB562}"/>
              </c:ext>
            </c:extLst>
          </c:dPt>
          <c:dLbls>
            <c:dLbl>
              <c:idx val="0"/>
              <c:layout>
                <c:manualLayout>
                  <c:x val="-3.7714402782869083E-2"/>
                  <c:y val="-0.1073060970840590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013548894895081"/>
                  <c:y val="-0.2619160516610713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7083383425410279"/>
                  <c:y val="0.822135974045774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5757715875273496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0416685932850106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8371246099753824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053074790399337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447040806701305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2733788200218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203-49BA-BAA2-1E2643CDB562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T.A.'!$A$154:$A$156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'EV. ESTABL. Y PZAS. X T.A.'!$E$154:$E$156</c:f>
              <c:numCache>
                <c:formatCode>0.00%</c:formatCode>
                <c:ptCount val="3"/>
                <c:pt idx="0">
                  <c:v>0.20168067226890757</c:v>
                </c:pt>
                <c:pt idx="1">
                  <c:v>0.79831932773109249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203-49BA-BAA2-1E2643CD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categorías</a:t>
            </a:r>
          </a:p>
        </c:rich>
      </c:tx>
      <c:layout>
        <c:manualLayout>
          <c:xMode val="edge"/>
          <c:yMode val="edge"/>
          <c:x val="0.20643979161695694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84891921334786"/>
          <c:y val="0.37549479583821455"/>
          <c:w val="0.5170464108487417"/>
          <c:h val="0.426878294216075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B6-42A0-9FC8-E6858C39114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B6-42A0-9FC8-E6858C39114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B6-42A0-9FC8-E6858C39114A}"/>
              </c:ext>
            </c:extLst>
          </c:dPt>
          <c:dLbls>
            <c:dLbl>
              <c:idx val="0"/>
              <c:layout>
                <c:manualLayout>
                  <c:x val="-1.5203535879796837E-2"/>
                  <c:y val="-0.1088634105555151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786758488043239E-2"/>
                  <c:y val="-0.2285302248894178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7083383425410279"/>
                  <c:y val="0.822135974045774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5757715875273496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0416685932850106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8371246099753824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053074790399337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447040806701305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2733788200218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5B6-42A0-9FC8-E6858C39114A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T.A.'!$A$176:$A$178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'EV. ESTABL. Y PZAS. X T.A.'!$E$176:$E$178</c:f>
              <c:numCache>
                <c:formatCode>0.00%</c:formatCode>
                <c:ptCount val="3"/>
                <c:pt idx="0">
                  <c:v>0.32391113942192851</c:v>
                </c:pt>
                <c:pt idx="1">
                  <c:v>0.67608886057807149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5B6-42A0-9FC8-E6858C391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B2-48B6-B02D-9B6D9166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6578080"/>
        <c:axId val="447452656"/>
      </c:barChart>
      <c:catAx>
        <c:axId val="446578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5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5265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657808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T.A.'!$B$203:$B$211</c:f>
              <c:numCache>
                <c:formatCode>#,##0</c:formatCode>
                <c:ptCount val="9"/>
                <c:pt idx="0">
                  <c:v>985</c:v>
                </c:pt>
                <c:pt idx="1">
                  <c:v>466</c:v>
                </c:pt>
                <c:pt idx="2">
                  <c:v>550</c:v>
                </c:pt>
                <c:pt idx="3">
                  <c:v>256</c:v>
                </c:pt>
                <c:pt idx="4">
                  <c:v>569</c:v>
                </c:pt>
                <c:pt idx="5">
                  <c:v>468</c:v>
                </c:pt>
                <c:pt idx="6">
                  <c:v>379</c:v>
                </c:pt>
                <c:pt idx="7">
                  <c:v>208</c:v>
                </c:pt>
                <c:pt idx="8">
                  <c:v>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40-4AF6-99D8-48BFBB92D700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T.A.'!$C$203:$C$211</c:f>
              <c:numCache>
                <c:formatCode>#,##0</c:formatCode>
                <c:ptCount val="9"/>
                <c:pt idx="0">
                  <c:v>1007</c:v>
                </c:pt>
                <c:pt idx="1">
                  <c:v>469</c:v>
                </c:pt>
                <c:pt idx="2">
                  <c:v>560</c:v>
                </c:pt>
                <c:pt idx="3">
                  <c:v>253</c:v>
                </c:pt>
                <c:pt idx="4">
                  <c:v>578</c:v>
                </c:pt>
                <c:pt idx="5">
                  <c:v>465</c:v>
                </c:pt>
                <c:pt idx="6">
                  <c:v>385</c:v>
                </c:pt>
                <c:pt idx="7">
                  <c:v>215</c:v>
                </c:pt>
                <c:pt idx="8">
                  <c:v>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40-4AF6-99D8-48BFBB92D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601560"/>
        <c:axId val="479601952"/>
      </c:barChart>
      <c:catAx>
        <c:axId val="479601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01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601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01560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90635239222548"/>
          <c:y val="8.2317073170731711E-2"/>
          <c:w val="0.36928138884600209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T.A.'!$B$238:$B$246</c:f>
              <c:numCache>
                <c:formatCode>#,##0</c:formatCode>
                <c:ptCount val="9"/>
                <c:pt idx="0">
                  <c:v>7640</c:v>
                </c:pt>
                <c:pt idx="1">
                  <c:v>5059</c:v>
                </c:pt>
                <c:pt idx="2">
                  <c:v>4574</c:v>
                </c:pt>
                <c:pt idx="3">
                  <c:v>2448</c:v>
                </c:pt>
                <c:pt idx="4">
                  <c:v>4610</c:v>
                </c:pt>
                <c:pt idx="5">
                  <c:v>4262</c:v>
                </c:pt>
                <c:pt idx="6">
                  <c:v>3770</c:v>
                </c:pt>
                <c:pt idx="7">
                  <c:v>2158</c:v>
                </c:pt>
                <c:pt idx="8">
                  <c:v>2711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D8-4DFA-95F3-F1139D75E557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T.A.'!$C$238:$C$246</c:f>
              <c:numCache>
                <c:formatCode>#,##0</c:formatCode>
                <c:ptCount val="9"/>
                <c:pt idx="0">
                  <c:v>7861</c:v>
                </c:pt>
                <c:pt idx="1">
                  <c:v>5150</c:v>
                </c:pt>
                <c:pt idx="2">
                  <c:v>4625</c:v>
                </c:pt>
                <c:pt idx="3">
                  <c:v>2433</c:v>
                </c:pt>
                <c:pt idx="4">
                  <c:v>4673</c:v>
                </c:pt>
                <c:pt idx="5">
                  <c:v>4256</c:v>
                </c:pt>
                <c:pt idx="6">
                  <c:v>3929</c:v>
                </c:pt>
                <c:pt idx="7">
                  <c:v>2224</c:v>
                </c:pt>
                <c:pt idx="8">
                  <c:v>2739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D8-4DFA-95F3-F1139D75E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605088"/>
        <c:axId val="479603128"/>
      </c:barChart>
      <c:catAx>
        <c:axId val="4796050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03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603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05088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establecimientos</a:t>
            </a:r>
          </a:p>
        </c:rich>
      </c:tx>
      <c:layout>
        <c:manualLayout>
          <c:xMode val="edge"/>
          <c:yMode val="edge"/>
          <c:x val="0.26244952893674295"/>
          <c:y val="3.5483870967741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9905787348586E-2"/>
          <c:y val="0.27741979180284748"/>
          <c:w val="0.93405114401076716"/>
          <c:h val="0.638710683453067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'EV. ESTABL. Y PZAS. X T.A.'!$B$273</c:f>
              <c:strCache>
                <c:ptCount val="1"/>
                <c:pt idx="0">
                  <c:v>C.R.A.C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T.A.'!$B$274:$B$282</c:f>
              <c:numCache>
                <c:formatCode>#,##0</c:formatCode>
                <c:ptCount val="9"/>
                <c:pt idx="0">
                  <c:v>8</c:v>
                </c:pt>
                <c:pt idx="1">
                  <c:v>27</c:v>
                </c:pt>
                <c:pt idx="2">
                  <c:v>31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D8-4442-9221-CB5D3D8177DF}"/>
            </c:ext>
          </c:extLst>
        </c:ser>
        <c:ser>
          <c:idx val="1"/>
          <c:order val="1"/>
          <c:tx>
            <c:strRef>
              <c:f>'EV. ESTABL. Y PZAS. X T.A.'!$C$273</c:f>
              <c:strCache>
                <c:ptCount val="1"/>
                <c:pt idx="0">
                  <c:v>C.R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T.A.'!$C$274:$C$282</c:f>
              <c:numCache>
                <c:formatCode>#,##0</c:formatCode>
                <c:ptCount val="9"/>
                <c:pt idx="0">
                  <c:v>917</c:v>
                </c:pt>
                <c:pt idx="1">
                  <c:v>342</c:v>
                </c:pt>
                <c:pt idx="2">
                  <c:v>419</c:v>
                </c:pt>
                <c:pt idx="3">
                  <c:v>200</c:v>
                </c:pt>
                <c:pt idx="4">
                  <c:v>498</c:v>
                </c:pt>
                <c:pt idx="5">
                  <c:v>393</c:v>
                </c:pt>
                <c:pt idx="6">
                  <c:v>293</c:v>
                </c:pt>
                <c:pt idx="7">
                  <c:v>166</c:v>
                </c:pt>
                <c:pt idx="8">
                  <c:v>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D8-4442-9221-CB5D3D8177DF}"/>
            </c:ext>
          </c:extLst>
        </c:ser>
        <c:ser>
          <c:idx val="2"/>
          <c:order val="2"/>
          <c:tx>
            <c:strRef>
              <c:f>'EV. ESTABL. Y PZAS. X T.A.'!$D$273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T.A.'!$D$274:$D$282</c:f>
              <c:numCache>
                <c:formatCode>#,##0</c:formatCode>
                <c:ptCount val="9"/>
                <c:pt idx="0">
                  <c:v>24</c:v>
                </c:pt>
                <c:pt idx="1">
                  <c:v>19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1D8-4442-9221-CB5D3D8177DF}"/>
            </c:ext>
          </c:extLst>
        </c:ser>
        <c:ser>
          <c:idx val="3"/>
          <c:order val="3"/>
          <c:tx>
            <c:strRef>
              <c:f>'EV. ESTABL. Y PZAS. X T.A.'!$E$273</c:f>
              <c:strCache>
                <c:ptCount val="1"/>
                <c:pt idx="0">
                  <c:v>H.R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T.A.'!$E$274:$E$282</c:f>
              <c:numCache>
                <c:formatCode>#,##0</c:formatCode>
                <c:ptCount val="9"/>
                <c:pt idx="0">
                  <c:v>58</c:v>
                </c:pt>
                <c:pt idx="1">
                  <c:v>81</c:v>
                </c:pt>
                <c:pt idx="2">
                  <c:v>102</c:v>
                </c:pt>
                <c:pt idx="3">
                  <c:v>40</c:v>
                </c:pt>
                <c:pt idx="4">
                  <c:v>52</c:v>
                </c:pt>
                <c:pt idx="5">
                  <c:v>45</c:v>
                </c:pt>
                <c:pt idx="6">
                  <c:v>59</c:v>
                </c:pt>
                <c:pt idx="7">
                  <c:v>34</c:v>
                </c:pt>
                <c:pt idx="8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1D8-4442-9221-CB5D3D817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605480"/>
        <c:axId val="479612144"/>
      </c:barChart>
      <c:catAx>
        <c:axId val="479605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12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612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054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43606998654105"/>
          <c:y val="0.15483904834476334"/>
          <c:w val="0.35531628532974424"/>
          <c:h val="7.74193548387096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establecimientos por modalidades</a:t>
            </a:r>
          </a:p>
        </c:rich>
      </c:tx>
      <c:layout>
        <c:manualLayout>
          <c:xMode val="edge"/>
          <c:yMode val="edge"/>
          <c:x val="0.18825910931174089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076923076923078"/>
          <c:y val="0.41549295774647887"/>
          <c:w val="0.52631578947368418"/>
          <c:h val="0.36267605633802819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78-49F2-81F2-8DAF61C6706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78-49F2-81F2-8DAF61C6706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78-49F2-81F2-8DAF61C6706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78-49F2-81F2-8DAF61C6706D}"/>
              </c:ext>
            </c:extLst>
          </c:dPt>
          <c:dLbls>
            <c:dLbl>
              <c:idx val="0"/>
              <c:layout>
                <c:manualLayout>
                  <c:x val="-9.0216455736555901E-3"/>
                  <c:y val="-6.324054563602082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0987896755820503"/>
                  <c:y val="7.3982477542419156E-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9914777859245427E-3"/>
                  <c:y val="-9.353443495619384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765256569649477E-2"/>
                  <c:y val="-5.191416213818339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8.0971659919028341E-2"/>
                  <c:y val="0.605633802816901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1133603238866396"/>
                  <c:y val="0.369718309859154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9635627530364372"/>
                  <c:y val="0.257042253521126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5708502024291496"/>
                  <c:y val="0.2007042253521126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1093117408906882"/>
                  <c:y val="0.1830985915492957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7651821862348178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578-49F2-81F2-8DAF61C6706D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T.A.'!$B$273:$E$273</c:f>
              <c:strCache>
                <c:ptCount val="4"/>
                <c:pt idx="0">
                  <c:v>C.R.A.C</c:v>
                </c:pt>
                <c:pt idx="1">
                  <c:v>C.R</c:v>
                </c:pt>
                <c:pt idx="2">
                  <c:v>POSADAS</c:v>
                </c:pt>
                <c:pt idx="3">
                  <c:v>H.R</c:v>
                </c:pt>
              </c:strCache>
            </c:strRef>
          </c:cat>
          <c:val>
            <c:numRef>
              <c:f>'EV. ESTABL. Y PZAS. X T.A.'!$B$284:$E$284</c:f>
              <c:numCache>
                <c:formatCode>0%</c:formatCode>
                <c:ptCount val="4"/>
                <c:pt idx="0">
                  <c:v>2.7527289985761746E-2</c:v>
                </c:pt>
                <c:pt idx="1">
                  <c:v>0.81608922638822967</c:v>
                </c:pt>
                <c:pt idx="2">
                  <c:v>3.274798291409587E-2</c:v>
                </c:pt>
                <c:pt idx="3">
                  <c:v>0.12363550071191268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578-49F2-81F2-8DAF61C67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32175072710505781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054121991285078E-2"/>
          <c:y val="0.27631623328959143"/>
          <c:w val="0.93307710580194481"/>
          <c:h val="0.638158919740246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'EV. ESTABL. Y PZAS. X T.A.'!$B$308</c:f>
              <c:strCache>
                <c:ptCount val="1"/>
                <c:pt idx="0">
                  <c:v>C.R.A.C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T.A.'!$B$309:$B$317</c:f>
              <c:numCache>
                <c:formatCode>#,##0</c:formatCode>
                <c:ptCount val="9"/>
                <c:pt idx="0">
                  <c:v>71</c:v>
                </c:pt>
                <c:pt idx="1">
                  <c:v>223</c:v>
                </c:pt>
                <c:pt idx="2">
                  <c:v>249</c:v>
                </c:pt>
                <c:pt idx="3">
                  <c:v>38</c:v>
                </c:pt>
                <c:pt idx="4">
                  <c:v>93</c:v>
                </c:pt>
                <c:pt idx="5">
                  <c:v>90</c:v>
                </c:pt>
                <c:pt idx="6">
                  <c:v>123</c:v>
                </c:pt>
                <c:pt idx="7">
                  <c:v>17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3B-46C2-8E15-7521CFAF6BE0}"/>
            </c:ext>
          </c:extLst>
        </c:ser>
        <c:ser>
          <c:idx val="1"/>
          <c:order val="1"/>
          <c:tx>
            <c:strRef>
              <c:f>'EV. ESTABL. Y PZAS. X T.A.'!$C$308</c:f>
              <c:strCache>
                <c:ptCount val="1"/>
                <c:pt idx="0">
                  <c:v>C.R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T.A.'!$C$309:$C$317</c:f>
              <c:numCache>
                <c:formatCode>#,##0</c:formatCode>
                <c:ptCount val="9"/>
                <c:pt idx="0">
                  <c:v>5801</c:v>
                </c:pt>
                <c:pt idx="1">
                  <c:v>3117</c:v>
                </c:pt>
                <c:pt idx="2">
                  <c:v>2354</c:v>
                </c:pt>
                <c:pt idx="3">
                  <c:v>1441</c:v>
                </c:pt>
                <c:pt idx="4">
                  <c:v>3248</c:v>
                </c:pt>
                <c:pt idx="5">
                  <c:v>2952</c:v>
                </c:pt>
                <c:pt idx="6">
                  <c:v>2332</c:v>
                </c:pt>
                <c:pt idx="7">
                  <c:v>1237</c:v>
                </c:pt>
                <c:pt idx="8">
                  <c:v>1421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3B-46C2-8E15-7521CFAF6BE0}"/>
            </c:ext>
          </c:extLst>
        </c:ser>
        <c:ser>
          <c:idx val="2"/>
          <c:order val="2"/>
          <c:tx>
            <c:strRef>
              <c:f>'EV. ESTABL. Y PZAS. X T.A.'!$D$308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T.A.'!$D$309:$D$317</c:f>
              <c:numCache>
                <c:formatCode>#,##0</c:formatCode>
                <c:ptCount val="9"/>
                <c:pt idx="0">
                  <c:v>739</c:v>
                </c:pt>
                <c:pt idx="1">
                  <c:v>403</c:v>
                </c:pt>
                <c:pt idx="2">
                  <c:v>169</c:v>
                </c:pt>
                <c:pt idx="3">
                  <c:v>196</c:v>
                </c:pt>
                <c:pt idx="4">
                  <c:v>335</c:v>
                </c:pt>
                <c:pt idx="5">
                  <c:v>311</c:v>
                </c:pt>
                <c:pt idx="6">
                  <c:v>404</c:v>
                </c:pt>
                <c:pt idx="7">
                  <c:v>267</c:v>
                </c:pt>
                <c:pt idx="8">
                  <c:v>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93B-46C2-8E15-7521CFAF6BE0}"/>
            </c:ext>
          </c:extLst>
        </c:ser>
        <c:ser>
          <c:idx val="3"/>
          <c:order val="3"/>
          <c:tx>
            <c:strRef>
              <c:f>'EV. ESTABL. Y PZAS. X T.A.'!$E$308</c:f>
              <c:strCache>
                <c:ptCount val="1"/>
                <c:pt idx="0">
                  <c:v>H.R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T.A.'!$E$309:$E$317</c:f>
              <c:numCache>
                <c:formatCode>#,##0</c:formatCode>
                <c:ptCount val="9"/>
                <c:pt idx="0">
                  <c:v>1250</c:v>
                </c:pt>
                <c:pt idx="1">
                  <c:v>1407</c:v>
                </c:pt>
                <c:pt idx="2">
                  <c:v>1853</c:v>
                </c:pt>
                <c:pt idx="3">
                  <c:v>758</c:v>
                </c:pt>
                <c:pt idx="4">
                  <c:v>997</c:v>
                </c:pt>
                <c:pt idx="5">
                  <c:v>903</c:v>
                </c:pt>
                <c:pt idx="6">
                  <c:v>1070</c:v>
                </c:pt>
                <c:pt idx="7">
                  <c:v>703</c:v>
                </c:pt>
                <c:pt idx="8">
                  <c:v>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93B-46C2-8E15-7521CFAF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612536"/>
        <c:axId val="479610184"/>
      </c:barChart>
      <c:catAx>
        <c:axId val="479612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10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6101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612536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957569493002561"/>
          <c:y val="0.15460560850946262"/>
          <c:w val="0.42857196904440992"/>
          <c:h val="7.23684210526315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</a:t>
            </a:r>
          </a:p>
        </c:rich>
      </c:tx>
      <c:layout>
        <c:manualLayout>
          <c:xMode val="edge"/>
          <c:yMode val="edge"/>
          <c:x val="0.21403545609430399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12323383229482"/>
          <c:y val="0.35968448864502656"/>
          <c:w val="0.48596574487003985"/>
          <c:h val="0.434783447812669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93-4167-9FC8-340F0A3A883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93-4167-9FC8-340F0A3A883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93-4167-9FC8-340F0A3A883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93-4167-9FC8-340F0A3A8837}"/>
              </c:ext>
            </c:extLst>
          </c:dPt>
          <c:dLbls>
            <c:dLbl>
              <c:idx val="0"/>
              <c:layout>
                <c:manualLayout>
                  <c:x val="-2.7684919484850745E-2"/>
                  <c:y val="-6.0555045478091207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5498356467644681E-2"/>
                  <c:y val="-5.242831273102022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5023955190901883E-2"/>
                  <c:y val="2.585704756815332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461535300847184E-2"/>
                  <c:y val="-0.120866033399693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0175558825998532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6491393385747984E-2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017573015304646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280739927254536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614096104194259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63163485408932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D93-4167-9FC8-340F0A3A8837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T.A.'!$B$308:$E$308</c:f>
              <c:strCache>
                <c:ptCount val="4"/>
                <c:pt idx="0">
                  <c:v>C.R.A.C</c:v>
                </c:pt>
                <c:pt idx="1">
                  <c:v>C.R</c:v>
                </c:pt>
                <c:pt idx="2">
                  <c:v>POSADAS</c:v>
                </c:pt>
                <c:pt idx="3">
                  <c:v>H.R</c:v>
                </c:pt>
              </c:strCache>
            </c:strRef>
          </c:cat>
          <c:val>
            <c:numRef>
              <c:f>'EV. ESTABL. Y PZAS. X T.A.'!$B$319:$E$319</c:f>
              <c:numCache>
                <c:formatCode>0%</c:formatCode>
                <c:ptCount val="4"/>
                <c:pt idx="0">
                  <c:v>2.4439166006861968E-2</c:v>
                </c:pt>
                <c:pt idx="1">
                  <c:v>0.63085246766956982</c:v>
                </c:pt>
                <c:pt idx="2">
                  <c:v>8.4481393507521776E-2</c:v>
                </c:pt>
                <c:pt idx="3">
                  <c:v>0.26022697281604645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D93-4167-9FC8-340F0A3A8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70</c:v>
                </c:pt>
                <c:pt idx="2">
                  <c:v>123</c:v>
                </c:pt>
                <c:pt idx="3">
                  <c:v>33</c:v>
                </c:pt>
                <c:pt idx="4">
                  <c:v>18</c:v>
                </c:pt>
                <c:pt idx="5">
                  <c:v>19</c:v>
                </c:pt>
                <c:pt idx="6">
                  <c:v>15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2F-427A-869E-B580E663C842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133</c:v>
                </c:pt>
                <c:pt idx="3">
                  <c:v>34</c:v>
                </c:pt>
                <c:pt idx="4">
                  <c:v>19</c:v>
                </c:pt>
                <c:pt idx="5">
                  <c:v>22</c:v>
                </c:pt>
                <c:pt idx="6">
                  <c:v>16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2F-427A-869E-B580E663C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52168"/>
        <c:axId val="479547856"/>
      </c:barChart>
      <c:catAx>
        <c:axId val="479552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4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47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2168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841</c:v>
                </c:pt>
                <c:pt idx="1">
                  <c:v>2833</c:v>
                </c:pt>
                <c:pt idx="2">
                  <c:v>4635</c:v>
                </c:pt>
                <c:pt idx="3">
                  <c:v>1269</c:v>
                </c:pt>
                <c:pt idx="4">
                  <c:v>560</c:v>
                </c:pt>
                <c:pt idx="5">
                  <c:v>1543</c:v>
                </c:pt>
                <c:pt idx="6">
                  <c:v>621</c:v>
                </c:pt>
                <c:pt idx="7">
                  <c:v>959</c:v>
                </c:pt>
                <c:pt idx="8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A-4835-A4C3-2C681F7513B6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743</c:v>
                </c:pt>
                <c:pt idx="1">
                  <c:v>2940</c:v>
                </c:pt>
                <c:pt idx="2">
                  <c:v>4992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CA-4835-A4C3-2C681F75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59224"/>
        <c:axId val="479553736"/>
      </c:barChart>
      <c:catAx>
        <c:axId val="479559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3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53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9224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70</c:v>
                </c:pt>
                <c:pt idx="2">
                  <c:v>123</c:v>
                </c:pt>
                <c:pt idx="3">
                  <c:v>33</c:v>
                </c:pt>
                <c:pt idx="4">
                  <c:v>18</c:v>
                </c:pt>
                <c:pt idx="5">
                  <c:v>19</c:v>
                </c:pt>
                <c:pt idx="6">
                  <c:v>15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E4-4BA3-93EF-27CF6749B042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133</c:v>
                </c:pt>
                <c:pt idx="3">
                  <c:v>34</c:v>
                </c:pt>
                <c:pt idx="4">
                  <c:v>19</c:v>
                </c:pt>
                <c:pt idx="5">
                  <c:v>22</c:v>
                </c:pt>
                <c:pt idx="6">
                  <c:v>16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E4-4BA3-93EF-27CF6749B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56480"/>
        <c:axId val="479559616"/>
      </c:barChart>
      <c:catAx>
        <c:axId val="479556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9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59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6480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841</c:v>
                </c:pt>
                <c:pt idx="1">
                  <c:v>2833</c:v>
                </c:pt>
                <c:pt idx="2">
                  <c:v>4635</c:v>
                </c:pt>
                <c:pt idx="3">
                  <c:v>1269</c:v>
                </c:pt>
                <c:pt idx="4">
                  <c:v>560</c:v>
                </c:pt>
                <c:pt idx="5">
                  <c:v>1543</c:v>
                </c:pt>
                <c:pt idx="6">
                  <c:v>621</c:v>
                </c:pt>
                <c:pt idx="7">
                  <c:v>959</c:v>
                </c:pt>
                <c:pt idx="8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43-4D5E-A0A9-4CE0F5FCB588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743</c:v>
                </c:pt>
                <c:pt idx="1">
                  <c:v>2940</c:v>
                </c:pt>
                <c:pt idx="2">
                  <c:v>4992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43-4D5E-A0A9-4CE0F5FCB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54128"/>
        <c:axId val="479554520"/>
      </c:barChart>
      <c:catAx>
        <c:axId val="479554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4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54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4128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35-4A69-A617-DB1075E29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47448344"/>
        <c:axId val="447450304"/>
      </c:barChart>
      <c:catAx>
        <c:axId val="447448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5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5030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4834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70</c:v>
                </c:pt>
                <c:pt idx="2">
                  <c:v>123</c:v>
                </c:pt>
                <c:pt idx="3">
                  <c:v>33</c:v>
                </c:pt>
                <c:pt idx="4">
                  <c:v>18</c:v>
                </c:pt>
                <c:pt idx="5">
                  <c:v>19</c:v>
                </c:pt>
                <c:pt idx="6">
                  <c:v>15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4-4E86-980F-60A62183D246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133</c:v>
                </c:pt>
                <c:pt idx="3">
                  <c:v>34</c:v>
                </c:pt>
                <c:pt idx="4">
                  <c:v>19</c:v>
                </c:pt>
                <c:pt idx="5">
                  <c:v>22</c:v>
                </c:pt>
                <c:pt idx="6">
                  <c:v>16</c:v>
                </c:pt>
                <c:pt idx="7">
                  <c:v>17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54-4E86-980F-60A62183D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54912"/>
        <c:axId val="479551776"/>
      </c:barChart>
      <c:catAx>
        <c:axId val="479554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1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51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4912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841</c:v>
                </c:pt>
                <c:pt idx="1">
                  <c:v>2833</c:v>
                </c:pt>
                <c:pt idx="2">
                  <c:v>4635</c:v>
                </c:pt>
                <c:pt idx="3">
                  <c:v>1269</c:v>
                </c:pt>
                <c:pt idx="4">
                  <c:v>560</c:v>
                </c:pt>
                <c:pt idx="5">
                  <c:v>1543</c:v>
                </c:pt>
                <c:pt idx="6">
                  <c:v>621</c:v>
                </c:pt>
                <c:pt idx="7">
                  <c:v>959</c:v>
                </c:pt>
                <c:pt idx="8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09-45AC-9AF7-D43A43D410CC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743</c:v>
                </c:pt>
                <c:pt idx="1">
                  <c:v>2940</c:v>
                </c:pt>
                <c:pt idx="2">
                  <c:v>4992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09-45AC-9AF7-D43A43D41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52560"/>
        <c:axId val="479548640"/>
      </c:barChart>
      <c:catAx>
        <c:axId val="479552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48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48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2560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0810810810811"/>
          <c:y val="0.18105849582172701"/>
          <c:w val="0.85546415981198587"/>
          <c:h val="0.738161559888579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'EV. ESTABL. Y PZAS. X PROV'!$B$9</c:f>
              <c:strCache>
                <c:ptCount val="1"/>
                <c:pt idx="0">
                  <c:v>dic-21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'REST.'!$B$10:$B$18</c:f>
              <c:numCache>
                <c:formatCode>#,##0</c:formatCode>
                <c:ptCount val="9"/>
                <c:pt idx="0">
                  <c:v>612</c:v>
                </c:pt>
                <c:pt idx="1">
                  <c:v>859</c:v>
                </c:pt>
                <c:pt idx="2">
                  <c:v>1286</c:v>
                </c:pt>
                <c:pt idx="3">
                  <c:v>351</c:v>
                </c:pt>
                <c:pt idx="4">
                  <c:v>743</c:v>
                </c:pt>
                <c:pt idx="5">
                  <c:v>539</c:v>
                </c:pt>
                <c:pt idx="6">
                  <c:v>351</c:v>
                </c:pt>
                <c:pt idx="7">
                  <c:v>889</c:v>
                </c:pt>
                <c:pt idx="8">
                  <c:v>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85-4187-9A48-0E672302E914}"/>
            </c:ext>
          </c:extLst>
        </c:ser>
        <c:ser>
          <c:idx val="1"/>
          <c:order val="1"/>
          <c:tx>
            <c:strRef>
              <c:f>'EV. ESTABL. Y PZAS. X PROV'!$C$9</c:f>
              <c:strCache>
                <c:ptCount val="1"/>
                <c:pt idx="0">
                  <c:v>dic-22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'REST.'!$C$10:$C$18</c:f>
              <c:numCache>
                <c:formatCode>#,##0</c:formatCode>
                <c:ptCount val="9"/>
                <c:pt idx="0">
                  <c:v>623</c:v>
                </c:pt>
                <c:pt idx="1">
                  <c:v>860</c:v>
                </c:pt>
                <c:pt idx="2">
                  <c:v>1286</c:v>
                </c:pt>
                <c:pt idx="3">
                  <c:v>358</c:v>
                </c:pt>
                <c:pt idx="4">
                  <c:v>752</c:v>
                </c:pt>
                <c:pt idx="5">
                  <c:v>541</c:v>
                </c:pt>
                <c:pt idx="6">
                  <c:v>351</c:v>
                </c:pt>
                <c:pt idx="7">
                  <c:v>901</c:v>
                </c:pt>
                <c:pt idx="8">
                  <c:v>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85-4187-9A48-0E672302E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50600"/>
        <c:axId val="479550992"/>
      </c:barChart>
      <c:catAx>
        <c:axId val="479550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50992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0600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89659224441833"/>
          <c:y val="5.5710306406685235E-2"/>
          <c:w val="0.3983548766157462"/>
          <c:h val="6.963788300835654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5528187497689547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302835214392618"/>
          <c:y val="0.34944237918215615"/>
          <c:w val="0.55809907131921155"/>
          <c:h val="0.4684014869888475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B11-4A8B-95FB-017896D472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B11-4A8B-95FB-017896D472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B11-4A8B-95FB-017896D472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B11-4A8B-95FB-017896D472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B11-4A8B-95FB-017896D472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B11-4A8B-95FB-017896D472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B11-4A8B-95FB-017896D472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B11-4A8B-95FB-017896D472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B11-4A8B-95FB-017896D472C9}"/>
              </c:ext>
            </c:extLst>
          </c:dPt>
          <c:dLbls>
            <c:dLbl>
              <c:idx val="0"/>
              <c:layout>
                <c:manualLayout>
                  <c:x val="-3.629355893256736E-2"/>
                  <c:y val="-6.919571856491918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842070377257821E-2"/>
                  <c:y val="-9.133155753300353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2156205785096019E-2"/>
                  <c:y val="2.953643805676708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833529889455317E-2"/>
                  <c:y val="3.45262418405878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784598379173502E-2"/>
                  <c:y val="1.872161890544354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4300009036140648E-2"/>
                  <c:y val="4.747709510288911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1850182778715188E-3"/>
                  <c:y val="-0.1287759662012508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5119010008217348E-2"/>
                  <c:y val="-0.118672247753417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2841828160793867E-2"/>
                  <c:y val="-4.583399194059850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746507023777083"/>
                  <c:y val="0.1821561338289962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B11-4A8B-95FB-017896D472C9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'REST.'!$A$52:$A$60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'REST.'!$E$52:$E$60</c:f>
              <c:numCache>
                <c:formatCode>0.00%</c:formatCode>
                <c:ptCount val="9"/>
                <c:pt idx="0">
                  <c:v>0.11534581774692125</c:v>
                </c:pt>
                <c:pt idx="1">
                  <c:v>0.14158639425630365</c:v>
                </c:pt>
                <c:pt idx="2">
                  <c:v>0.15146935765514133</c:v>
                </c:pt>
                <c:pt idx="3">
                  <c:v>5.750383053191855E-2</c:v>
                </c:pt>
                <c:pt idx="4">
                  <c:v>0.11310481328783821</c:v>
                </c:pt>
                <c:pt idx="5">
                  <c:v>0.11398363856590998</c:v>
                </c:pt>
                <c:pt idx="6">
                  <c:v>5.5860809359871311E-2</c:v>
                </c:pt>
                <c:pt idx="7">
                  <c:v>0.18636063168432596</c:v>
                </c:pt>
                <c:pt idx="8">
                  <c:v>6.4784706911769768E-2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B11-4A8B-95FB-017896D47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turístico en 2022</a:t>
            </a:r>
          </a:p>
        </c:rich>
      </c:tx>
      <c:layout>
        <c:manualLayout>
          <c:xMode val="edge"/>
          <c:yMode val="edge"/>
          <c:x val="0.25134649910233392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98384201077199"/>
          <c:y val="0.33725619353628039"/>
          <c:w val="0.50448833034111307"/>
          <c:h val="0.43921736832631864"/>
        </c:manualLayout>
      </c:layout>
      <c:pie3DChart>
        <c:varyColors val="1"/>
        <c:ser>
          <c:idx val="0"/>
          <c:order val="0"/>
          <c:tx>
            <c:strRef>
              <c:f>GASTO!$A$7</c:f>
              <c:strCache>
                <c:ptCount val="1"/>
                <c:pt idx="0">
                  <c:v>Gasto 2022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CA-41FA-B95F-BAB41B7A4600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CA-41FA-B95F-BAB41B7A4600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CA-41FA-B95F-BAB41B7A460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CA-41FA-B95F-BAB41B7A4600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5CA-41FA-B95F-BAB41B7A4600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5CA-41FA-B95F-BAB41B7A4600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5CA-41FA-B95F-BAB41B7A4600}"/>
              </c:ext>
            </c:extLst>
          </c:dPt>
          <c:dLbls>
            <c:dLbl>
              <c:idx val="3"/>
              <c:layout>
                <c:manualLayout>
                  <c:x val="-4.7875523638539847E-3"/>
                  <c:y val="3.13725490196077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5CA-41FA-B95F-BAB41B7A460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3885389700894767E-17"/>
                  <c:y val="-6.274509803921571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5CA-41FA-B95F-BAB41B7A460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875523638539794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5CA-41FA-B95F-BAB41B7A460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GASTO!$E$8:$E$14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GASTO!$D$8:$D$14</c:f>
              <c:numCache>
                <c:formatCode>0%</c:formatCode>
                <c:ptCount val="7"/>
                <c:pt idx="0">
                  <c:v>0.37842648934744383</c:v>
                </c:pt>
                <c:pt idx="1">
                  <c:v>0.24433757803942618</c:v>
                </c:pt>
                <c:pt idx="2">
                  <c:v>0.11856291561119252</c:v>
                </c:pt>
                <c:pt idx="3">
                  <c:v>0.14357828731818101</c:v>
                </c:pt>
                <c:pt idx="4">
                  <c:v>5.2607436101125178E-2</c:v>
                </c:pt>
                <c:pt idx="5">
                  <c:v>6.1791244636294124E-2</c:v>
                </c:pt>
                <c:pt idx="6">
                  <c:v>6.9604894633696918E-4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5CA-41FA-B95F-BAB41B7A4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total en 2022</a:t>
            </a:r>
          </a:p>
        </c:rich>
      </c:tx>
      <c:layout>
        <c:manualLayout>
          <c:xMode val="edge"/>
          <c:yMode val="edge"/>
          <c:x val="0.25852782764811488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98384201077199"/>
          <c:y val="0.33725619353628039"/>
          <c:w val="0.50448833034111307"/>
          <c:h val="0.43921736832631864"/>
        </c:manualLayout>
      </c:layout>
      <c:pie3DChart>
        <c:varyColors val="1"/>
        <c:ser>
          <c:idx val="0"/>
          <c:order val="0"/>
          <c:tx>
            <c:strRef>
              <c:f>GASTO!$C$38</c:f>
              <c:strCache>
                <c:ptCount val="1"/>
                <c:pt idx="0">
                  <c:v>Distribución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E-455D-9181-96F5B8FBA9B9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E-455D-9181-96F5B8FBA9B9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E-455D-9181-96F5B8FBA9B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E-455D-9181-96F5B8FBA9B9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E6E-455D-9181-96F5B8FBA9B9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E6E-455D-9181-96F5B8FBA9B9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E6E-455D-9181-96F5B8FBA9B9}"/>
              </c:ext>
            </c:extLst>
          </c:dPt>
          <c:dLbls>
            <c:dLbl>
              <c:idx val="1"/>
              <c:layout>
                <c:manualLayout>
                  <c:x val="9.5751047277078723E-3"/>
                  <c:y val="6.274509803921558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1813285457809914E-3"/>
                  <c:y val="4.70588235294117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7875523638539847E-3"/>
                  <c:y val="3.13725490196077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3885389700894767E-17"/>
                  <c:y val="-6.274509803921571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875523638539794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E6E-455D-9181-96F5B8FBA9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GASTO!$D$39:$D$45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GASTO!$C$39:$C$45</c:f>
              <c:numCache>
                <c:formatCode>0%</c:formatCode>
                <c:ptCount val="7"/>
                <c:pt idx="0">
                  <c:v>0.22650035049450354</c:v>
                </c:pt>
                <c:pt idx="1">
                  <c:v>0.27223203879373326</c:v>
                </c:pt>
                <c:pt idx="2">
                  <c:v>0.16981063772206664</c:v>
                </c:pt>
                <c:pt idx="3">
                  <c:v>0.19375865543505405</c:v>
                </c:pt>
                <c:pt idx="4">
                  <c:v>6.5105477791572774E-2</c:v>
                </c:pt>
                <c:pt idx="5">
                  <c:v>7.1494316927271276E-2</c:v>
                </c:pt>
                <c:pt idx="6">
                  <c:v>1.0985228357984827E-3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E6E-455D-9181-96F5B8FB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en Castilla y León. Año 2022</a:t>
            </a:r>
          </a:p>
        </c:rich>
      </c:tx>
      <c:layout>
        <c:manualLayout>
          <c:xMode val="edge"/>
          <c:yMode val="edge"/>
          <c:x val="0.33297082050790161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991311883305501"/>
          <c:y val="0.23676880222841226"/>
          <c:w val="0.64091437752608638"/>
          <c:h val="0.651810584958217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6F-4ECD-9347-21340C18C503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6F-4ECD-9347-21340C18C503}"/>
              </c:ext>
            </c:extLst>
          </c:dPt>
          <c:dPt>
            <c:idx val="3"/>
            <c:invertIfNegative val="0"/>
            <c:bubble3D val="0"/>
            <c:spPr>
              <a:solidFill>
                <a:srgbClr val="33CC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96F-4ECD-9347-21340C18C503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96F-4ECD-9347-21340C18C503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96F-4ECD-9347-21340C18C503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96F-4ECD-9347-21340C18C503}"/>
              </c:ext>
            </c:extLst>
          </c:dPt>
          <c:cat>
            <c:strRef>
              <c:f>'GASTO X PROV'!$A$11:$A$17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COMPRAS</c:v>
                </c:pt>
                <c:pt idx="5">
                  <c:v>GASTO EN CULTURA Y OCIO</c:v>
                </c:pt>
                <c:pt idx="6">
                  <c:v>OTROS GASTOS</c:v>
                </c:pt>
              </c:strCache>
            </c:strRef>
          </c:cat>
          <c:val>
            <c:numRef>
              <c:f>'GASTO X PROV'!$B$11:$B$17</c:f>
              <c:numCache>
                <c:formatCode>#,##0.00</c:formatCode>
                <c:ptCount val="7"/>
                <c:pt idx="0">
                  <c:v>473211339.66428691</c:v>
                </c:pt>
                <c:pt idx="1">
                  <c:v>305537048.51302612</c:v>
                </c:pt>
                <c:pt idx="2">
                  <c:v>148259484.23331529</c:v>
                </c:pt>
                <c:pt idx="3">
                  <c:v>179540480.38682646</c:v>
                </c:pt>
                <c:pt idx="4">
                  <c:v>65784071.714019328</c:v>
                </c:pt>
                <c:pt idx="5">
                  <c:v>77268157.69235985</c:v>
                </c:pt>
                <c:pt idx="6">
                  <c:v>870389.00193274056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96F-4ECD-9347-21340C18C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9556088"/>
        <c:axId val="479557264"/>
      </c:barChart>
      <c:catAx>
        <c:axId val="479556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57264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6088"/>
        <c:crosses val="autoZero"/>
        <c:crossBetween val="between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gasto turístico</a:t>
            </a:r>
          </a:p>
        </c:rich>
      </c:tx>
      <c:layout>
        <c:manualLayout>
          <c:xMode val="edge"/>
          <c:yMode val="edge"/>
          <c:x val="0.35751871657754014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94599018507465E-2"/>
          <c:y val="0.2425377553232774"/>
          <c:w val="0.73402853083744046"/>
          <c:h val="0.66044896449569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'GASTO X PROV'!$A$49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PROV'!$B$49:$J$49</c:f>
              <c:numCache>
                <c:formatCode>#,##0.00</c:formatCode>
                <c:ptCount val="9"/>
                <c:pt idx="0">
                  <c:v>49873176.412485719</c:v>
                </c:pt>
                <c:pt idx="1">
                  <c:v>80929395.017776594</c:v>
                </c:pt>
                <c:pt idx="2">
                  <c:v>56916137.293462239</c:v>
                </c:pt>
                <c:pt idx="3">
                  <c:v>25279124.359005533</c:v>
                </c:pt>
                <c:pt idx="4">
                  <c:v>79581622.537906066</c:v>
                </c:pt>
                <c:pt idx="5">
                  <c:v>56869149.618202798</c:v>
                </c:pt>
                <c:pt idx="6">
                  <c:v>30486331.646685284</c:v>
                </c:pt>
                <c:pt idx="7">
                  <c:v>65177582.823146768</c:v>
                </c:pt>
                <c:pt idx="8">
                  <c:v>28098819.95561593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51-4C4B-BDE8-7E219FD2BBD8}"/>
            </c:ext>
          </c:extLst>
        </c:ser>
        <c:ser>
          <c:idx val="1"/>
          <c:order val="1"/>
          <c:tx>
            <c:strRef>
              <c:f>'GASTO X PROV'!$A$50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PROV'!$B$50:$J$50</c:f>
              <c:numCache>
                <c:formatCode>#,##0.00</c:formatCode>
                <c:ptCount val="9"/>
                <c:pt idx="0">
                  <c:v>32845536.246867478</c:v>
                </c:pt>
                <c:pt idx="1">
                  <c:v>45636471.388824761</c:v>
                </c:pt>
                <c:pt idx="2">
                  <c:v>38661293.378578328</c:v>
                </c:pt>
                <c:pt idx="3">
                  <c:v>17641278.126069963</c:v>
                </c:pt>
                <c:pt idx="4">
                  <c:v>40583535.572839424</c:v>
                </c:pt>
                <c:pt idx="5">
                  <c:v>39648944.621983327</c:v>
                </c:pt>
                <c:pt idx="6">
                  <c:v>15853499.483311903</c:v>
                </c:pt>
                <c:pt idx="7">
                  <c:v>56870385.317645825</c:v>
                </c:pt>
                <c:pt idx="8">
                  <c:v>17796104.37690505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251-4C4B-BDE8-7E219FD2BBD8}"/>
            </c:ext>
          </c:extLst>
        </c:ser>
        <c:ser>
          <c:idx val="2"/>
          <c:order val="2"/>
          <c:tx>
            <c:strRef>
              <c:f>'GASTO X PROV'!$A$51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PROV'!$B$51:$J$51</c:f>
              <c:numCache>
                <c:formatCode>#,##0.00</c:formatCode>
                <c:ptCount val="9"/>
                <c:pt idx="0">
                  <c:v>9993338.1994257253</c:v>
                </c:pt>
                <c:pt idx="1">
                  <c:v>34862699.333033867</c:v>
                </c:pt>
                <c:pt idx="2">
                  <c:v>21367022.897257533</c:v>
                </c:pt>
                <c:pt idx="3">
                  <c:v>5601727.4862853726</c:v>
                </c:pt>
                <c:pt idx="4">
                  <c:v>31778012.696330402</c:v>
                </c:pt>
                <c:pt idx="5">
                  <c:v>17561604.311089817</c:v>
                </c:pt>
                <c:pt idx="6">
                  <c:v>8911777.5886192005</c:v>
                </c:pt>
                <c:pt idx="7">
                  <c:v>13747123.33354724</c:v>
                </c:pt>
                <c:pt idx="8">
                  <c:v>4436178.3877261737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251-4C4B-BDE8-7E219FD2BBD8}"/>
            </c:ext>
          </c:extLst>
        </c:ser>
        <c:ser>
          <c:idx val="3"/>
          <c:order val="3"/>
          <c:tx>
            <c:strRef>
              <c:f>'GASTO X PROV'!$A$52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PROV'!$B$52:$J$52</c:f>
              <c:numCache>
                <c:formatCode>#,##0.00</c:formatCode>
                <c:ptCount val="9"/>
                <c:pt idx="0">
                  <c:v>22423333.301825348</c:v>
                </c:pt>
                <c:pt idx="1">
                  <c:v>23537147.092551842</c:v>
                </c:pt>
                <c:pt idx="2">
                  <c:v>10882397.636974154</c:v>
                </c:pt>
                <c:pt idx="3">
                  <c:v>10780527.858056599</c:v>
                </c:pt>
                <c:pt idx="4">
                  <c:v>29808931.035786986</c:v>
                </c:pt>
                <c:pt idx="5">
                  <c:v>20035236.029924069</c:v>
                </c:pt>
                <c:pt idx="6">
                  <c:v>13619985.947983013</c:v>
                </c:pt>
                <c:pt idx="7">
                  <c:v>34588869.511729613</c:v>
                </c:pt>
                <c:pt idx="8">
                  <c:v>13864051.971994843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251-4C4B-BDE8-7E219FD2BBD8}"/>
            </c:ext>
          </c:extLst>
        </c:ser>
        <c:ser>
          <c:idx val="4"/>
          <c:order val="4"/>
          <c:tx>
            <c:strRef>
              <c:f>'GASTO X PROV'!$A$53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PROV'!$B$53:$J$53</c:f>
              <c:numCache>
                <c:formatCode>#,##0.00</c:formatCode>
                <c:ptCount val="9"/>
                <c:pt idx="0">
                  <c:v>6934082.2061422709</c:v>
                </c:pt>
                <c:pt idx="1">
                  <c:v>8225901.9415167337</c:v>
                </c:pt>
                <c:pt idx="2">
                  <c:v>11192049.425447248</c:v>
                </c:pt>
                <c:pt idx="3">
                  <c:v>4540310.4646443706</c:v>
                </c:pt>
                <c:pt idx="4">
                  <c:v>10492769.48336968</c:v>
                </c:pt>
                <c:pt idx="5">
                  <c:v>8193671.4768367922</c:v>
                </c:pt>
                <c:pt idx="6">
                  <c:v>3464684.3684436539</c:v>
                </c:pt>
                <c:pt idx="7">
                  <c:v>4946185.4867044073</c:v>
                </c:pt>
                <c:pt idx="8">
                  <c:v>7794416.8609141791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251-4C4B-BDE8-7E219FD2BBD8}"/>
            </c:ext>
          </c:extLst>
        </c:ser>
        <c:ser>
          <c:idx val="6"/>
          <c:order val="5"/>
          <c:tx>
            <c:strRef>
              <c:f>'GASTO X PROV'!$A$54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val>
            <c:numRef>
              <c:f>'GASTO X PROV'!$B$54:$J$54</c:f>
              <c:numCache>
                <c:formatCode>#,##0.00</c:formatCode>
                <c:ptCount val="9"/>
                <c:pt idx="0">
                  <c:v>4099289.8648591149</c:v>
                </c:pt>
                <c:pt idx="1">
                  <c:v>14426520.046780828</c:v>
                </c:pt>
                <c:pt idx="2">
                  <c:v>10678484.988987627</c:v>
                </c:pt>
                <c:pt idx="3">
                  <c:v>4047452.9132878846</c:v>
                </c:pt>
                <c:pt idx="4">
                  <c:v>19155551.417707682</c:v>
                </c:pt>
                <c:pt idx="5">
                  <c:v>8691149.1771123577</c:v>
                </c:pt>
                <c:pt idx="6">
                  <c:v>4138433.721955312</c:v>
                </c:pt>
                <c:pt idx="7">
                  <c:v>5513175.3806955926</c:v>
                </c:pt>
                <c:pt idx="8">
                  <c:v>6518100.1809734432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251-4C4B-BDE8-7E219FD2BBD8}"/>
            </c:ext>
          </c:extLst>
        </c:ser>
        <c:ser>
          <c:idx val="5"/>
          <c:order val="6"/>
          <c:tx>
            <c:strRef>
              <c:f>'GASTO X PROV'!$A$55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'GASTO X PROV'!$B$55:$J$55</c:f>
              <c:numCache>
                <c:formatCode>#,##0.00</c:formatCode>
                <c:ptCount val="9"/>
                <c:pt idx="0">
                  <c:v>12766.927777777777</c:v>
                </c:pt>
                <c:pt idx="1">
                  <c:v>150824.22777777776</c:v>
                </c:pt>
                <c:pt idx="2">
                  <c:v>0</c:v>
                </c:pt>
                <c:pt idx="3">
                  <c:v>523195.05632251792</c:v>
                </c:pt>
                <c:pt idx="4">
                  <c:v>109976.80555555556</c:v>
                </c:pt>
                <c:pt idx="5">
                  <c:v>65139.942369481971</c:v>
                </c:pt>
                <c:pt idx="6">
                  <c:v>1119.1087962962963</c:v>
                </c:pt>
                <c:pt idx="7">
                  <c:v>0</c:v>
                </c:pt>
                <c:pt idx="8">
                  <c:v>7366.9333333333334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251-4C4B-BDE8-7E219FD2B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79558048"/>
        <c:axId val="479558440"/>
      </c:barChart>
      <c:catAx>
        <c:axId val="4795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8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558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58048"/>
        <c:crosses val="autoZero"/>
        <c:crossBetween val="between"/>
        <c:minorUnit val="10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178650502341065"/>
          <c:y val="1.5738850134227517E-2"/>
          <c:w val="0.1807269252809568"/>
          <c:h val="0.964549963573944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Participación provincial en el gasto turístico</a:t>
            </a:r>
          </a:p>
        </c:rich>
      </c:tx>
      <c:layout>
        <c:manualLayout>
          <c:xMode val="edge"/>
          <c:yMode val="edge"/>
          <c:x val="0.21558009053216173"/>
          <c:y val="3.906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75405265308794"/>
          <c:y val="0.37500071525710155"/>
          <c:w val="0.50724727420048221"/>
          <c:h val="0.4335945770160236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758-495B-9CA4-D8775F3AE62C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758-495B-9CA4-D8775F3AE62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758-495B-9CA4-D8775F3AE62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758-495B-9CA4-D8775F3AE62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758-495B-9CA4-D8775F3AE62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758-495B-9CA4-D8775F3AE62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758-495B-9CA4-D8775F3AE62C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758-495B-9CA4-D8775F3AE62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758-495B-9CA4-D8775F3AE62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PROV'!$B$58:$J$58</c:f>
              <c:numCache>
                <c:formatCode>0%</c:formatCode>
                <c:ptCount val="9"/>
                <c:pt idx="0">
                  <c:v>0.10090719901935261</c:v>
                </c:pt>
                <c:pt idx="1">
                  <c:v>0.16615256477958953</c:v>
                </c:pt>
                <c:pt idx="2">
                  <c:v>0.11971280346984897</c:v>
                </c:pt>
                <c:pt idx="3">
                  <c:v>5.4710279437918022E-2</c:v>
                </c:pt>
                <c:pt idx="4">
                  <c:v>0.16914458985445049</c:v>
                </c:pt>
                <c:pt idx="5">
                  <c:v>0.12080639907366608</c:v>
                </c:pt>
                <c:pt idx="6">
                  <c:v>6.1157622709188404E-2</c:v>
                </c:pt>
                <c:pt idx="7">
                  <c:v>0.14462016793487917</c:v>
                </c:pt>
                <c:pt idx="8">
                  <c:v>6.2788373721106724E-2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758-495B-9CA4-D8775F3AE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total en Castilla y León. Año 2022</a:t>
            </a:r>
          </a:p>
        </c:rich>
      </c:tx>
      <c:layout>
        <c:manualLayout>
          <c:xMode val="edge"/>
          <c:yMode val="edge"/>
          <c:x val="0.33297082050790161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991311883305501"/>
          <c:y val="0.23676880222841226"/>
          <c:w val="0.64091437752608638"/>
          <c:h val="0.651810584958217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81-4B34-B410-CBCC9D2B1844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81-4B34-B410-CBCC9D2B1844}"/>
              </c:ext>
            </c:extLst>
          </c:dPt>
          <c:dPt>
            <c:idx val="3"/>
            <c:invertIfNegative val="0"/>
            <c:bubble3D val="0"/>
            <c:spPr>
              <a:solidFill>
                <a:srgbClr val="33CC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81-4B34-B410-CBCC9D2B1844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81-4B34-B410-CBCC9D2B1844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881-4B34-B410-CBCC9D2B1844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881-4B34-B410-CBCC9D2B1844}"/>
              </c:ext>
            </c:extLst>
          </c:dPt>
          <c:cat>
            <c:strRef>
              <c:f>'GASTO X PROV'!$A$103:$A$109</c:f>
              <c:strCache>
                <c:ptCount val="7"/>
                <c:pt idx="0">
                  <c:v>GASTO EN RESTAURANTES</c:v>
                </c:pt>
                <c:pt idx="1">
                  <c:v>GASTO EN ALOJAMIENTO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COMPRAS</c:v>
                </c:pt>
                <c:pt idx="5">
                  <c:v>GASTO EN CULTURA Y OCIO</c:v>
                </c:pt>
                <c:pt idx="6">
                  <c:v>OTROS GASTOS</c:v>
                </c:pt>
              </c:strCache>
            </c:strRef>
          </c:cat>
          <c:val>
            <c:numRef>
              <c:f>'GASTO X PROV'!$B$103:$B$109</c:f>
              <c:numCache>
                <c:formatCode>#,##0.00</c:formatCode>
                <c:ptCount val="7"/>
                <c:pt idx="0">
                  <c:v>596551111.85889518</c:v>
                </c:pt>
                <c:pt idx="1">
                  <c:v>496337743.79621613</c:v>
                </c:pt>
                <c:pt idx="2">
                  <c:v>424589779.52864987</c:v>
                </c:pt>
                <c:pt idx="3">
                  <c:v>372111692.61132109</c:v>
                </c:pt>
                <c:pt idx="4">
                  <c:v>156667872.17088464</c:v>
                </c:pt>
                <c:pt idx="5">
                  <c:v>142667796.6956526</c:v>
                </c:pt>
                <c:pt idx="6">
                  <c:v>2407229.5898812367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881-4B34-B410-CBCC9D2B1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8154408"/>
        <c:axId val="488146960"/>
      </c:barChart>
      <c:catAx>
        <c:axId val="4881544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4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8146960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4408"/>
        <c:crosses val="autoZero"/>
        <c:crossBetween val="between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83-45A0-ACEA-9F98C199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7453832"/>
        <c:axId val="447447168"/>
      </c:barChart>
      <c:catAx>
        <c:axId val="447453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4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4716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5383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gasto turístico total</a:t>
            </a:r>
          </a:p>
        </c:rich>
      </c:tx>
      <c:layout>
        <c:manualLayout>
          <c:xMode val="edge"/>
          <c:yMode val="edge"/>
          <c:x val="0.35751871657754014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94599018507465E-2"/>
          <c:y val="0.2425377553232774"/>
          <c:w val="0.73402853083744046"/>
          <c:h val="0.66044896449569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'GASTO X PROV'!$A$141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PROV'!$B$141:$J$141</c:f>
              <c:numCache>
                <c:formatCode>#,##0.00</c:formatCode>
                <c:ptCount val="9"/>
                <c:pt idx="0">
                  <c:v>49873176.412485711</c:v>
                </c:pt>
                <c:pt idx="1">
                  <c:v>80950721.37774469</c:v>
                </c:pt>
                <c:pt idx="2">
                  <c:v>57186433.340757623</c:v>
                </c:pt>
                <c:pt idx="3">
                  <c:v>26067269.98508139</c:v>
                </c:pt>
                <c:pt idx="4">
                  <c:v>87970243.631440818</c:v>
                </c:pt>
                <c:pt idx="5">
                  <c:v>58784435.827290431</c:v>
                </c:pt>
                <c:pt idx="6">
                  <c:v>41896513.560264163</c:v>
                </c:pt>
                <c:pt idx="7">
                  <c:v>65177582.82314676</c:v>
                </c:pt>
                <c:pt idx="8">
                  <c:v>28431366.838004462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2D-4607-8A39-B44AEF9B8E28}"/>
            </c:ext>
          </c:extLst>
        </c:ser>
        <c:ser>
          <c:idx val="1"/>
          <c:order val="1"/>
          <c:tx>
            <c:strRef>
              <c:f>'GASTO X PROV'!$A$142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PROV'!$B$142:$J$142</c:f>
              <c:numCache>
                <c:formatCode>#,##0.00</c:formatCode>
                <c:ptCount val="9"/>
                <c:pt idx="0">
                  <c:v>58673528.013819382</c:v>
                </c:pt>
                <c:pt idx="1">
                  <c:v>85793419.008247674</c:v>
                </c:pt>
                <c:pt idx="2">
                  <c:v>76701982.150705516</c:v>
                </c:pt>
                <c:pt idx="3">
                  <c:v>31613710.575452153</c:v>
                </c:pt>
                <c:pt idx="4">
                  <c:v>72028372.203698695</c:v>
                </c:pt>
                <c:pt idx="5">
                  <c:v>117528955.49697088</c:v>
                </c:pt>
                <c:pt idx="6">
                  <c:v>44989892.869351864</c:v>
                </c:pt>
                <c:pt idx="7">
                  <c:v>77005264.751236081</c:v>
                </c:pt>
                <c:pt idx="8">
                  <c:v>32215986.789412875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F2D-4607-8A39-B44AEF9B8E28}"/>
            </c:ext>
          </c:extLst>
        </c:ser>
        <c:ser>
          <c:idx val="2"/>
          <c:order val="2"/>
          <c:tx>
            <c:strRef>
              <c:f>'GASTO X PROV'!$A$144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PROV'!$B$144:$J$144</c:f>
              <c:numCache>
                <c:formatCode>#,##0.00</c:formatCode>
                <c:ptCount val="9"/>
                <c:pt idx="0">
                  <c:v>31978553.411854148</c:v>
                </c:pt>
                <c:pt idx="1">
                  <c:v>82118045.333742261</c:v>
                </c:pt>
                <c:pt idx="2">
                  <c:v>61857507.437586859</c:v>
                </c:pt>
                <c:pt idx="3">
                  <c:v>7138693.6138895731</c:v>
                </c:pt>
                <c:pt idx="4">
                  <c:v>70273384.461979315</c:v>
                </c:pt>
                <c:pt idx="5">
                  <c:v>65042116.971161723</c:v>
                </c:pt>
                <c:pt idx="6">
                  <c:v>28888992.39155364</c:v>
                </c:pt>
                <c:pt idx="7">
                  <c:v>16104362.506754406</c:v>
                </c:pt>
                <c:pt idx="8">
                  <c:v>8710036.4827991594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F2D-4607-8A39-B44AEF9B8E28}"/>
            </c:ext>
          </c:extLst>
        </c:ser>
        <c:ser>
          <c:idx val="3"/>
          <c:order val="3"/>
          <c:tx>
            <c:strRef>
              <c:f>'GASTO X PROV'!$A$143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PROV'!$B$143:$J$143</c:f>
              <c:numCache>
                <c:formatCode>#,##0.00</c:formatCode>
                <c:ptCount val="9"/>
                <c:pt idx="0">
                  <c:v>50084211.377850302</c:v>
                </c:pt>
                <c:pt idx="1">
                  <c:v>74340388.57005398</c:v>
                </c:pt>
                <c:pt idx="2">
                  <c:v>17003247.838147666</c:v>
                </c:pt>
                <c:pt idx="3">
                  <c:v>18535562.308587149</c:v>
                </c:pt>
                <c:pt idx="4">
                  <c:v>50772806.36546459</c:v>
                </c:pt>
                <c:pt idx="5">
                  <c:v>88788486.515228838</c:v>
                </c:pt>
                <c:pt idx="6">
                  <c:v>43993144.24176494</c:v>
                </c:pt>
                <c:pt idx="7">
                  <c:v>54833229.246714674</c:v>
                </c:pt>
                <c:pt idx="8">
                  <c:v>26238703.064837717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F2D-4607-8A39-B44AEF9B8E28}"/>
            </c:ext>
          </c:extLst>
        </c:ser>
        <c:ser>
          <c:idx val="4"/>
          <c:order val="4"/>
          <c:tx>
            <c:strRef>
              <c:f>'GASTO X PROV'!$A$146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PROV'!$B$146:$J$146</c:f>
              <c:numCache>
                <c:formatCode>#,##0.00</c:formatCode>
                <c:ptCount val="9"/>
                <c:pt idx="0">
                  <c:v>13105585.843325544</c:v>
                </c:pt>
                <c:pt idx="1">
                  <c:v>9091638.306977218</c:v>
                </c:pt>
                <c:pt idx="2">
                  <c:v>22751872.231874146</c:v>
                </c:pt>
                <c:pt idx="3">
                  <c:v>7761741.7570672631</c:v>
                </c:pt>
                <c:pt idx="4">
                  <c:v>31295427.808223918</c:v>
                </c:pt>
                <c:pt idx="5">
                  <c:v>25770613.096053656</c:v>
                </c:pt>
                <c:pt idx="6">
                  <c:v>5167091.073994739</c:v>
                </c:pt>
                <c:pt idx="7">
                  <c:v>7333574.9600679502</c:v>
                </c:pt>
                <c:pt idx="8">
                  <c:v>20390251.618068166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F2D-4607-8A39-B44AEF9B8E28}"/>
            </c:ext>
          </c:extLst>
        </c:ser>
        <c:ser>
          <c:idx val="6"/>
          <c:order val="5"/>
          <c:tx>
            <c:strRef>
              <c:f>'GASTO X PROV'!$A$145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PROV'!$B$145:$J$145</c:f>
              <c:numCache>
                <c:formatCode>#,##0.00</c:formatCode>
                <c:ptCount val="9"/>
                <c:pt idx="0">
                  <c:v>5995695.6454405487</c:v>
                </c:pt>
                <c:pt idx="1">
                  <c:v>22595959.712310646</c:v>
                </c:pt>
                <c:pt idx="2">
                  <c:v>24851608.093694292</c:v>
                </c:pt>
                <c:pt idx="3">
                  <c:v>8379847.6860242272</c:v>
                </c:pt>
                <c:pt idx="4">
                  <c:v>29872078.71640468</c:v>
                </c:pt>
                <c:pt idx="5">
                  <c:v>32035844.125901841</c:v>
                </c:pt>
                <c:pt idx="6">
                  <c:v>6171639.9527743682</c:v>
                </c:pt>
                <c:pt idx="7">
                  <c:v>8660465.9121784475</c:v>
                </c:pt>
                <c:pt idx="8">
                  <c:v>18104732.326155569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F2D-4607-8A39-B44AEF9B8E28}"/>
            </c:ext>
          </c:extLst>
        </c:ser>
        <c:ser>
          <c:idx val="5"/>
          <c:order val="6"/>
          <c:tx>
            <c:strRef>
              <c:f>'GASTO X PROV'!$A$147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PROV'!$B$147:$J$147</c:f>
              <c:numCache>
                <c:formatCode>#,##0.00</c:formatCode>
                <c:ptCount val="9"/>
                <c:pt idx="0">
                  <c:v>12766.927777777777</c:v>
                </c:pt>
                <c:pt idx="1">
                  <c:v>706227.40594791016</c:v>
                </c:pt>
                <c:pt idx="2">
                  <c:v>121633.22127319414</c:v>
                </c:pt>
                <c:pt idx="3">
                  <c:v>1039342.6090363525</c:v>
                </c:pt>
                <c:pt idx="4">
                  <c:v>109976.80555555556</c:v>
                </c:pt>
                <c:pt idx="5">
                  <c:v>295890.2657221916</c:v>
                </c:pt>
                <c:pt idx="6">
                  <c:v>1119.1087962962963</c:v>
                </c:pt>
                <c:pt idx="7">
                  <c:v>112906.3124386252</c:v>
                </c:pt>
                <c:pt idx="8">
                  <c:v>7366.9333333333334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F2D-4607-8A39-B44AEF9B8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8151272"/>
        <c:axId val="488152840"/>
      </c:barChart>
      <c:catAx>
        <c:axId val="488151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2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8152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1272"/>
        <c:crosses val="autoZero"/>
        <c:crossBetween val="between"/>
        <c:minorUnit val="10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178650502341065"/>
          <c:y val="1.5738850134227517E-2"/>
          <c:w val="0.1807269252809568"/>
          <c:h val="0.964549963573944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Participación provincial en el gasto turístico total</a:t>
            </a:r>
          </a:p>
        </c:rich>
      </c:tx>
      <c:layout>
        <c:manualLayout>
          <c:xMode val="edge"/>
          <c:yMode val="edge"/>
          <c:x val="0.21558009053216173"/>
          <c:y val="3.906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75405265308794"/>
          <c:y val="0.37500071525710155"/>
          <c:w val="0.50724727420048221"/>
          <c:h val="0.4335945770160236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2F8-48CF-BF2E-6AAE82B3928C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2F8-48CF-BF2E-6AAE82B3928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2F8-48CF-BF2E-6AAE82B3928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2F8-48CF-BF2E-6AAE82B3928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2F8-48CF-BF2E-6AAE82B3928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2F8-48CF-BF2E-6AAE82B3928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2F8-48CF-BF2E-6AAE82B3928C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2F8-48CF-BF2E-6AAE82B3928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2F8-48CF-BF2E-6AAE82B3928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1871783985131579E-2"/>
                  <c:y val="-1.593625498007968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2F8-48CF-BF2E-6AAE82B3928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PROV'!$B$149:$J$149</c:f>
              <c:numCache>
                <c:formatCode>0%</c:formatCode>
                <c:ptCount val="9"/>
                <c:pt idx="0">
                  <c:v>9.5705899550159651E-2</c:v>
                </c:pt>
                <c:pt idx="1">
                  <c:v>0.16227399623895103</c:v>
                </c:pt>
                <c:pt idx="2">
                  <c:v>0.1188656664324883</c:v>
                </c:pt>
                <c:pt idx="3">
                  <c:v>4.5878996097328158E-2</c:v>
                </c:pt>
                <c:pt idx="4">
                  <c:v>0.15621644663251186</c:v>
                </c:pt>
                <c:pt idx="5">
                  <c:v>0.1771735752679042</c:v>
                </c:pt>
                <c:pt idx="6">
                  <c:v>7.8084150392406723E-2</c:v>
                </c:pt>
                <c:pt idx="7">
                  <c:v>0.1046063573382921</c:v>
                </c:pt>
                <c:pt idx="8">
                  <c:v>6.1194912049958E-2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2F8-48CF-BF2E-6AAE82B39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7893602848"/>
          <c:y val="1.8181674659088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60832152349633E-2"/>
          <c:y val="0.17454545454545456"/>
          <c:w val="0.67436686235521204"/>
          <c:h val="0.71272727272727276"/>
        </c:manualLayout>
      </c:layout>
      <c:lineChart>
        <c:grouping val="standard"/>
        <c:varyColors val="0"/>
        <c:ser>
          <c:idx val="0"/>
          <c:order val="0"/>
          <c:tx>
            <c:strRef>
              <c:f>'GASTO X MESES'!$A$78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MESES'!$B$78:$M$78</c:f>
              <c:numCache>
                <c:formatCode>#,##0.00</c:formatCode>
                <c:ptCount val="12"/>
                <c:pt idx="0">
                  <c:v>15137295.079887263</c:v>
                </c:pt>
                <c:pt idx="1">
                  <c:v>20905867.226459302</c:v>
                </c:pt>
                <c:pt idx="2">
                  <c:v>24324835.042776495</c:v>
                </c:pt>
                <c:pt idx="3">
                  <c:v>42777262.854502738</c:v>
                </c:pt>
                <c:pt idx="4">
                  <c:v>46360711.340468183</c:v>
                </c:pt>
                <c:pt idx="5">
                  <c:v>49366345.942480981</c:v>
                </c:pt>
                <c:pt idx="6">
                  <c:v>49047473.87871258</c:v>
                </c:pt>
                <c:pt idx="7">
                  <c:v>73358986.227303803</c:v>
                </c:pt>
                <c:pt idx="8">
                  <c:v>45336917.136778563</c:v>
                </c:pt>
                <c:pt idx="9">
                  <c:v>45099379.905004658</c:v>
                </c:pt>
                <c:pt idx="10">
                  <c:v>32109308.732565593</c:v>
                </c:pt>
                <c:pt idx="11">
                  <c:v>29386956.297346778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B7-4141-ADE3-F3839635F4CD}"/>
            </c:ext>
          </c:extLst>
        </c:ser>
        <c:ser>
          <c:idx val="1"/>
          <c:order val="1"/>
          <c:tx>
            <c:strRef>
              <c:f>'GASTO X MESES'!$A$79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MESES'!$B$79:$M$79</c:f>
              <c:numCache>
                <c:formatCode>#,##0.00</c:formatCode>
                <c:ptCount val="12"/>
                <c:pt idx="0">
                  <c:v>9258854.8355039954</c:v>
                </c:pt>
                <c:pt idx="1">
                  <c:v>12935189.976125946</c:v>
                </c:pt>
                <c:pt idx="2">
                  <c:v>15468073.245317811</c:v>
                </c:pt>
                <c:pt idx="3">
                  <c:v>28647539.418037545</c:v>
                </c:pt>
                <c:pt idx="4">
                  <c:v>26946213.186890833</c:v>
                </c:pt>
                <c:pt idx="5">
                  <c:v>28696085.54894349</c:v>
                </c:pt>
                <c:pt idx="6">
                  <c:v>33109510.152665265</c:v>
                </c:pt>
                <c:pt idx="7">
                  <c:v>49524810.576139003</c:v>
                </c:pt>
                <c:pt idx="8">
                  <c:v>30741517.094123669</c:v>
                </c:pt>
                <c:pt idx="9">
                  <c:v>29300652.203357682</c:v>
                </c:pt>
                <c:pt idx="10">
                  <c:v>21243254.436663203</c:v>
                </c:pt>
                <c:pt idx="11">
                  <c:v>19665347.839257628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B7-4141-ADE3-F3839635F4CD}"/>
            </c:ext>
          </c:extLst>
        </c:ser>
        <c:ser>
          <c:idx val="2"/>
          <c:order val="2"/>
          <c:tx>
            <c:strRef>
              <c:f>'GASTO X MESES'!$A$80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MESES'!$B$80:$M$80</c:f>
              <c:numCache>
                <c:formatCode>#,##0.00</c:formatCode>
                <c:ptCount val="12"/>
                <c:pt idx="0">
                  <c:v>9910664.4791497923</c:v>
                </c:pt>
                <c:pt idx="1">
                  <c:v>12684249.942399111</c:v>
                </c:pt>
                <c:pt idx="2">
                  <c:v>14603512.752765598</c:v>
                </c:pt>
                <c:pt idx="3">
                  <c:v>25070395.242161516</c:v>
                </c:pt>
                <c:pt idx="4">
                  <c:v>12242547.13906534</c:v>
                </c:pt>
                <c:pt idx="5">
                  <c:v>13347757.216758177</c:v>
                </c:pt>
                <c:pt idx="6">
                  <c:v>11966346.366939845</c:v>
                </c:pt>
                <c:pt idx="7">
                  <c:v>18747284.198214144</c:v>
                </c:pt>
                <c:pt idx="8">
                  <c:v>10599662.942176286</c:v>
                </c:pt>
                <c:pt idx="9">
                  <c:v>8019127.9509452246</c:v>
                </c:pt>
                <c:pt idx="10">
                  <c:v>5901970.8515831297</c:v>
                </c:pt>
                <c:pt idx="11">
                  <c:v>5165965.1511571528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B7-4141-ADE3-F3839635F4CD}"/>
            </c:ext>
          </c:extLst>
        </c:ser>
        <c:ser>
          <c:idx val="3"/>
          <c:order val="3"/>
          <c:tx>
            <c:strRef>
              <c:f>'GASTO X MESES'!$A$81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MESES'!$B$81:$M$81</c:f>
              <c:numCache>
                <c:formatCode>#,##0.00</c:formatCode>
                <c:ptCount val="12"/>
                <c:pt idx="0">
                  <c:v>3913356.2507379963</c:v>
                </c:pt>
                <c:pt idx="1">
                  <c:v>5321483.1131253261</c:v>
                </c:pt>
                <c:pt idx="2">
                  <c:v>6698001.4334174599</c:v>
                </c:pt>
                <c:pt idx="3">
                  <c:v>12451743.612384703</c:v>
                </c:pt>
                <c:pt idx="4">
                  <c:v>19316293.067613199</c:v>
                </c:pt>
                <c:pt idx="5">
                  <c:v>20965727.688777141</c:v>
                </c:pt>
                <c:pt idx="6">
                  <c:v>17362752.046835169</c:v>
                </c:pt>
                <c:pt idx="7">
                  <c:v>25669730.451014239</c:v>
                </c:pt>
                <c:pt idx="8">
                  <c:v>15622853.192737909</c:v>
                </c:pt>
                <c:pt idx="9">
                  <c:v>22506653.033953752</c:v>
                </c:pt>
                <c:pt idx="10">
                  <c:v>15836515.002007252</c:v>
                </c:pt>
                <c:pt idx="11">
                  <c:v>13875371.494222317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B7-4141-ADE3-F3839635F4CD}"/>
            </c:ext>
          </c:extLst>
        </c:ser>
        <c:ser>
          <c:idx val="4"/>
          <c:order val="4"/>
          <c:tx>
            <c:strRef>
              <c:f>'GASTO X MESES'!$A$82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MESES'!$B$82:$M$82</c:f>
              <c:numCache>
                <c:formatCode>#,##0.00</c:formatCode>
                <c:ptCount val="12"/>
                <c:pt idx="0">
                  <c:v>1878654.2843017369</c:v>
                </c:pt>
                <c:pt idx="1">
                  <c:v>2479790.240038014</c:v>
                </c:pt>
                <c:pt idx="2">
                  <c:v>3002056.5194158433</c:v>
                </c:pt>
                <c:pt idx="3">
                  <c:v>4953576.0808926737</c:v>
                </c:pt>
                <c:pt idx="4">
                  <c:v>6741650.4857047237</c:v>
                </c:pt>
                <c:pt idx="5">
                  <c:v>7699981.2787862709</c:v>
                </c:pt>
                <c:pt idx="6">
                  <c:v>7489255.821268769</c:v>
                </c:pt>
                <c:pt idx="7">
                  <c:v>11023879.432153914</c:v>
                </c:pt>
                <c:pt idx="8">
                  <c:v>6878506.5533581739</c:v>
                </c:pt>
                <c:pt idx="9">
                  <c:v>5840092.339758724</c:v>
                </c:pt>
                <c:pt idx="10">
                  <c:v>4084090.1961379657</c:v>
                </c:pt>
                <c:pt idx="11">
                  <c:v>3712538.482202522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B7-4141-ADE3-F3839635F4CD}"/>
            </c:ext>
          </c:extLst>
        </c:ser>
        <c:ser>
          <c:idx val="5"/>
          <c:order val="5"/>
          <c:tx>
            <c:strRef>
              <c:f>'GASTO X MESES'!$A$83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MESES'!$B$83:$M$83</c:f>
              <c:numCache>
                <c:formatCode>#,##0.00</c:formatCode>
                <c:ptCount val="12"/>
                <c:pt idx="0">
                  <c:v>2445558.0182722947</c:v>
                </c:pt>
                <c:pt idx="1">
                  <c:v>3340228.3012775206</c:v>
                </c:pt>
                <c:pt idx="2">
                  <c:v>4189389.7495730082</c:v>
                </c:pt>
                <c:pt idx="3">
                  <c:v>7549986.9241826534</c:v>
                </c:pt>
                <c:pt idx="4">
                  <c:v>5571996.7737797629</c:v>
                </c:pt>
                <c:pt idx="5">
                  <c:v>6028538.6395612797</c:v>
                </c:pt>
                <c:pt idx="6">
                  <c:v>8351917.3166682962</c:v>
                </c:pt>
                <c:pt idx="7">
                  <c:v>12320531.640318193</c:v>
                </c:pt>
                <c:pt idx="8">
                  <c:v>8153459.5889391312</c:v>
                </c:pt>
                <c:pt idx="9">
                  <c:v>8008413.5667586578</c:v>
                </c:pt>
                <c:pt idx="10">
                  <c:v>5715721.407391075</c:v>
                </c:pt>
                <c:pt idx="11">
                  <c:v>5592415.7656379752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B7-4141-ADE3-F3839635F4CD}"/>
            </c:ext>
          </c:extLst>
        </c:ser>
        <c:ser>
          <c:idx val="6"/>
          <c:order val="6"/>
          <c:tx>
            <c:strRef>
              <c:f>'GASTO X MESES'!$A$84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MESES'!$B$84:$M$84</c:f>
              <c:numCache>
                <c:formatCode>#,##0.00</c:formatCode>
                <c:ptCount val="12"/>
                <c:pt idx="0">
                  <c:v>26849.757409308299</c:v>
                </c:pt>
                <c:pt idx="1">
                  <c:v>36122.735124198647</c:v>
                </c:pt>
                <c:pt idx="2">
                  <c:v>57855.404185892185</c:v>
                </c:pt>
                <c:pt idx="3">
                  <c:v>92887.652235759146</c:v>
                </c:pt>
                <c:pt idx="4">
                  <c:v>57953.396031887285</c:v>
                </c:pt>
                <c:pt idx="5">
                  <c:v>54853.88293809646</c:v>
                </c:pt>
                <c:pt idx="6">
                  <c:v>154976.70142851881</c:v>
                </c:pt>
                <c:pt idx="7">
                  <c:v>271571.92393292225</c:v>
                </c:pt>
                <c:pt idx="8">
                  <c:v>117317.54864615749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B7-4141-ADE3-F3839635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145784"/>
        <c:axId val="488148920"/>
      </c:lineChart>
      <c:catAx>
        <c:axId val="48814578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489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88148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45784"/>
        <c:crosses val="autoZero"/>
        <c:crossBetween val="midCat"/>
        <c:minorUnit val="16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44776829095108"/>
          <c:y val="7.7626558232917503E-2"/>
          <c:w val="0.21684060014886197"/>
          <c:h val="0.905177585474100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mensual del gasto turístico</a:t>
            </a:r>
          </a:p>
        </c:rich>
      </c:tx>
      <c:layout>
        <c:manualLayout>
          <c:xMode val="edge"/>
          <c:yMode val="edge"/>
          <c:x val="0.23207547169811321"/>
          <c:y val="3.8910497633578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98911618172557"/>
          <c:y val="0.36186770428015563"/>
          <c:w val="0.53860739356644594"/>
          <c:h val="0.4435797665369649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52A-4660-9C0F-4D9C6561355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52A-4660-9C0F-4D9C6561355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52A-4660-9C0F-4D9C6561355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52A-4660-9C0F-4D9C6561355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52A-4660-9C0F-4D9C6561355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52A-4660-9C0F-4D9C6561355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52A-4660-9C0F-4D9C6561355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52A-4660-9C0F-4D9C6561355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52A-4660-9C0F-4D9C6561355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852A-4660-9C0F-4D9C6561355B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852A-4660-9C0F-4D9C6561355B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52A-4660-9C0F-4D9C6561355B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2A-4660-9C0F-4D9C6561355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MESES'!$B$86:$M$86</c:f>
              <c:numCache>
                <c:formatCode>0%</c:formatCode>
                <c:ptCount val="12"/>
                <c:pt idx="0">
                  <c:v>3.4044159109277911E-2</c:v>
                </c:pt>
                <c:pt idx="1">
                  <c:v>4.6144958870104259E-2</c:v>
                </c:pt>
                <c:pt idx="2">
                  <c:v>5.4654386803998888E-2</c:v>
                </c:pt>
                <c:pt idx="3">
                  <c:v>9.7198091425664532E-2</c:v>
                </c:pt>
                <c:pt idx="4">
                  <c:v>9.3754567750187617E-2</c:v>
                </c:pt>
                <c:pt idx="5">
                  <c:v>0.1008894193494123</c:v>
                </c:pt>
                <c:pt idx="6">
                  <c:v>0.10194737440533601</c:v>
                </c:pt>
                <c:pt idx="7">
                  <c:v>0.15267591079302281</c:v>
                </c:pt>
                <c:pt idx="8">
                  <c:v>9.3924798544910232E-2</c:v>
                </c:pt>
                <c:pt idx="9">
                  <c:v>9.4983667541878702E-2</c:v>
                </c:pt>
                <c:pt idx="10">
                  <c:v>6.7887110201760401E-2</c:v>
                </c:pt>
                <c:pt idx="11">
                  <c:v>6.1895555204446513E-2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52A-4660-9C0F-4D9C65613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7893602848"/>
          <c:y val="1.8181674659088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60832152349633E-2"/>
          <c:y val="0.17454545454545456"/>
          <c:w val="0.67436686235521204"/>
          <c:h val="0.71272727272727276"/>
        </c:manualLayout>
      </c:layout>
      <c:lineChart>
        <c:grouping val="standard"/>
        <c:varyColors val="0"/>
        <c:ser>
          <c:idx val="0"/>
          <c:order val="0"/>
          <c:tx>
            <c:strRef>
              <c:f>'GASTO X MESES'!$A$132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MESES'!$B$132:$M$132</c:f>
              <c:numCache>
                <c:formatCode>#,##0.00</c:formatCode>
                <c:ptCount val="12"/>
                <c:pt idx="0">
                  <c:v>16044936.417036388</c:v>
                </c:pt>
                <c:pt idx="1">
                  <c:v>22675504.722785778</c:v>
                </c:pt>
                <c:pt idx="2">
                  <c:v>26279012.077392582</c:v>
                </c:pt>
                <c:pt idx="3">
                  <c:v>45287384.008901559</c:v>
                </c:pt>
                <c:pt idx="4">
                  <c:v>48183867.375398509</c:v>
                </c:pt>
                <c:pt idx="5">
                  <c:v>51705949.454675384</c:v>
                </c:pt>
                <c:pt idx="6">
                  <c:v>51755836.588562511</c:v>
                </c:pt>
                <c:pt idx="7">
                  <c:v>77995814.040079892</c:v>
                </c:pt>
                <c:pt idx="8">
                  <c:v>47874465.173979618</c:v>
                </c:pt>
                <c:pt idx="9">
                  <c:v>45928827.090163238</c:v>
                </c:pt>
                <c:pt idx="10">
                  <c:v>32692446.906347703</c:v>
                </c:pt>
                <c:pt idx="11">
                  <c:v>29913699.94089295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C9-4558-8F85-F6D1C768BAB1}"/>
            </c:ext>
          </c:extLst>
        </c:ser>
        <c:ser>
          <c:idx val="1"/>
          <c:order val="1"/>
          <c:tx>
            <c:strRef>
              <c:f>'GASTO X MESES'!$A$133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MESES'!$B$133:$M$133</c:f>
              <c:numCache>
                <c:formatCode>#,##0.00</c:formatCode>
                <c:ptCount val="12"/>
                <c:pt idx="0">
                  <c:v>19104749.537333589</c:v>
                </c:pt>
                <c:pt idx="1">
                  <c:v>25675937.441164758</c:v>
                </c:pt>
                <c:pt idx="2">
                  <c:v>30409917.416027993</c:v>
                </c:pt>
                <c:pt idx="3">
                  <c:v>51729136.900212057</c:v>
                </c:pt>
                <c:pt idx="4">
                  <c:v>45563084.739713036</c:v>
                </c:pt>
                <c:pt idx="5">
                  <c:v>47408547.501321971</c:v>
                </c:pt>
                <c:pt idx="6">
                  <c:v>72698169.542730883</c:v>
                </c:pt>
                <c:pt idx="7">
                  <c:v>105833754.44948977</c:v>
                </c:pt>
                <c:pt idx="8">
                  <c:v>65039253.590004414</c:v>
                </c:pt>
                <c:pt idx="9">
                  <c:v>54247458.24986589</c:v>
                </c:pt>
                <c:pt idx="10">
                  <c:v>42338228.896455869</c:v>
                </c:pt>
                <c:pt idx="11">
                  <c:v>36502873.594574869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C9-4558-8F85-F6D1C768BAB1}"/>
            </c:ext>
          </c:extLst>
        </c:ser>
        <c:ser>
          <c:idx val="2"/>
          <c:order val="2"/>
          <c:tx>
            <c:strRef>
              <c:f>'GASTO X MESES'!$A$134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MESES'!$B$134:$M$134</c:f>
              <c:numCache>
                <c:formatCode>#,##0.00</c:formatCode>
                <c:ptCount val="12"/>
                <c:pt idx="0">
                  <c:v>9806905.1511950511</c:v>
                </c:pt>
                <c:pt idx="1">
                  <c:v>13416983.919154515</c:v>
                </c:pt>
                <c:pt idx="2">
                  <c:v>15739007.282789337</c:v>
                </c:pt>
                <c:pt idx="3">
                  <c:v>26078723.922737837</c:v>
                </c:pt>
                <c:pt idx="4">
                  <c:v>37149631.568336241</c:v>
                </c:pt>
                <c:pt idx="5">
                  <c:v>38660825.874621719</c:v>
                </c:pt>
                <c:pt idx="6">
                  <c:v>58290746.051817536</c:v>
                </c:pt>
                <c:pt idx="7">
                  <c:v>82748692.124687284</c:v>
                </c:pt>
                <c:pt idx="8">
                  <c:v>53349396.147854939</c:v>
                </c:pt>
                <c:pt idx="9">
                  <c:v>37067447.536885299</c:v>
                </c:pt>
                <c:pt idx="10">
                  <c:v>28176942.753881074</c:v>
                </c:pt>
                <c:pt idx="11">
                  <c:v>24104477.194689032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C9-4558-8F85-F6D1C768BAB1}"/>
            </c:ext>
          </c:extLst>
        </c:ser>
        <c:ser>
          <c:idx val="3"/>
          <c:order val="3"/>
          <c:tx>
            <c:strRef>
              <c:f>'GASTO X MESES'!$A$135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MESES'!$B$135:$M$135</c:f>
              <c:numCache>
                <c:formatCode>#,##0.00</c:formatCode>
                <c:ptCount val="12"/>
                <c:pt idx="0">
                  <c:v>16409697.132200206</c:v>
                </c:pt>
                <c:pt idx="1">
                  <c:v>21803405.756192148</c:v>
                </c:pt>
                <c:pt idx="2">
                  <c:v>24794587.504718766</c:v>
                </c:pt>
                <c:pt idx="3">
                  <c:v>40044674.965943836</c:v>
                </c:pt>
                <c:pt idx="4">
                  <c:v>26468708.021218758</c:v>
                </c:pt>
                <c:pt idx="5">
                  <c:v>27825095.294894774</c:v>
                </c:pt>
                <c:pt idx="6">
                  <c:v>52316172.135202929</c:v>
                </c:pt>
                <c:pt idx="7">
                  <c:v>78706383.437947363</c:v>
                </c:pt>
                <c:pt idx="8">
                  <c:v>47445514.696505345</c:v>
                </c:pt>
                <c:pt idx="9">
                  <c:v>15243655.961360041</c:v>
                </c:pt>
                <c:pt idx="10">
                  <c:v>11478353.996970018</c:v>
                </c:pt>
                <c:pt idx="11">
                  <c:v>9575443.7081669215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C9-4558-8F85-F6D1C768BAB1}"/>
            </c:ext>
          </c:extLst>
        </c:ser>
        <c:ser>
          <c:idx val="4"/>
          <c:order val="4"/>
          <c:tx>
            <c:strRef>
              <c:f>'GASTO X MESES'!$A$136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MESES'!$B$136:$M$136</c:f>
              <c:numCache>
                <c:formatCode>#,##0.00</c:formatCode>
                <c:ptCount val="12"/>
                <c:pt idx="0">
                  <c:v>6086628.7901748503</c:v>
                </c:pt>
                <c:pt idx="1">
                  <c:v>8575976.8077997938</c:v>
                </c:pt>
                <c:pt idx="2">
                  <c:v>9972523.237510791</c:v>
                </c:pt>
                <c:pt idx="3">
                  <c:v>16230341.187154517</c:v>
                </c:pt>
                <c:pt idx="4">
                  <c:v>9650790.9433637876</c:v>
                </c:pt>
                <c:pt idx="5">
                  <c:v>10501752.168985467</c:v>
                </c:pt>
                <c:pt idx="6">
                  <c:v>16961610.492388096</c:v>
                </c:pt>
                <c:pt idx="7">
                  <c:v>25136535.183081664</c:v>
                </c:pt>
                <c:pt idx="8">
                  <c:v>15962620.026671922</c:v>
                </c:pt>
                <c:pt idx="9">
                  <c:v>15290366.377992354</c:v>
                </c:pt>
                <c:pt idx="10">
                  <c:v>11836021.431115311</c:v>
                </c:pt>
                <c:pt idx="11">
                  <c:v>10462705.524646066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9C9-4558-8F85-F6D1C768BAB1}"/>
            </c:ext>
          </c:extLst>
        </c:ser>
        <c:ser>
          <c:idx val="5"/>
          <c:order val="5"/>
          <c:tx>
            <c:strRef>
              <c:f>'GASTO X MESES'!$A$137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MESES'!$B$137:$M$137</c:f>
              <c:numCache>
                <c:formatCode>#,##0.00</c:formatCode>
                <c:ptCount val="12"/>
                <c:pt idx="0">
                  <c:v>4315796.8344290853</c:v>
                </c:pt>
                <c:pt idx="1">
                  <c:v>6049072.9086931376</c:v>
                </c:pt>
                <c:pt idx="2">
                  <c:v>6923243.4270053096</c:v>
                </c:pt>
                <c:pt idx="3">
                  <c:v>10928781.178845111</c:v>
                </c:pt>
                <c:pt idx="4">
                  <c:v>10485710.437797669</c:v>
                </c:pt>
                <c:pt idx="5">
                  <c:v>11751790.519320786</c:v>
                </c:pt>
                <c:pt idx="6">
                  <c:v>19220916.398535423</c:v>
                </c:pt>
                <c:pt idx="7">
                  <c:v>29471513.672773633</c:v>
                </c:pt>
                <c:pt idx="8">
                  <c:v>17443849.225327</c:v>
                </c:pt>
                <c:pt idx="9">
                  <c:v>10863030.624864273</c:v>
                </c:pt>
                <c:pt idx="10">
                  <c:v>8071167.0180889983</c:v>
                </c:pt>
                <c:pt idx="11">
                  <c:v>7142924.4499721816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9C9-4558-8F85-F6D1C768BAB1}"/>
            </c:ext>
          </c:extLst>
        </c:ser>
        <c:ser>
          <c:idx val="6"/>
          <c:order val="6"/>
          <c:tx>
            <c:strRef>
              <c:f>'GASTO X MESES'!$A$138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MESES'!$B$138:$M$138</c:f>
              <c:numCache>
                <c:formatCode>#,##0.00</c:formatCode>
                <c:ptCount val="12"/>
                <c:pt idx="0">
                  <c:v>56583.120529875669</c:v>
                </c:pt>
                <c:pt idx="1">
                  <c:v>73439.974485900777</c:v>
                </c:pt>
                <c:pt idx="2">
                  <c:v>99756.94106532482</c:v>
                </c:pt>
                <c:pt idx="3">
                  <c:v>151393.26975712669</c:v>
                </c:pt>
                <c:pt idx="4">
                  <c:v>166318.8381302667</c:v>
                </c:pt>
                <c:pt idx="5">
                  <c:v>179487.9121129112</c:v>
                </c:pt>
                <c:pt idx="6">
                  <c:v>481467.7299835732</c:v>
                </c:pt>
                <c:pt idx="7">
                  <c:v>749572.03516214038</c:v>
                </c:pt>
                <c:pt idx="8">
                  <c:v>449209.76865411736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9C9-4558-8F85-F6D1C768B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154016"/>
        <c:axId val="488155976"/>
      </c:lineChart>
      <c:catAx>
        <c:axId val="48815401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597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881559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4016"/>
        <c:crosses val="autoZero"/>
        <c:crossBetween val="midCat"/>
        <c:minorUnit val="16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44776829095108"/>
          <c:y val="7.7626558232917503E-2"/>
          <c:w val="0.21684060014886197"/>
          <c:h val="0.905177585474100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mensual del gasto turístico</a:t>
            </a:r>
          </a:p>
        </c:rich>
      </c:tx>
      <c:layout>
        <c:manualLayout>
          <c:xMode val="edge"/>
          <c:yMode val="edge"/>
          <c:x val="0.23207547169811321"/>
          <c:y val="3.8910497633578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98911618172557"/>
          <c:y val="0.36186770428015563"/>
          <c:w val="0.53860739356644594"/>
          <c:h val="0.4435797665369649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E7D-46DF-9861-708B2D2DF7D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E7D-46DF-9861-708B2D2DF7D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E7D-46DF-9861-708B2D2DF7D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E7D-46DF-9861-708B2D2DF7D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E7D-46DF-9861-708B2D2DF7D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E7D-46DF-9861-708B2D2DF7D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E7D-46DF-9861-708B2D2DF7D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E7D-46DF-9861-708B2D2DF7D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E7D-46DF-9861-708B2D2DF7D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AE7D-46DF-9861-708B2D2DF7D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AE7D-46DF-9861-708B2D2DF7D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AE7D-46DF-9861-708B2D2DF7D1}"/>
              </c:ext>
            </c:extLst>
          </c:dPt>
          <c:dLbls>
            <c:dLbl>
              <c:idx val="1"/>
              <c:layout>
                <c:manualLayout>
                  <c:x val="-2.6113999900955198E-3"/>
                  <c:y val="-7.062552978543051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E7D-46DF-9861-708B2D2DF7D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MESES'!$B$140:$M$140</c:f>
              <c:numCache>
                <c:formatCode>0%</c:formatCode>
                <c:ptCount val="12"/>
                <c:pt idx="0">
                  <c:v>3.2776985317638591E-2</c:v>
                </c:pt>
                <c:pt idx="1">
                  <c:v>4.4844992241721927E-2</c:v>
                </c:pt>
                <c:pt idx="2">
                  <c:v>5.2122628598066635E-2</c:v>
                </c:pt>
                <c:pt idx="3">
                  <c:v>8.6910759692781628E-2</c:v>
                </c:pt>
                <c:pt idx="4">
                  <c:v>8.1077633376589506E-2</c:v>
                </c:pt>
                <c:pt idx="5">
                  <c:v>8.5807784262726408E-2</c:v>
                </c:pt>
                <c:pt idx="6">
                  <c:v>0.12399981695345995</c:v>
                </c:pt>
                <c:pt idx="7">
                  <c:v>0.18283037017996634</c:v>
                </c:pt>
                <c:pt idx="8">
                  <c:v>0.11297428691504001</c:v>
                </c:pt>
                <c:pt idx="9">
                  <c:v>8.1521506497080967E-2</c:v>
                </c:pt>
                <c:pt idx="10">
                  <c:v>6.1420672762350401E-2</c:v>
                </c:pt>
                <c:pt idx="11">
                  <c:v>5.3712563202577605E-2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AE7D-46DF-9861-708B2D2DF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según el tipo de alojamiento</a:t>
            </a:r>
          </a:p>
        </c:rich>
      </c:tx>
      <c:layout>
        <c:manualLayout>
          <c:xMode val="edge"/>
          <c:yMode val="edge"/>
          <c:x val="0.22153846153846155"/>
          <c:y val="3.8759689922480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46153846153848"/>
          <c:y val="0.36821844801677572"/>
          <c:w val="0.43384615384615383"/>
          <c:h val="0.4341101702934619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D7-48C8-8D5B-8168B854770A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D7-48C8-8D5B-8168B854770A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D7-48C8-8D5B-8168B854770A}"/>
              </c:ext>
            </c:extLst>
          </c:dPt>
          <c:dLbls>
            <c:dLbl>
              <c:idx val="0"/>
              <c:layout>
                <c:manualLayout>
                  <c:x val="2.5437201907790145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017577693269806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5437201907790145E-2"/>
                  <c:y val="-5.52416932824598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3593004769475353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T.A.'!$B$10:$E$10</c:f>
              <c:strCache>
                <c:ptCount val="4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ALBERGUES, VIVIENDAS Y APARTAMENTOS TURÍSTICOS</c:v>
                </c:pt>
              </c:strCache>
            </c:strRef>
          </c:cat>
          <c:val>
            <c:numRef>
              <c:f>'GASTO X T.A.'!$B$19:$E$19</c:f>
              <c:numCache>
                <c:formatCode>0%</c:formatCode>
                <c:ptCount val="4"/>
                <c:pt idx="0">
                  <c:v>0.7247621284502247</c:v>
                </c:pt>
                <c:pt idx="1">
                  <c:v>3.5776302267106236E-2</c:v>
                </c:pt>
                <c:pt idx="2">
                  <c:v>0.13420183933148622</c:v>
                </c:pt>
                <c:pt idx="3">
                  <c:v>0.10525972995118289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5D7-48C8-8D5B-8168B8547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según el tipo de alojamiento utilizado</a:t>
            </a:r>
          </a:p>
        </c:rich>
      </c:tx>
      <c:layout>
        <c:manualLayout>
          <c:xMode val="edge"/>
          <c:yMode val="edge"/>
          <c:x val="0.32651182323139838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418616650897825"/>
          <c:y val="0.23333396629222627"/>
          <c:w val="0.69953520146039305"/>
          <c:h val="0.6555573338686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T.A.'!$B$10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T.A.'!$B$11:$B$17</c:f>
              <c:numCache>
                <c:formatCode>#,##0.00</c:formatCode>
                <c:ptCount val="7"/>
                <c:pt idx="0">
                  <c:v>337363162.34526992</c:v>
                </c:pt>
                <c:pt idx="1">
                  <c:v>219738822.82607284</c:v>
                </c:pt>
                <c:pt idx="2">
                  <c:v>104726615.79593679</c:v>
                </c:pt>
                <c:pt idx="3">
                  <c:v>139739674.3226417</c:v>
                </c:pt>
                <c:pt idx="4">
                  <c:v>45991074.789265625</c:v>
                </c:pt>
                <c:pt idx="5">
                  <c:v>58043269.830050267</c:v>
                </c:pt>
                <c:pt idx="6">
                  <c:v>691382.74707393104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4C-43FB-8B6F-B5C873CBD15E}"/>
            </c:ext>
          </c:extLst>
        </c:ser>
        <c:ser>
          <c:idx val="1"/>
          <c:order val="1"/>
          <c:tx>
            <c:strRef>
              <c:f>'GASTO X T.A.'!$C$10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T.A.'!$C$11:$C$17</c:f>
              <c:numCache>
                <c:formatCode>#,##0.00</c:formatCode>
                <c:ptCount val="7"/>
                <c:pt idx="0">
                  <c:v>14388530.005823236</c:v>
                </c:pt>
                <c:pt idx="1">
                  <c:v>11835597.231759295</c:v>
                </c:pt>
                <c:pt idx="2">
                  <c:v>7546742.3071447434</c:v>
                </c:pt>
                <c:pt idx="3">
                  <c:v>7261718.6630524611</c:v>
                </c:pt>
                <c:pt idx="4">
                  <c:v>1413298.0322522963</c:v>
                </c:pt>
                <c:pt idx="5">
                  <c:v>2256277.3191342563</c:v>
                </c:pt>
                <c:pt idx="6">
                  <c:v>35063.882933117871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4C-43FB-8B6F-B5C873CBD15E}"/>
            </c:ext>
          </c:extLst>
        </c:ser>
        <c:ser>
          <c:idx val="2"/>
          <c:order val="2"/>
          <c:tx>
            <c:strRef>
              <c:f>'GASTO X T.A.'!$D$10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T.A.'!$D$11:$D$17</c:f>
              <c:numCache>
                <c:formatCode>#,##0.00</c:formatCode>
                <c:ptCount val="7"/>
                <c:pt idx="0">
                  <c:v>72989151.574002922</c:v>
                </c:pt>
                <c:pt idx="1">
                  <c:v>43781579.132181801</c:v>
                </c:pt>
                <c:pt idx="2">
                  <c:v>17071265.671182346</c:v>
                </c:pt>
                <c:pt idx="3">
                  <c:v>19745728.632276688</c:v>
                </c:pt>
                <c:pt idx="4">
                  <c:v>6058790.0847698729</c:v>
                </c:pt>
                <c:pt idx="5">
                  <c:v>8143955.7837544987</c:v>
                </c:pt>
                <c:pt idx="6">
                  <c:v>25033.488275676063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74C-43FB-8B6F-B5C873CBD15E}"/>
            </c:ext>
          </c:extLst>
        </c:ser>
        <c:ser>
          <c:idx val="3"/>
          <c:order val="3"/>
          <c:tx>
            <c:strRef>
              <c:f>'GASTO X T.A.'!$E$10</c:f>
              <c:strCache>
                <c:ptCount val="1"/>
                <c:pt idx="0">
                  <c:v>ALBERGUES, VIVIENDAS Y APARTAMENTOS TURÍSTICOS</c:v>
                </c:pt>
              </c:strCache>
            </c:strRef>
          </c:tx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T.A.'!$E$11:$E$17</c:f>
              <c:numCache>
                <c:formatCode>#,##0.00</c:formatCode>
                <c:ptCount val="7"/>
                <c:pt idx="0">
                  <c:v>48470495.739190802</c:v>
                </c:pt>
                <c:pt idx="1">
                  <c:v>30181049.323012125</c:v>
                </c:pt>
                <c:pt idx="2">
                  <c:v>18914860.459051453</c:v>
                </c:pt>
                <c:pt idx="3">
                  <c:v>12793358.768855618</c:v>
                </c:pt>
                <c:pt idx="4">
                  <c:v>12320908.807731541</c:v>
                </c:pt>
                <c:pt idx="5">
                  <c:v>8824654.7594208308</c:v>
                </c:pt>
                <c:pt idx="6">
                  <c:v>118908.8836500157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76-47A9-9AB6-4785CEAA7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8145000"/>
        <c:axId val="488155192"/>
      </c:barChart>
      <c:catAx>
        <c:axId val="4881450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5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8155192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45000"/>
        <c:crosses val="autoZero"/>
        <c:crossBetween val="between"/>
        <c:minorUnit val="1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9534996805830733E-2"/>
          <c:y val="0.10582825871978467"/>
          <c:w val="0.9623982592436463"/>
          <c:h val="8.054830061549787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29391876863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37014576957213E-2"/>
          <c:y val="0.29670435805988887"/>
          <c:w val="0.70034275853102534"/>
          <c:h val="0.55677854845806307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T.A.'!$A$86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T.A.'!$B$86:$M$86</c:f>
              <c:numCache>
                <c:formatCode>#,##0.00</c:formatCode>
                <c:ptCount val="12"/>
                <c:pt idx="0">
                  <c:v>12162968.509105751</c:v>
                </c:pt>
                <c:pt idx="1">
                  <c:v>15893514.263881521</c:v>
                </c:pt>
                <c:pt idx="2">
                  <c:v>18896155.662040196</c:v>
                </c:pt>
                <c:pt idx="3">
                  <c:v>29549407.230237078</c:v>
                </c:pt>
                <c:pt idx="4">
                  <c:v>35592553.408788249</c:v>
                </c:pt>
                <c:pt idx="5">
                  <c:v>36858868.405015402</c:v>
                </c:pt>
                <c:pt idx="6">
                  <c:v>31294533.916083757</c:v>
                </c:pt>
                <c:pt idx="7">
                  <c:v>43618193.191423766</c:v>
                </c:pt>
                <c:pt idx="8">
                  <c:v>32889380.488602221</c:v>
                </c:pt>
                <c:pt idx="9">
                  <c:v>34235958.215205707</c:v>
                </c:pt>
                <c:pt idx="10">
                  <c:v>25181003.233802997</c:v>
                </c:pt>
                <c:pt idx="11">
                  <c:v>21190625.821083341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4F-4979-8CED-1B72DE2F5A0E}"/>
            </c:ext>
          </c:extLst>
        </c:ser>
        <c:ser>
          <c:idx val="1"/>
          <c:order val="1"/>
          <c:tx>
            <c:strRef>
              <c:f>'GASTO X T.A.'!$A$87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T.A.'!$B$87:$M$87</c:f>
              <c:numCache>
                <c:formatCode>#,##0.00</c:formatCode>
                <c:ptCount val="12"/>
                <c:pt idx="0">
                  <c:v>7526918.5154418387</c:v>
                </c:pt>
                <c:pt idx="1">
                  <c:v>9893509.8341379948</c:v>
                </c:pt>
                <c:pt idx="2">
                  <c:v>11901403.783475235</c:v>
                </c:pt>
                <c:pt idx="3">
                  <c:v>19650340.752021927</c:v>
                </c:pt>
                <c:pt idx="4">
                  <c:v>20677493.935026526</c:v>
                </c:pt>
                <c:pt idx="5">
                  <c:v>21406393.525354635</c:v>
                </c:pt>
                <c:pt idx="6">
                  <c:v>22524756.813356556</c:v>
                </c:pt>
                <c:pt idx="7">
                  <c:v>31354869.068414312</c:v>
                </c:pt>
                <c:pt idx="8">
                  <c:v>23736021.392810993</c:v>
                </c:pt>
                <c:pt idx="9">
                  <c:v>21524932.379383855</c:v>
                </c:pt>
                <c:pt idx="10">
                  <c:v>16161983.944581203</c:v>
                </c:pt>
                <c:pt idx="11">
                  <c:v>13380198.882067785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4F-4979-8CED-1B72DE2F5A0E}"/>
            </c:ext>
          </c:extLst>
        </c:ser>
        <c:ser>
          <c:idx val="2"/>
          <c:order val="2"/>
          <c:tx>
            <c:strRef>
              <c:f>'GASTO X T.A.'!$A$88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T.A.'!$B$88:$M$88</c:f>
              <c:numCache>
                <c:formatCode>#,##0.00</c:formatCode>
                <c:ptCount val="12"/>
                <c:pt idx="0">
                  <c:v>8866818.921716148</c:v>
                </c:pt>
                <c:pt idx="1">
                  <c:v>10867586.85476787</c:v>
                </c:pt>
                <c:pt idx="2">
                  <c:v>12514283.640774101</c:v>
                </c:pt>
                <c:pt idx="3">
                  <c:v>19503166.051468201</c:v>
                </c:pt>
                <c:pt idx="4">
                  <c:v>7262985.3582069632</c:v>
                </c:pt>
                <c:pt idx="5">
                  <c:v>7500944.4509779606</c:v>
                </c:pt>
                <c:pt idx="6">
                  <c:v>6452187.1974104773</c:v>
                </c:pt>
                <c:pt idx="7">
                  <c:v>9139563.2974687926</c:v>
                </c:pt>
                <c:pt idx="8">
                  <c:v>6814648.5664246539</c:v>
                </c:pt>
                <c:pt idx="9">
                  <c:v>6665268.4198098732</c:v>
                </c:pt>
                <c:pt idx="10">
                  <c:v>5015381.5292249406</c:v>
                </c:pt>
                <c:pt idx="11">
                  <c:v>4123781.507686798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14F-4979-8CED-1B72DE2F5A0E}"/>
            </c:ext>
          </c:extLst>
        </c:ser>
        <c:ser>
          <c:idx val="3"/>
          <c:order val="3"/>
          <c:tx>
            <c:strRef>
              <c:f>'GASTO X T.A.'!$A$89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T.A.'!$B$89:$M$89</c:f>
              <c:numCache>
                <c:formatCode>#,##0.00</c:formatCode>
                <c:ptCount val="12"/>
                <c:pt idx="0">
                  <c:v>3386961.3747084765</c:v>
                </c:pt>
                <c:pt idx="1">
                  <c:v>4390362.2780483877</c:v>
                </c:pt>
                <c:pt idx="2">
                  <c:v>5713730.5550813247</c:v>
                </c:pt>
                <c:pt idx="3">
                  <c:v>9976280.1620729603</c:v>
                </c:pt>
                <c:pt idx="4">
                  <c:v>15644566.131179284</c:v>
                </c:pt>
                <c:pt idx="5">
                  <c:v>16933504.819114938</c:v>
                </c:pt>
                <c:pt idx="6">
                  <c:v>11603385.480007099</c:v>
                </c:pt>
                <c:pt idx="7">
                  <c:v>15985531.389938697</c:v>
                </c:pt>
                <c:pt idx="8">
                  <c:v>11703509.769285155</c:v>
                </c:pt>
                <c:pt idx="9">
                  <c:v>19080182.849119242</c:v>
                </c:pt>
                <c:pt idx="10">
                  <c:v>13779748.404378433</c:v>
                </c:pt>
                <c:pt idx="11">
                  <c:v>11541911.109707695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14F-4979-8CED-1B72DE2F5A0E}"/>
            </c:ext>
          </c:extLst>
        </c:ser>
        <c:ser>
          <c:idx val="4"/>
          <c:order val="4"/>
          <c:tx>
            <c:strRef>
              <c:f>'GASTO X T.A.'!$A$90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T.A.'!$B$90:$M$90</c:f>
              <c:numCache>
                <c:formatCode>#,##0.00</c:formatCode>
                <c:ptCount val="12"/>
                <c:pt idx="0">
                  <c:v>1255915.7307421495</c:v>
                </c:pt>
                <c:pt idx="1">
                  <c:v>1556318.8198800618</c:v>
                </c:pt>
                <c:pt idx="2">
                  <c:v>2061157.4084090702</c:v>
                </c:pt>
                <c:pt idx="3">
                  <c:v>3484375.9075268656</c:v>
                </c:pt>
                <c:pt idx="4">
                  <c:v>4034576.0225932952</c:v>
                </c:pt>
                <c:pt idx="5">
                  <c:v>4412394.1313857008</c:v>
                </c:pt>
                <c:pt idx="6">
                  <c:v>5570776.1965971198</c:v>
                </c:pt>
                <c:pt idx="7">
                  <c:v>7766853.6770151705</c:v>
                </c:pt>
                <c:pt idx="8">
                  <c:v>5499659.2500823028</c:v>
                </c:pt>
                <c:pt idx="9">
                  <c:v>4372364.8402117556</c:v>
                </c:pt>
                <c:pt idx="10">
                  <c:v>3224435.3208973557</c:v>
                </c:pt>
                <c:pt idx="11">
                  <c:v>2752247.4839247749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14F-4979-8CED-1B72DE2F5A0E}"/>
            </c:ext>
          </c:extLst>
        </c:ser>
        <c:ser>
          <c:idx val="5"/>
          <c:order val="5"/>
          <c:tx>
            <c:strRef>
              <c:f>'GASTO X T.A.'!$A$91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T.A.'!$B$91:$M$91</c:f>
              <c:numCache>
                <c:formatCode>#,##0.00</c:formatCode>
                <c:ptCount val="12"/>
                <c:pt idx="0">
                  <c:v>1710599.0830050306</c:v>
                </c:pt>
                <c:pt idx="1">
                  <c:v>2164232.6036449205</c:v>
                </c:pt>
                <c:pt idx="2">
                  <c:v>2870909.8875154313</c:v>
                </c:pt>
                <c:pt idx="3">
                  <c:v>5164508.4190610927</c:v>
                </c:pt>
                <c:pt idx="4">
                  <c:v>4211391.8269896768</c:v>
                </c:pt>
                <c:pt idx="5">
                  <c:v>4535965.6275346205</c:v>
                </c:pt>
                <c:pt idx="6">
                  <c:v>6879306.9310410451</c:v>
                </c:pt>
                <c:pt idx="7">
                  <c:v>9944473.3962501567</c:v>
                </c:pt>
                <c:pt idx="8">
                  <c:v>7198361.0601908322</c:v>
                </c:pt>
                <c:pt idx="9">
                  <c:v>5783523.663463288</c:v>
                </c:pt>
                <c:pt idx="10">
                  <c:v>4120249.5559326801</c:v>
                </c:pt>
                <c:pt idx="11">
                  <c:v>3459747.775421489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14F-4979-8CED-1B72DE2F5A0E}"/>
            </c:ext>
          </c:extLst>
        </c:ser>
        <c:ser>
          <c:idx val="6"/>
          <c:order val="6"/>
          <c:tx>
            <c:strRef>
              <c:f>'GASTO X T.A.'!$A$92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T.A.'!$B$92:$M$92</c:f>
              <c:numCache>
                <c:formatCode>#,##0.00</c:formatCode>
                <c:ptCount val="12"/>
                <c:pt idx="0">
                  <c:v>26849.757409308299</c:v>
                </c:pt>
                <c:pt idx="1">
                  <c:v>36122.735124198647</c:v>
                </c:pt>
                <c:pt idx="2">
                  <c:v>57855.404185892185</c:v>
                </c:pt>
                <c:pt idx="3">
                  <c:v>83531.796036473344</c:v>
                </c:pt>
                <c:pt idx="4">
                  <c:v>57953.396031887285</c:v>
                </c:pt>
                <c:pt idx="5">
                  <c:v>54853.88293809646</c:v>
                </c:pt>
                <c:pt idx="6">
                  <c:v>111608.37673863165</c:v>
                </c:pt>
                <c:pt idx="7">
                  <c:v>182061.99651552792</c:v>
                </c:pt>
                <c:pt idx="8">
                  <c:v>80545.402093915109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14F-4979-8CED-1B72DE2F5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147744"/>
        <c:axId val="488145392"/>
      </c:lineChart>
      <c:catAx>
        <c:axId val="48814774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4539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88145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47744"/>
        <c:crosses val="autoZero"/>
        <c:crossBetween val="midCat"/>
        <c:minorUnit val="14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284609729529142"/>
          <c:y val="7.1355582331567982E-2"/>
          <c:w val="0.21355932203389827"/>
          <c:h val="0.774344240593836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campings de turismo</a:t>
            </a:r>
          </a:p>
        </c:rich>
      </c:tx>
      <c:layout>
        <c:manualLayout>
          <c:xMode val="edge"/>
          <c:yMode val="edge"/>
          <c:x val="0.32191787890920415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61673542879095E-2"/>
          <c:y val="0.27106324069668863"/>
          <c:w val="0.70462358223842769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T.A.'!$A$187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T.A.'!$B$187:$M$187</c:f>
              <c:numCache>
                <c:formatCode>#,##0.00</c:formatCode>
                <c:ptCount val="12"/>
                <c:pt idx="0">
                  <c:v>20193.510282301853</c:v>
                </c:pt>
                <c:pt idx="1">
                  <c:v>100115.43084584409</c:v>
                </c:pt>
                <c:pt idx="2">
                  <c:v>153241.6266650052</c:v>
                </c:pt>
                <c:pt idx="3">
                  <c:v>947974.66777254443</c:v>
                </c:pt>
                <c:pt idx="4">
                  <c:v>1557339.8607617898</c:v>
                </c:pt>
                <c:pt idx="5">
                  <c:v>1502379.0942843652</c:v>
                </c:pt>
                <c:pt idx="6">
                  <c:v>3181834.0616252529</c:v>
                </c:pt>
                <c:pt idx="7">
                  <c:v>4697130.050957419</c:v>
                </c:pt>
                <c:pt idx="8">
                  <c:v>1272819.5470061156</c:v>
                </c:pt>
                <c:pt idx="9">
                  <c:v>595928.45750164764</c:v>
                </c:pt>
                <c:pt idx="10">
                  <c:v>247845.60761626306</c:v>
                </c:pt>
                <c:pt idx="11">
                  <c:v>111728.09050468715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99-4A23-8FE7-DC5FE51DA1C4}"/>
            </c:ext>
          </c:extLst>
        </c:ser>
        <c:ser>
          <c:idx val="1"/>
          <c:order val="1"/>
          <c:tx>
            <c:strRef>
              <c:f>'GASTO X T.A.'!$A$188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T.A.'!$B$188:$M$188</c:f>
              <c:numCache>
                <c:formatCode>#,##0.00</c:formatCode>
                <c:ptCount val="12"/>
                <c:pt idx="0">
                  <c:v>54233.251520990845</c:v>
                </c:pt>
                <c:pt idx="1">
                  <c:v>216812.27378048943</c:v>
                </c:pt>
                <c:pt idx="2">
                  <c:v>350879.29744170688</c:v>
                </c:pt>
                <c:pt idx="3">
                  <c:v>1741133.684420076</c:v>
                </c:pt>
                <c:pt idx="4">
                  <c:v>860716.50998596568</c:v>
                </c:pt>
                <c:pt idx="5">
                  <c:v>1032396.25819994</c:v>
                </c:pt>
                <c:pt idx="6">
                  <c:v>2390124.6592497202</c:v>
                </c:pt>
                <c:pt idx="7">
                  <c:v>3394288.6663062265</c:v>
                </c:pt>
                <c:pt idx="8">
                  <c:v>907234.16866609908</c:v>
                </c:pt>
                <c:pt idx="9">
                  <c:v>572088.84372970124</c:v>
                </c:pt>
                <c:pt idx="10">
                  <c:v>209968.06536136358</c:v>
                </c:pt>
                <c:pt idx="11">
                  <c:v>105721.55309701643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99-4A23-8FE7-DC5FE51DA1C4}"/>
            </c:ext>
          </c:extLst>
        </c:ser>
        <c:ser>
          <c:idx val="2"/>
          <c:order val="2"/>
          <c:tx>
            <c:strRef>
              <c:f>'GASTO X T.A.'!$A$189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T.A.'!$B$189:$M$189</c:f>
              <c:numCache>
                <c:formatCode>#,##0.00</c:formatCode>
                <c:ptCount val="12"/>
                <c:pt idx="0">
                  <c:v>7341.9666390633529</c:v>
                </c:pt>
                <c:pt idx="1">
                  <c:v>59214.455368290022</c:v>
                </c:pt>
                <c:pt idx="2">
                  <c:v>110959.90958454885</c:v>
                </c:pt>
                <c:pt idx="3">
                  <c:v>708191.91156137781</c:v>
                </c:pt>
                <c:pt idx="4">
                  <c:v>1436497.2109246263</c:v>
                </c:pt>
                <c:pt idx="5">
                  <c:v>1396602.2173124764</c:v>
                </c:pt>
                <c:pt idx="6">
                  <c:v>1060297.0549635005</c:v>
                </c:pt>
                <c:pt idx="7">
                  <c:v>1844581.7480159586</c:v>
                </c:pt>
                <c:pt idx="8">
                  <c:v>526896.80378129461</c:v>
                </c:pt>
                <c:pt idx="9">
                  <c:v>214123.25795878889</c:v>
                </c:pt>
                <c:pt idx="10">
                  <c:v>120722.08392663106</c:v>
                </c:pt>
                <c:pt idx="11">
                  <c:v>61313.687108187754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99-4A23-8FE7-DC5FE51DA1C4}"/>
            </c:ext>
          </c:extLst>
        </c:ser>
        <c:ser>
          <c:idx val="3"/>
          <c:order val="3"/>
          <c:tx>
            <c:strRef>
              <c:f>'GASTO X T.A.'!$A$190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T.A.'!$B$190:$M$190</c:f>
              <c:numCache>
                <c:formatCode>#,##0.00</c:formatCode>
                <c:ptCount val="12"/>
                <c:pt idx="0">
                  <c:v>12718.127805533593</c:v>
                </c:pt>
                <c:pt idx="1">
                  <c:v>46611.433938784066</c:v>
                </c:pt>
                <c:pt idx="2">
                  <c:v>53697.904962420813</c:v>
                </c:pt>
                <c:pt idx="3">
                  <c:v>488434.70185423293</c:v>
                </c:pt>
                <c:pt idx="4">
                  <c:v>1060620.6256719693</c:v>
                </c:pt>
                <c:pt idx="5">
                  <c:v>1098665.1653868523</c:v>
                </c:pt>
                <c:pt idx="6">
                  <c:v>1411310.1457540377</c:v>
                </c:pt>
                <c:pt idx="7">
                  <c:v>2170467.749975889</c:v>
                </c:pt>
                <c:pt idx="8">
                  <c:v>519372.03356621735</c:v>
                </c:pt>
                <c:pt idx="9">
                  <c:v>228871.26148153481</c:v>
                </c:pt>
                <c:pt idx="10">
                  <c:v>122213.00876853289</c:v>
                </c:pt>
                <c:pt idx="11">
                  <c:v>48736.503886456849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699-4A23-8FE7-DC5FE51DA1C4}"/>
            </c:ext>
          </c:extLst>
        </c:ser>
        <c:ser>
          <c:idx val="4"/>
          <c:order val="4"/>
          <c:tx>
            <c:strRef>
              <c:f>'GASTO X T.A.'!$A$191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T.A.'!$B$191:$M$191</c:f>
              <c:numCache>
                <c:formatCode>#,##0.00</c:formatCode>
                <c:ptCount val="12"/>
                <c:pt idx="0">
                  <c:v>1420.1417705268177</c:v>
                </c:pt>
                <c:pt idx="1">
                  <c:v>9547.7419335748127</c:v>
                </c:pt>
                <c:pt idx="2">
                  <c:v>21919.313429661568</c:v>
                </c:pt>
                <c:pt idx="3">
                  <c:v>91840.396774930734</c:v>
                </c:pt>
                <c:pt idx="4">
                  <c:v>185873.73826831352</c:v>
                </c:pt>
                <c:pt idx="5">
                  <c:v>210003.66179592843</c:v>
                </c:pt>
                <c:pt idx="6">
                  <c:v>257523.81724170869</c:v>
                </c:pt>
                <c:pt idx="7">
                  <c:v>410375.8067999708</c:v>
                </c:pt>
                <c:pt idx="8">
                  <c:v>81336.095895120452</c:v>
                </c:pt>
                <c:pt idx="9">
                  <c:v>75978.901231113108</c:v>
                </c:pt>
                <c:pt idx="10">
                  <c:v>50668.461761568222</c:v>
                </c:pt>
                <c:pt idx="11">
                  <c:v>16809.955349879205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699-4A23-8FE7-DC5FE51DA1C4}"/>
            </c:ext>
          </c:extLst>
        </c:ser>
        <c:ser>
          <c:idx val="5"/>
          <c:order val="5"/>
          <c:tx>
            <c:strRef>
              <c:f>'GASTO X T.A.'!$A$192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T.A.'!$B$192:$M$192</c:f>
              <c:numCache>
                <c:formatCode>#,##0.00</c:formatCode>
                <c:ptCount val="12"/>
                <c:pt idx="0">
                  <c:v>2289.1324864911835</c:v>
                </c:pt>
                <c:pt idx="1">
                  <c:v>16337.657383517197</c:v>
                </c:pt>
                <c:pt idx="2">
                  <c:v>33012.067733921001</c:v>
                </c:pt>
                <c:pt idx="3">
                  <c:v>167356.05497463275</c:v>
                </c:pt>
                <c:pt idx="4">
                  <c:v>400200.71976620518</c:v>
                </c:pt>
                <c:pt idx="5">
                  <c:v>437765.54102183273</c:v>
                </c:pt>
                <c:pt idx="6">
                  <c:v>440560.13219284173</c:v>
                </c:pt>
                <c:pt idx="7">
                  <c:v>540093.16450943216</c:v>
                </c:pt>
                <c:pt idx="8">
                  <c:v>123292.14958883569</c:v>
                </c:pt>
                <c:pt idx="9">
                  <c:v>79582.315218886884</c:v>
                </c:pt>
                <c:pt idx="10">
                  <c:v>7193.9840631278676</c:v>
                </c:pt>
                <c:pt idx="11">
                  <c:v>8594.4001945318651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699-4A23-8FE7-DC5FE51DA1C4}"/>
            </c:ext>
          </c:extLst>
        </c:ser>
        <c:ser>
          <c:idx val="6"/>
          <c:order val="6"/>
          <c:tx>
            <c:strRef>
              <c:f>'GASTO X T.A.'!$A$193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T.A.'!$B$193:$M$193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9355.8561992858031</c:v>
                </c:pt>
                <c:pt idx="4">
                  <c:v>0</c:v>
                </c:pt>
                <c:pt idx="5">
                  <c:v>0</c:v>
                </c:pt>
                <c:pt idx="6">
                  <c:v>5565.3457691801177</c:v>
                </c:pt>
                <c:pt idx="7">
                  <c:v>16045.999797410765</c:v>
                </c:pt>
                <c:pt idx="8">
                  <c:v>4096.681167241185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699-4A23-8FE7-DC5FE51D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148136"/>
        <c:axId val="488155584"/>
      </c:lineChart>
      <c:catAx>
        <c:axId val="48814813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55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88155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48136"/>
        <c:crosses val="autoZero"/>
        <c:crossBetween val="midCat"/>
        <c:minorUnit val="12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13558957020863"/>
          <c:y val="3.3451957295373674E-2"/>
          <c:w val="0.21271186440677969"/>
          <c:h val="0.82928937743305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PROV'!$C$389:$N$389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PROV'!$C$390:$N$390</c:f>
              <c:numCache>
                <c:formatCode>General</c:formatCode>
                <c:ptCount val="12"/>
                <c:pt idx="0">
                  <c:v>12811</c:v>
                </c:pt>
                <c:pt idx="1">
                  <c:v>15590</c:v>
                </c:pt>
                <c:pt idx="2">
                  <c:v>20431</c:v>
                </c:pt>
                <c:pt idx="3">
                  <c:v>32964</c:v>
                </c:pt>
                <c:pt idx="4">
                  <c:v>26771</c:v>
                </c:pt>
                <c:pt idx="5">
                  <c:v>26819</c:v>
                </c:pt>
                <c:pt idx="6">
                  <c:v>37338</c:v>
                </c:pt>
                <c:pt idx="7">
                  <c:v>57232</c:v>
                </c:pt>
                <c:pt idx="8">
                  <c:v>31986</c:v>
                </c:pt>
                <c:pt idx="9">
                  <c:v>32603</c:v>
                </c:pt>
                <c:pt idx="10">
                  <c:v>22846</c:v>
                </c:pt>
                <c:pt idx="11">
                  <c:v>19184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40-48A4-8821-554A686F3C7E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PROV'!$C$389:$N$389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PROV'!$C$391:$N$391</c:f>
              <c:numCache>
                <c:formatCode>General</c:formatCode>
                <c:ptCount val="12"/>
                <c:pt idx="0">
                  <c:v>22979</c:v>
                </c:pt>
                <c:pt idx="1">
                  <c:v>25378</c:v>
                </c:pt>
                <c:pt idx="2">
                  <c:v>34724</c:v>
                </c:pt>
                <c:pt idx="3">
                  <c:v>62505</c:v>
                </c:pt>
                <c:pt idx="4">
                  <c:v>47559</c:v>
                </c:pt>
                <c:pt idx="5">
                  <c:v>47783</c:v>
                </c:pt>
                <c:pt idx="6">
                  <c:v>72980</c:v>
                </c:pt>
                <c:pt idx="7">
                  <c:v>144293</c:v>
                </c:pt>
                <c:pt idx="8">
                  <c:v>54098</c:v>
                </c:pt>
                <c:pt idx="9">
                  <c:v>58291</c:v>
                </c:pt>
                <c:pt idx="10">
                  <c:v>39036</c:v>
                </c:pt>
                <c:pt idx="11">
                  <c:v>35991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40-48A4-8821-554A686F3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451088"/>
        <c:axId val="447449520"/>
      </c:barChart>
      <c:catAx>
        <c:axId val="44745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4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7449520"/>
        <c:scaling>
          <c:orientation val="minMax"/>
          <c:max val="1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51088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de turismo rural</a:t>
            </a:r>
          </a:p>
        </c:rich>
      </c:tx>
      <c:layout>
        <c:manualLayout>
          <c:xMode val="edge"/>
          <c:yMode val="edge"/>
          <c:x val="0.30993158058632503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T.A.'!$A$288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T.A.'!$B$288:$M$288</c:f>
              <c:numCache>
                <c:formatCode>#,##0.00</c:formatCode>
                <c:ptCount val="12"/>
                <c:pt idx="0">
                  <c:v>1593494.6708139991</c:v>
                </c:pt>
                <c:pt idx="1">
                  <c:v>2660803.8197702742</c:v>
                </c:pt>
                <c:pt idx="2">
                  <c:v>2755822.6778576677</c:v>
                </c:pt>
                <c:pt idx="3">
                  <c:v>7854990.8939035013</c:v>
                </c:pt>
                <c:pt idx="4">
                  <c:v>4898750.9787372807</c:v>
                </c:pt>
                <c:pt idx="5">
                  <c:v>6011155.301943304</c:v>
                </c:pt>
                <c:pt idx="6">
                  <c:v>8827377.5104260948</c:v>
                </c:pt>
                <c:pt idx="7">
                  <c:v>16715508.962294361</c:v>
                </c:pt>
                <c:pt idx="8">
                  <c:v>6702890.6109123761</c:v>
                </c:pt>
                <c:pt idx="9">
                  <c:v>6289099.7159099011</c:v>
                </c:pt>
                <c:pt idx="10">
                  <c:v>4018591.7758032251</c:v>
                </c:pt>
                <c:pt idx="11">
                  <c:v>4660664.6556309238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A-4BBD-9623-8CFA339E0EE1}"/>
            </c:ext>
          </c:extLst>
        </c:ser>
        <c:ser>
          <c:idx val="1"/>
          <c:order val="1"/>
          <c:tx>
            <c:strRef>
              <c:f>'GASTO X T.A.'!$A$289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T.A.'!$B$289:$M$289</c:f>
              <c:numCache>
                <c:formatCode>#,##0.00</c:formatCode>
                <c:ptCount val="12"/>
                <c:pt idx="0">
                  <c:v>911149.55460512964</c:v>
                </c:pt>
                <c:pt idx="1">
                  <c:v>1482590.9408836802</c:v>
                </c:pt>
                <c:pt idx="2">
                  <c:v>1597238.6435520041</c:v>
                </c:pt>
                <c:pt idx="3">
                  <c:v>3869582.3586539235</c:v>
                </c:pt>
                <c:pt idx="4">
                  <c:v>3122032.2548341858</c:v>
                </c:pt>
                <c:pt idx="5">
                  <c:v>3939419.6288666758</c:v>
                </c:pt>
                <c:pt idx="6">
                  <c:v>5269231.8660594262</c:v>
                </c:pt>
                <c:pt idx="7">
                  <c:v>10291866.00042125</c:v>
                </c:pt>
                <c:pt idx="8">
                  <c:v>4070844.485692664</c:v>
                </c:pt>
                <c:pt idx="9">
                  <c:v>3634498.3106231261</c:v>
                </c:pt>
                <c:pt idx="10">
                  <c:v>2476184.2491635126</c:v>
                </c:pt>
                <c:pt idx="11">
                  <c:v>3116940.838826227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4A-4BBD-9623-8CFA339E0EE1}"/>
            </c:ext>
          </c:extLst>
        </c:ser>
        <c:ser>
          <c:idx val="2"/>
          <c:order val="2"/>
          <c:tx>
            <c:strRef>
              <c:f>'GASTO X T.A.'!$A$290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T.A.'!$B$290:$M$290</c:f>
              <c:numCache>
                <c:formatCode>#,##0.00</c:formatCode>
                <c:ptCount val="12"/>
                <c:pt idx="0">
                  <c:v>582973.43638349767</c:v>
                </c:pt>
                <c:pt idx="1">
                  <c:v>937210.53758787317</c:v>
                </c:pt>
                <c:pt idx="2">
                  <c:v>971507.22834561497</c:v>
                </c:pt>
                <c:pt idx="3">
                  <c:v>2829922.5979023115</c:v>
                </c:pt>
                <c:pt idx="4">
                  <c:v>2007789.6317687593</c:v>
                </c:pt>
                <c:pt idx="5">
                  <c:v>2473446.6626662402</c:v>
                </c:pt>
                <c:pt idx="6">
                  <c:v>1521964.867708571</c:v>
                </c:pt>
                <c:pt idx="7">
                  <c:v>2906191.4778102813</c:v>
                </c:pt>
                <c:pt idx="8">
                  <c:v>1146227.7553853749</c:v>
                </c:pt>
                <c:pt idx="9">
                  <c:v>610795.56437375105</c:v>
                </c:pt>
                <c:pt idx="10">
                  <c:v>455026.74975331587</c:v>
                </c:pt>
                <c:pt idx="11">
                  <c:v>628209.16149675834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64A-4BBD-9623-8CFA339E0EE1}"/>
            </c:ext>
          </c:extLst>
        </c:ser>
        <c:ser>
          <c:idx val="3"/>
          <c:order val="3"/>
          <c:tx>
            <c:strRef>
              <c:f>'GASTO X T.A.'!$A$291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T.A.'!$B$291:$M$291</c:f>
              <c:numCache>
                <c:formatCode>#,##0.00</c:formatCode>
                <c:ptCount val="12"/>
                <c:pt idx="0">
                  <c:v>216301.77795629596</c:v>
                </c:pt>
                <c:pt idx="1">
                  <c:v>383397.10259334272</c:v>
                </c:pt>
                <c:pt idx="2">
                  <c:v>398667.06587704306</c:v>
                </c:pt>
                <c:pt idx="3">
                  <c:v>1036569.0718351116</c:v>
                </c:pt>
                <c:pt idx="4">
                  <c:v>1053615.7947051781</c:v>
                </c:pt>
                <c:pt idx="5">
                  <c:v>1251225.9281041545</c:v>
                </c:pt>
                <c:pt idx="6">
                  <c:v>3084285.9041914083</c:v>
                </c:pt>
                <c:pt idx="7">
                  <c:v>5733507.7670505028</c:v>
                </c:pt>
                <c:pt idx="8">
                  <c:v>2418786.0979592139</c:v>
                </c:pt>
                <c:pt idx="9">
                  <c:v>1880485.7759422667</c:v>
                </c:pt>
                <c:pt idx="10">
                  <c:v>1089800.2937467538</c:v>
                </c:pt>
                <c:pt idx="11">
                  <c:v>1199086.0523154181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64A-4BBD-9623-8CFA339E0EE1}"/>
            </c:ext>
          </c:extLst>
        </c:ser>
        <c:ser>
          <c:idx val="4"/>
          <c:order val="4"/>
          <c:tx>
            <c:strRef>
              <c:f>'GASTO X T.A.'!$A$292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T.A.'!$B$292:$M$292</c:f>
              <c:numCache>
                <c:formatCode>#,##0.00</c:formatCode>
                <c:ptCount val="12"/>
                <c:pt idx="0">
                  <c:v>177422.42366211151</c:v>
                </c:pt>
                <c:pt idx="1">
                  <c:v>267588.19725606998</c:v>
                </c:pt>
                <c:pt idx="2">
                  <c:v>293411.95505541359</c:v>
                </c:pt>
                <c:pt idx="3">
                  <c:v>439975.6199243727</c:v>
                </c:pt>
                <c:pt idx="4">
                  <c:v>308033.22142982675</c:v>
                </c:pt>
                <c:pt idx="5">
                  <c:v>351394.91852494725</c:v>
                </c:pt>
                <c:pt idx="6">
                  <c:v>812809.44708004384</c:v>
                </c:pt>
                <c:pt idx="7">
                  <c:v>1718623.2385151554</c:v>
                </c:pt>
                <c:pt idx="8">
                  <c:v>640302.11419103667</c:v>
                </c:pt>
                <c:pt idx="9">
                  <c:v>456882.96187378431</c:v>
                </c:pt>
                <c:pt idx="10">
                  <c:v>263999.01727963245</c:v>
                </c:pt>
                <c:pt idx="11">
                  <c:v>328346.96997747838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64A-4BBD-9623-8CFA339E0EE1}"/>
            </c:ext>
          </c:extLst>
        </c:ser>
        <c:ser>
          <c:idx val="5"/>
          <c:order val="5"/>
          <c:tx>
            <c:strRef>
              <c:f>'GASTO X T.A.'!$A$293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T.A.'!$B$293:$M$293</c:f>
              <c:numCache>
                <c:formatCode>#,##0.00</c:formatCode>
                <c:ptCount val="12"/>
                <c:pt idx="0">
                  <c:v>427935.48830348777</c:v>
                </c:pt>
                <c:pt idx="1">
                  <c:v>639289.03194784326</c:v>
                </c:pt>
                <c:pt idx="2">
                  <c:v>677525.16685550881</c:v>
                </c:pt>
                <c:pt idx="3">
                  <c:v>1215791.1114252137</c:v>
                </c:pt>
                <c:pt idx="4">
                  <c:v>468627.6067742334</c:v>
                </c:pt>
                <c:pt idx="5">
                  <c:v>538086.13944337354</c:v>
                </c:pt>
                <c:pt idx="6">
                  <c:v>754918.48136013187</c:v>
                </c:pt>
                <c:pt idx="7">
                  <c:v>1451649.5273720722</c:v>
                </c:pt>
                <c:pt idx="8">
                  <c:v>628939.78441494063</c:v>
                </c:pt>
                <c:pt idx="9">
                  <c:v>555495.43112152198</c:v>
                </c:pt>
                <c:pt idx="10">
                  <c:v>327329.58845233696</c:v>
                </c:pt>
                <c:pt idx="11">
                  <c:v>458368.42628383473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64A-4BBD-9623-8CFA339E0EE1}"/>
            </c:ext>
          </c:extLst>
        </c:ser>
        <c:ser>
          <c:idx val="6"/>
          <c:order val="6"/>
          <c:tx>
            <c:strRef>
              <c:f>'GASTO X T.A.'!$A$294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T.A.'!$B$294:$M$294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5659.8805149702057</c:v>
                </c:pt>
                <c:pt idx="7">
                  <c:v>14413.023100443908</c:v>
                </c:pt>
                <c:pt idx="8">
                  <c:v>4960.5846602619495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64A-4BBD-9623-8CFA339E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150488"/>
        <c:axId val="488146568"/>
      </c:lineChart>
      <c:catAx>
        <c:axId val="48815048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465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881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0488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2.0820590701185405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de turismo rural</a:t>
            </a:r>
          </a:p>
        </c:rich>
      </c:tx>
      <c:layout>
        <c:manualLayout>
          <c:xMode val="edge"/>
          <c:yMode val="edge"/>
          <c:x val="0.3099315967353396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'GASTO X T.A.'!$A$288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T.A.'!$B$288:$M$288</c:f>
              <c:numCache>
                <c:formatCode>#,##0.00</c:formatCode>
                <c:ptCount val="12"/>
                <c:pt idx="0">
                  <c:v>1593494.6708139991</c:v>
                </c:pt>
                <c:pt idx="1">
                  <c:v>2660803.8197702742</c:v>
                </c:pt>
                <c:pt idx="2">
                  <c:v>2755822.6778576677</c:v>
                </c:pt>
                <c:pt idx="3">
                  <c:v>7854990.8939035013</c:v>
                </c:pt>
                <c:pt idx="4">
                  <c:v>4898750.9787372807</c:v>
                </c:pt>
                <c:pt idx="5">
                  <c:v>6011155.301943304</c:v>
                </c:pt>
                <c:pt idx="6">
                  <c:v>8827377.5104260948</c:v>
                </c:pt>
                <c:pt idx="7">
                  <c:v>16715508.962294361</c:v>
                </c:pt>
                <c:pt idx="8">
                  <c:v>6702890.6109123761</c:v>
                </c:pt>
                <c:pt idx="9">
                  <c:v>6289099.7159099011</c:v>
                </c:pt>
                <c:pt idx="10">
                  <c:v>4018591.7758032251</c:v>
                </c:pt>
                <c:pt idx="11">
                  <c:v>4660664.6556309238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C2-41E6-89E8-0B0C9ACB4314}"/>
            </c:ext>
          </c:extLst>
        </c:ser>
        <c:ser>
          <c:idx val="1"/>
          <c:order val="1"/>
          <c:tx>
            <c:strRef>
              <c:f>'GASTO X T.A.'!$A$289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T.A.'!$B$289:$M$289</c:f>
              <c:numCache>
                <c:formatCode>#,##0.00</c:formatCode>
                <c:ptCount val="12"/>
                <c:pt idx="0">
                  <c:v>911149.55460512964</c:v>
                </c:pt>
                <c:pt idx="1">
                  <c:v>1482590.9408836802</c:v>
                </c:pt>
                <c:pt idx="2">
                  <c:v>1597238.6435520041</c:v>
                </c:pt>
                <c:pt idx="3">
                  <c:v>3869582.3586539235</c:v>
                </c:pt>
                <c:pt idx="4">
                  <c:v>3122032.2548341858</c:v>
                </c:pt>
                <c:pt idx="5">
                  <c:v>3939419.6288666758</c:v>
                </c:pt>
                <c:pt idx="6">
                  <c:v>5269231.8660594262</c:v>
                </c:pt>
                <c:pt idx="7">
                  <c:v>10291866.00042125</c:v>
                </c:pt>
                <c:pt idx="8">
                  <c:v>4070844.485692664</c:v>
                </c:pt>
                <c:pt idx="9">
                  <c:v>3634498.3106231261</c:v>
                </c:pt>
                <c:pt idx="10">
                  <c:v>2476184.2491635126</c:v>
                </c:pt>
                <c:pt idx="11">
                  <c:v>3116940.838826227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C2-41E6-89E8-0B0C9ACB4314}"/>
            </c:ext>
          </c:extLst>
        </c:ser>
        <c:ser>
          <c:idx val="2"/>
          <c:order val="2"/>
          <c:tx>
            <c:strRef>
              <c:f>'GASTO X T.A.'!$A$290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T.A.'!$B$290:$M$290</c:f>
              <c:numCache>
                <c:formatCode>#,##0.00</c:formatCode>
                <c:ptCount val="12"/>
                <c:pt idx="0">
                  <c:v>582973.43638349767</c:v>
                </c:pt>
                <c:pt idx="1">
                  <c:v>937210.53758787317</c:v>
                </c:pt>
                <c:pt idx="2">
                  <c:v>971507.22834561497</c:v>
                </c:pt>
                <c:pt idx="3">
                  <c:v>2829922.5979023115</c:v>
                </c:pt>
                <c:pt idx="4">
                  <c:v>2007789.6317687593</c:v>
                </c:pt>
                <c:pt idx="5">
                  <c:v>2473446.6626662402</c:v>
                </c:pt>
                <c:pt idx="6">
                  <c:v>1521964.867708571</c:v>
                </c:pt>
                <c:pt idx="7">
                  <c:v>2906191.4778102813</c:v>
                </c:pt>
                <c:pt idx="8">
                  <c:v>1146227.7553853749</c:v>
                </c:pt>
                <c:pt idx="9">
                  <c:v>610795.56437375105</c:v>
                </c:pt>
                <c:pt idx="10">
                  <c:v>455026.74975331587</c:v>
                </c:pt>
                <c:pt idx="11">
                  <c:v>628209.16149675834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C2-41E6-89E8-0B0C9ACB4314}"/>
            </c:ext>
          </c:extLst>
        </c:ser>
        <c:ser>
          <c:idx val="3"/>
          <c:order val="3"/>
          <c:tx>
            <c:strRef>
              <c:f>'GASTO X T.A.'!$A$291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T.A.'!$B$291:$M$291</c:f>
              <c:numCache>
                <c:formatCode>#,##0.00</c:formatCode>
                <c:ptCount val="12"/>
                <c:pt idx="0">
                  <c:v>216301.77795629596</c:v>
                </c:pt>
                <c:pt idx="1">
                  <c:v>383397.10259334272</c:v>
                </c:pt>
                <c:pt idx="2">
                  <c:v>398667.06587704306</c:v>
                </c:pt>
                <c:pt idx="3">
                  <c:v>1036569.0718351116</c:v>
                </c:pt>
                <c:pt idx="4">
                  <c:v>1053615.7947051781</c:v>
                </c:pt>
                <c:pt idx="5">
                  <c:v>1251225.9281041545</c:v>
                </c:pt>
                <c:pt idx="6">
                  <c:v>3084285.9041914083</c:v>
                </c:pt>
                <c:pt idx="7">
                  <c:v>5733507.7670505028</c:v>
                </c:pt>
                <c:pt idx="8">
                  <c:v>2418786.0979592139</c:v>
                </c:pt>
                <c:pt idx="9">
                  <c:v>1880485.7759422667</c:v>
                </c:pt>
                <c:pt idx="10">
                  <c:v>1089800.2937467538</c:v>
                </c:pt>
                <c:pt idx="11">
                  <c:v>1199086.0523154181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8C2-41E6-89E8-0B0C9ACB4314}"/>
            </c:ext>
          </c:extLst>
        </c:ser>
        <c:ser>
          <c:idx val="4"/>
          <c:order val="4"/>
          <c:tx>
            <c:strRef>
              <c:f>'GASTO X T.A.'!$A$292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T.A.'!$B$292:$M$292</c:f>
              <c:numCache>
                <c:formatCode>#,##0.00</c:formatCode>
                <c:ptCount val="12"/>
                <c:pt idx="0">
                  <c:v>177422.42366211151</c:v>
                </c:pt>
                <c:pt idx="1">
                  <c:v>267588.19725606998</c:v>
                </c:pt>
                <c:pt idx="2">
                  <c:v>293411.95505541359</c:v>
                </c:pt>
                <c:pt idx="3">
                  <c:v>439975.6199243727</c:v>
                </c:pt>
                <c:pt idx="4">
                  <c:v>308033.22142982675</c:v>
                </c:pt>
                <c:pt idx="5">
                  <c:v>351394.91852494725</c:v>
                </c:pt>
                <c:pt idx="6">
                  <c:v>812809.44708004384</c:v>
                </c:pt>
                <c:pt idx="7">
                  <c:v>1718623.2385151554</c:v>
                </c:pt>
                <c:pt idx="8">
                  <c:v>640302.11419103667</c:v>
                </c:pt>
                <c:pt idx="9">
                  <c:v>456882.96187378431</c:v>
                </c:pt>
                <c:pt idx="10">
                  <c:v>263999.01727963245</c:v>
                </c:pt>
                <c:pt idx="11">
                  <c:v>328346.96997747838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8C2-41E6-89E8-0B0C9ACB4314}"/>
            </c:ext>
          </c:extLst>
        </c:ser>
        <c:ser>
          <c:idx val="5"/>
          <c:order val="5"/>
          <c:tx>
            <c:strRef>
              <c:f>'GASTO X T.A.'!$A$293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T.A.'!$B$293:$M$293</c:f>
              <c:numCache>
                <c:formatCode>#,##0.00</c:formatCode>
                <c:ptCount val="12"/>
                <c:pt idx="0">
                  <c:v>427935.48830348777</c:v>
                </c:pt>
                <c:pt idx="1">
                  <c:v>639289.03194784326</c:v>
                </c:pt>
                <c:pt idx="2">
                  <c:v>677525.16685550881</c:v>
                </c:pt>
                <c:pt idx="3">
                  <c:v>1215791.1114252137</c:v>
                </c:pt>
                <c:pt idx="4">
                  <c:v>468627.6067742334</c:v>
                </c:pt>
                <c:pt idx="5">
                  <c:v>538086.13944337354</c:v>
                </c:pt>
                <c:pt idx="6">
                  <c:v>754918.48136013187</c:v>
                </c:pt>
                <c:pt idx="7">
                  <c:v>1451649.5273720722</c:v>
                </c:pt>
                <c:pt idx="8">
                  <c:v>628939.78441494063</c:v>
                </c:pt>
                <c:pt idx="9">
                  <c:v>555495.43112152198</c:v>
                </c:pt>
                <c:pt idx="10">
                  <c:v>327329.58845233696</c:v>
                </c:pt>
                <c:pt idx="11">
                  <c:v>458368.42628383473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8C2-41E6-89E8-0B0C9ACB4314}"/>
            </c:ext>
          </c:extLst>
        </c:ser>
        <c:ser>
          <c:idx val="6"/>
          <c:order val="6"/>
          <c:tx>
            <c:strRef>
              <c:f>'GASTO X T.A.'!$A$294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T.A.'!$B$294:$M$294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5659.8805149702057</c:v>
                </c:pt>
                <c:pt idx="7">
                  <c:v>14413.023100443908</c:v>
                </c:pt>
                <c:pt idx="8">
                  <c:v>4960.5846602619495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8C2-41E6-89E8-0B0C9ACB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156760"/>
        <c:axId val="488150880"/>
      </c:lineChart>
      <c:catAx>
        <c:axId val="48815676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08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88150880"/>
        <c:scaling>
          <c:orientation val="minMax"/>
          <c:max val="14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6760"/>
        <c:crosses val="autoZero"/>
        <c:crossBetween val="midCat"/>
        <c:majorUnit val="1000000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016949152542372"/>
          <c:y val="0"/>
          <c:w val="0.18220338983050846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albergues, viviendas y apartamentos turísticos</a:t>
            </a:r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T.A.'!$A$388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T.A.'!$B$388:$M$388</c:f>
              <c:numCache>
                <c:formatCode>#,##0.00</c:formatCode>
                <c:ptCount val="12"/>
                <c:pt idx="0">
                  <c:v>1360638.3896852119</c:v>
                </c:pt>
                <c:pt idx="1">
                  <c:v>2251433.7119616596</c:v>
                </c:pt>
                <c:pt idx="2">
                  <c:v>2519615.0762136285</c:v>
                </c:pt>
                <c:pt idx="3">
                  <c:v>4424890.0625896147</c:v>
                </c:pt>
                <c:pt idx="4">
                  <c:v>4312067.0921808658</c:v>
                </c:pt>
                <c:pt idx="5">
                  <c:v>4993943.1412379043</c:v>
                </c:pt>
                <c:pt idx="6">
                  <c:v>5743728.3905774681</c:v>
                </c:pt>
                <c:pt idx="7">
                  <c:v>8328154.0226282561</c:v>
                </c:pt>
                <c:pt idx="8">
                  <c:v>4471826.4902578471</c:v>
                </c:pt>
                <c:pt idx="9">
                  <c:v>3978393.5163874002</c:v>
                </c:pt>
                <c:pt idx="10">
                  <c:v>2661868.1153431125</c:v>
                </c:pt>
                <c:pt idx="11">
                  <c:v>3423937.7301278259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F9F-40DD-A6A9-A7571FE1B841}"/>
            </c:ext>
          </c:extLst>
        </c:ser>
        <c:ser>
          <c:idx val="1"/>
          <c:order val="1"/>
          <c:tx>
            <c:strRef>
              <c:f>'GASTO X T.A.'!$A$389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T.A.'!$B$389:$M$389</c:f>
              <c:numCache>
                <c:formatCode>#,##0.00</c:formatCode>
                <c:ptCount val="12"/>
                <c:pt idx="0">
                  <c:v>766553.51393603603</c:v>
                </c:pt>
                <c:pt idx="1">
                  <c:v>1342276.927323783</c:v>
                </c:pt>
                <c:pt idx="2">
                  <c:v>1618551.5208488661</c:v>
                </c:pt>
                <c:pt idx="3">
                  <c:v>3386482.6229416248</c:v>
                </c:pt>
                <c:pt idx="4">
                  <c:v>2285970.4870441556</c:v>
                </c:pt>
                <c:pt idx="5">
                  <c:v>2317876.1365222386</c:v>
                </c:pt>
                <c:pt idx="6">
                  <c:v>2925396.8139995597</c:v>
                </c:pt>
                <c:pt idx="7">
                  <c:v>4483786.840997206</c:v>
                </c:pt>
                <c:pt idx="8">
                  <c:v>2027417.0469539231</c:v>
                </c:pt>
                <c:pt idx="9">
                  <c:v>3569132.6696210043</c:v>
                </c:pt>
                <c:pt idx="10">
                  <c:v>2395118.177557122</c:v>
                </c:pt>
                <c:pt idx="11">
                  <c:v>3062486.5652666017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F9F-40DD-A6A9-A7571FE1B841}"/>
            </c:ext>
          </c:extLst>
        </c:ser>
        <c:ser>
          <c:idx val="2"/>
          <c:order val="2"/>
          <c:tx>
            <c:strRef>
              <c:f>'GASTO X T.A.'!$A$390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T.A.'!$B$390:$M$390</c:f>
              <c:numCache>
                <c:formatCode>#,##0.00</c:formatCode>
                <c:ptCount val="12"/>
                <c:pt idx="0">
                  <c:v>453530.15441108256</c:v>
                </c:pt>
                <c:pt idx="1">
                  <c:v>820238.09467507817</c:v>
                </c:pt>
                <c:pt idx="2">
                  <c:v>1006761.9740613342</c:v>
                </c:pt>
                <c:pt idx="3">
                  <c:v>2029114.6812296328</c:v>
                </c:pt>
                <c:pt idx="4">
                  <c:v>1535274.938164993</c:v>
                </c:pt>
                <c:pt idx="5">
                  <c:v>1976763.8858014981</c:v>
                </c:pt>
                <c:pt idx="6">
                  <c:v>2931897.2468572934</c:v>
                </c:pt>
                <c:pt idx="7">
                  <c:v>4856947.6749191126</c:v>
                </c:pt>
                <c:pt idx="8">
                  <c:v>2111889.8165849634</c:v>
                </c:pt>
                <c:pt idx="9">
                  <c:v>528940.7088028104</c:v>
                </c:pt>
                <c:pt idx="10">
                  <c:v>310840.48867824161</c:v>
                </c:pt>
                <c:pt idx="11">
                  <c:v>352660.79486540961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F9F-40DD-A6A9-A7571FE1B841}"/>
            </c:ext>
          </c:extLst>
        </c:ser>
        <c:ser>
          <c:idx val="3"/>
          <c:order val="3"/>
          <c:tx>
            <c:strRef>
              <c:f>'GASTO X T.A.'!$A$391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T.A.'!$B$391:$M$391</c:f>
              <c:numCache>
                <c:formatCode>#,##0.00</c:formatCode>
                <c:ptCount val="12"/>
                <c:pt idx="0">
                  <c:v>297374.97026769043</c:v>
                </c:pt>
                <c:pt idx="1">
                  <c:v>501112.2985448105</c:v>
                </c:pt>
                <c:pt idx="2">
                  <c:v>531905.90749667108</c:v>
                </c:pt>
                <c:pt idx="3">
                  <c:v>950459.67662240285</c:v>
                </c:pt>
                <c:pt idx="4">
                  <c:v>1557490.51605677</c:v>
                </c:pt>
                <c:pt idx="5">
                  <c:v>1682331.7761711911</c:v>
                </c:pt>
                <c:pt idx="6">
                  <c:v>1263770.5168826217</c:v>
                </c:pt>
                <c:pt idx="7">
                  <c:v>1780223.5440491533</c:v>
                </c:pt>
                <c:pt idx="8">
                  <c:v>981185.29192732286</c:v>
                </c:pt>
                <c:pt idx="9">
                  <c:v>1317113.1474107055</c:v>
                </c:pt>
                <c:pt idx="10">
                  <c:v>844753.29511353211</c:v>
                </c:pt>
                <c:pt idx="11">
                  <c:v>1085637.8283127476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F9F-40DD-A6A9-A7571FE1B841}"/>
            </c:ext>
          </c:extLst>
        </c:ser>
        <c:ser>
          <c:idx val="4"/>
          <c:order val="4"/>
          <c:tx>
            <c:strRef>
              <c:f>'GASTO X T.A.'!$A$392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T.A.'!$B$392:$M$392</c:f>
              <c:numCache>
                <c:formatCode>#,##0.00</c:formatCode>
                <c:ptCount val="12"/>
                <c:pt idx="0">
                  <c:v>443895.98812694923</c:v>
                </c:pt>
                <c:pt idx="1">
                  <c:v>646335.48096830735</c:v>
                </c:pt>
                <c:pt idx="2">
                  <c:v>625567.84252169752</c:v>
                </c:pt>
                <c:pt idx="3">
                  <c:v>937384.15666650573</c:v>
                </c:pt>
                <c:pt idx="4">
                  <c:v>2213167.5034132884</c:v>
                </c:pt>
                <c:pt idx="5">
                  <c:v>2726188.5670796949</c:v>
                </c:pt>
                <c:pt idx="6">
                  <c:v>848146.36034989846</c:v>
                </c:pt>
                <c:pt idx="7">
                  <c:v>1128026.7098236165</c:v>
                </c:pt>
                <c:pt idx="8">
                  <c:v>657209.09318971436</c:v>
                </c:pt>
                <c:pt idx="9">
                  <c:v>934865.63644207141</c:v>
                </c:pt>
                <c:pt idx="10">
                  <c:v>544987.39619940904</c:v>
                </c:pt>
                <c:pt idx="11">
                  <c:v>615134.07295038947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F9F-40DD-A6A9-A7571FE1B841}"/>
            </c:ext>
          </c:extLst>
        </c:ser>
        <c:ser>
          <c:idx val="5"/>
          <c:order val="5"/>
          <c:tx>
            <c:strRef>
              <c:f>'GASTO X T.A.'!$A$393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T.A.'!$B$393:$M$393</c:f>
              <c:numCache>
                <c:formatCode>#,##0.00</c:formatCode>
                <c:ptCount val="12"/>
                <c:pt idx="0">
                  <c:v>304734.31447728461</c:v>
                </c:pt>
                <c:pt idx="1">
                  <c:v>520369.00830123964</c:v>
                </c:pt>
                <c:pt idx="2">
                  <c:v>607942.62746814755</c:v>
                </c:pt>
                <c:pt idx="3">
                  <c:v>1002331.3387217139</c:v>
                </c:pt>
                <c:pt idx="4">
                  <c:v>491776.62024964677</c:v>
                </c:pt>
                <c:pt idx="5">
                  <c:v>516721.33156145283</c:v>
                </c:pt>
                <c:pt idx="6">
                  <c:v>277131.7720742767</c:v>
                </c:pt>
                <c:pt idx="7">
                  <c:v>384315.55218653311</c:v>
                </c:pt>
                <c:pt idx="8">
                  <c:v>202866.59474452445</c:v>
                </c:pt>
                <c:pt idx="9">
                  <c:v>1589812.1569549597</c:v>
                </c:pt>
                <c:pt idx="10">
                  <c:v>1260948.27894293</c:v>
                </c:pt>
                <c:pt idx="11">
                  <c:v>1665705.1637381199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F9F-40DD-A6A9-A7571FE1B841}"/>
            </c:ext>
          </c:extLst>
        </c:ser>
        <c:ser>
          <c:idx val="6"/>
          <c:order val="6"/>
          <c:tx>
            <c:strRef>
              <c:f>'GASTO X T.A.'!$A$394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T.A.'!$B$394:$M$394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32143.098405736833</c:v>
                </c:pt>
                <c:pt idx="7">
                  <c:v>59050.904519539639</c:v>
                </c:pt>
                <c:pt idx="8">
                  <c:v>27714.880724739236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F9F-40DD-A6A9-A7571FE1B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153624"/>
        <c:axId val="488165384"/>
      </c:lineChart>
      <c:catAx>
        <c:axId val="48815362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53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88165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3624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9766723965021275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de</a:t>
            </a:r>
            <a:r>
              <a:rPr lang="es-ES" baseline="0"/>
              <a:t> excursionistas</a:t>
            </a:r>
            <a:endParaRPr lang="es-ES"/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1"/>
          <c:order val="1"/>
          <c:tx>
            <c:strRef>
              <c:f>'GASTO X T.A.'!$A$530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T.A.'!$B$530:$M$530</c:f>
              <c:numCache>
                <c:formatCode>#,##0.00</c:formatCode>
                <c:ptCount val="12"/>
                <c:pt idx="0">
                  <c:v>4885730.6969665755</c:v>
                </c:pt>
                <c:pt idx="1">
                  <c:v>6633171.2152243219</c:v>
                </c:pt>
                <c:pt idx="2">
                  <c:v>7339940.0741862347</c:v>
                </c:pt>
                <c:pt idx="3">
                  <c:v>14128386.763253072</c:v>
                </c:pt>
                <c:pt idx="4">
                  <c:v>11575851.088289618</c:v>
                </c:pt>
                <c:pt idx="5">
                  <c:v>11452625.280679055</c:v>
                </c:pt>
                <c:pt idx="6">
                  <c:v>12078715.485202687</c:v>
                </c:pt>
                <c:pt idx="7">
                  <c:v>17352757.990607254</c:v>
                </c:pt>
                <c:pt idx="8">
                  <c:v>11622615.084573932</c:v>
                </c:pt>
                <c:pt idx="9">
                  <c:v>10429398.865652414</c:v>
                </c:pt>
                <c:pt idx="10">
                  <c:v>9158249.0798040051</c:v>
                </c:pt>
                <c:pt idx="11">
                  <c:v>7142514.7594798552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A9-4563-9447-67D1E7C8E19E}"/>
            </c:ext>
          </c:extLst>
        </c:ser>
        <c:ser>
          <c:idx val="2"/>
          <c:order val="2"/>
          <c:tx>
            <c:strRef>
              <c:f>'GASTO X T.A.'!$A$531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T.A.'!$B$531:$M$531</c:f>
              <c:numCache>
                <c:formatCode>#,##0.00</c:formatCode>
                <c:ptCount val="12"/>
                <c:pt idx="0">
                  <c:v>2862048.133271059</c:v>
                </c:pt>
                <c:pt idx="1">
                  <c:v>3811026.2347428296</c:v>
                </c:pt>
                <c:pt idx="2">
                  <c:v>4594043.0742295021</c:v>
                </c:pt>
                <c:pt idx="3">
                  <c:v>7703489.5615747841</c:v>
                </c:pt>
                <c:pt idx="4">
                  <c:v>6649355.9270804478</c:v>
                </c:pt>
                <c:pt idx="5">
                  <c:v>7031473.6679608179</c:v>
                </c:pt>
                <c:pt idx="6">
                  <c:v>8102922.0235255221</c:v>
                </c:pt>
                <c:pt idx="7">
                  <c:v>12082536.877826072</c:v>
                </c:pt>
                <c:pt idx="8">
                  <c:v>7190965.1456266437</c:v>
                </c:pt>
                <c:pt idx="9">
                  <c:v>3573735.4097288083</c:v>
                </c:pt>
                <c:pt idx="10">
                  <c:v>3058172.7736887373</c:v>
                </c:pt>
                <c:pt idx="11">
                  <c:v>2387931.0465282537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4A9-4563-9447-67D1E7C8E19E}"/>
            </c:ext>
          </c:extLst>
        </c:ser>
        <c:ser>
          <c:idx val="3"/>
          <c:order val="3"/>
          <c:tx>
            <c:strRef>
              <c:f>'GASTO X T.A.'!$A$532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T.A.'!$B$532:$M$532</c:f>
              <c:numCache>
                <c:formatCode>#,##0.00</c:formatCode>
                <c:ptCount val="12"/>
                <c:pt idx="0">
                  <c:v>2543332.5917698774</c:v>
                </c:pt>
                <c:pt idx="1">
                  <c:v>3427970.4320598883</c:v>
                </c:pt>
                <c:pt idx="2">
                  <c:v>3927492.0379001903</c:v>
                </c:pt>
                <c:pt idx="3">
                  <c:v>7233875.1589166252</c:v>
                </c:pt>
                <c:pt idx="4">
                  <c:v>11766116.856833257</c:v>
                </c:pt>
                <c:pt idx="5">
                  <c:v>11894510.875432614</c:v>
                </c:pt>
                <c:pt idx="6">
                  <c:v>10892218.535753971</c:v>
                </c:pt>
                <c:pt idx="7">
                  <c:v>15739443.821750447</c:v>
                </c:pt>
                <c:pt idx="8">
                  <c:v>10434500.996481951</c:v>
                </c:pt>
                <c:pt idx="9">
                  <c:v>10010201.150840802</c:v>
                </c:pt>
                <c:pt idx="10">
                  <c:v>8756167.7263224069</c:v>
                </c:pt>
                <c:pt idx="11">
                  <c:v>6938389.0181130646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4A9-4563-9447-67D1E7C8E19E}"/>
            </c:ext>
          </c:extLst>
        </c:ser>
        <c:ser>
          <c:idx val="4"/>
          <c:order val="4"/>
          <c:tx>
            <c:strRef>
              <c:f>'GASTO X T.A.'!$A$533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T.A.'!$B$533:$M$533</c:f>
              <c:numCache>
                <c:formatCode>#,##0.00</c:formatCode>
                <c:ptCount val="12"/>
                <c:pt idx="0">
                  <c:v>542712.18115215271</c:v>
                </c:pt>
                <c:pt idx="1">
                  <c:v>759833.74867705186</c:v>
                </c:pt>
                <c:pt idx="2">
                  <c:v>818879.68298991676</c:v>
                </c:pt>
                <c:pt idx="3">
                  <c:v>1787444.3178804282</c:v>
                </c:pt>
                <c:pt idx="4">
                  <c:v>1954074.0494462177</c:v>
                </c:pt>
                <c:pt idx="5">
                  <c:v>1933149.8994394911</c:v>
                </c:pt>
                <c:pt idx="6">
                  <c:v>1580059.2924796022</c:v>
                </c:pt>
                <c:pt idx="7">
                  <c:v>2347566.8399126502</c:v>
                </c:pt>
                <c:pt idx="8">
                  <c:v>1466173.1416600384</c:v>
                </c:pt>
                <c:pt idx="9">
                  <c:v>2059294.9972180033</c:v>
                </c:pt>
                <c:pt idx="10">
                  <c:v>1720483.8573921346</c:v>
                </c:pt>
                <c:pt idx="11">
                  <c:v>1414912.0290595947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4A9-4563-9447-67D1E7C8E19E}"/>
            </c:ext>
          </c:extLst>
        </c:ser>
        <c:ser>
          <c:idx val="5"/>
          <c:order val="5"/>
          <c:tx>
            <c:strRef>
              <c:f>'GASTO X T.A.'!$A$534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T.A.'!$B$534:$M$534</c:f>
              <c:numCache>
                <c:formatCode>#,##0.00</c:formatCode>
                <c:ptCount val="12"/>
                <c:pt idx="0">
                  <c:v>1532049.7865374265</c:v>
                </c:pt>
                <c:pt idx="1">
                  <c:v>2103002.383051239</c:v>
                </c:pt>
                <c:pt idx="2">
                  <c:v>2390848.6470695115</c:v>
                </c:pt>
                <c:pt idx="3">
                  <c:v>4450050.2881835401</c:v>
                </c:pt>
                <c:pt idx="4">
                  <c:v>2713562.274029498</c:v>
                </c:pt>
                <c:pt idx="5">
                  <c:v>2866910.9866202981</c:v>
                </c:pt>
                <c:pt idx="6">
                  <c:v>2854579.0231847307</c:v>
                </c:pt>
                <c:pt idx="7">
                  <c:v>4065599.1440347969</c:v>
                </c:pt>
                <c:pt idx="8">
                  <c:v>2683863.2450606087</c:v>
                </c:pt>
                <c:pt idx="9">
                  <c:v>4646547.8408019235</c:v>
                </c:pt>
                <c:pt idx="10">
                  <c:v>4095283.7176087429</c:v>
                </c:pt>
                <c:pt idx="11">
                  <c:v>3196503.548815873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4A9-4563-9447-67D1E7C8E19E}"/>
            </c:ext>
          </c:extLst>
        </c:ser>
        <c:ser>
          <c:idx val="6"/>
          <c:order val="6"/>
          <c:tx>
            <c:strRef>
              <c:f>'GASTO X T.A.'!$A$535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T.A.'!$B$535:$M$535</c:f>
              <c:numCache>
                <c:formatCode>#,##0.00</c:formatCode>
                <c:ptCount val="12"/>
                <c:pt idx="0">
                  <c:v>29733.363120567374</c:v>
                </c:pt>
                <c:pt idx="1">
                  <c:v>37317.23936170213</c:v>
                </c:pt>
                <c:pt idx="2">
                  <c:v>41901.536879432628</c:v>
                </c:pt>
                <c:pt idx="3">
                  <c:v>58505.617521367531</c:v>
                </c:pt>
                <c:pt idx="4">
                  <c:v>57013.489583333343</c:v>
                </c:pt>
                <c:pt idx="5">
                  <c:v>54352.760416666679</c:v>
                </c:pt>
                <c:pt idx="6">
                  <c:v>193781.31214554049</c:v>
                </c:pt>
                <c:pt idx="7">
                  <c:v>267243.21619364992</c:v>
                </c:pt>
                <c:pt idx="8">
                  <c:v>208528.51300632631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4A9-4563-9447-67D1E7C8E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161856"/>
        <c:axId val="48815911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'GASTO X T.A.'!#REF!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5400">
                    <a:solidFill>
                      <a:srgbClr val="0066CC"/>
                    </a:solidFill>
                    <a:prstDash val="solid"/>
                  </a:ln>
                </c:spPr>
                <c:marker>
                  <c:symbol val="diamond"/>
                  <c:size val="6"/>
                  <c:spPr>
                    <a:solidFill>
                      <a:srgbClr val="0066CC"/>
                    </a:solidFill>
                    <a:ln>
                      <a:solidFill>
                        <a:srgbClr val="0066CC"/>
                      </a:solidFill>
                      <a:prstDash val="solid"/>
                    </a:ln>
                  </c:spPr>
                </c:marke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'GASTO X T.A.'!$B$529:$M$529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'GASTO X T.A.'!#REF!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C4A9-4563-9447-67D1E7C8E19E}"/>
                  </c:ext>
                </c:extLst>
              </c15:ser>
            </c15:filteredLineSeries>
          </c:ext>
        </c:extLst>
      </c:lineChart>
      <c:catAx>
        <c:axId val="48816185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911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88159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1856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0293661215677396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de</a:t>
            </a:r>
            <a:r>
              <a:rPr lang="es-ES" baseline="0"/>
              <a:t> alojamiento privado</a:t>
            </a:r>
            <a:endParaRPr lang="es-ES"/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T.A.'!$A$561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T.A.'!$B$561:$M$561</c:f>
              <c:numCache>
                <c:formatCode>#,##0.00</c:formatCode>
                <c:ptCount val="12"/>
                <c:pt idx="0">
                  <c:v>907641.33714912471</c:v>
                </c:pt>
                <c:pt idx="1">
                  <c:v>1769637.4963264766</c:v>
                </c:pt>
                <c:pt idx="2">
                  <c:v>1954177.0346160859</c:v>
                </c:pt>
                <c:pt idx="3">
                  <c:v>2510121.1543988134</c:v>
                </c:pt>
                <c:pt idx="4">
                  <c:v>1823156.0349303219</c:v>
                </c:pt>
                <c:pt idx="5">
                  <c:v>2339603.5121943997</c:v>
                </c:pt>
                <c:pt idx="6">
                  <c:v>2708362.7098499523</c:v>
                </c:pt>
                <c:pt idx="7">
                  <c:v>4636827.8127760701</c:v>
                </c:pt>
                <c:pt idx="8">
                  <c:v>2537548.0372010581</c:v>
                </c:pt>
                <c:pt idx="9">
                  <c:v>829447.18515858008</c:v>
                </c:pt>
                <c:pt idx="10">
                  <c:v>583138.1737821016</c:v>
                </c:pt>
                <c:pt idx="11">
                  <c:v>526743.64354616532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37-4BEE-8DB4-B14324D7E941}"/>
            </c:ext>
          </c:extLst>
        </c:ser>
        <c:ser>
          <c:idx val="1"/>
          <c:order val="1"/>
          <c:tx>
            <c:strRef>
              <c:f>'GASTO X T.A.'!$A$562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T.A.'!$B$562:$M$562</c:f>
              <c:numCache>
                <c:formatCode>#,##0.00</c:formatCode>
                <c:ptCount val="12"/>
                <c:pt idx="0">
                  <c:v>4960164.00486302</c:v>
                </c:pt>
                <c:pt idx="1">
                  <c:v>6107576.2498144871</c:v>
                </c:pt>
                <c:pt idx="2">
                  <c:v>7601904.0965239462</c:v>
                </c:pt>
                <c:pt idx="3">
                  <c:v>8953210.7189214416</c:v>
                </c:pt>
                <c:pt idx="4">
                  <c:v>7041020.4645325858</c:v>
                </c:pt>
                <c:pt idx="5">
                  <c:v>7259836.6716994261</c:v>
                </c:pt>
                <c:pt idx="6">
                  <c:v>27509943.904862929</c:v>
                </c:pt>
                <c:pt idx="7">
                  <c:v>38956185.882743515</c:v>
                </c:pt>
                <c:pt idx="8">
                  <c:v>22675121.411306802</c:v>
                </c:pt>
                <c:pt idx="9">
                  <c:v>14517407.18085579</c:v>
                </c:pt>
                <c:pt idx="10">
                  <c:v>11936725.379988661</c:v>
                </c:pt>
                <c:pt idx="11">
                  <c:v>9695010.9958373886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37-4BEE-8DB4-B14324D7E941}"/>
            </c:ext>
          </c:extLst>
        </c:ser>
        <c:ser>
          <c:idx val="2"/>
          <c:order val="2"/>
          <c:tx>
            <c:strRef>
              <c:f>'GASTO X T.A.'!$A$563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T.A.'!$B$563:$M$563</c:f>
              <c:numCache>
                <c:formatCode>#,##0.00</c:formatCode>
                <c:ptCount val="12"/>
                <c:pt idx="0">
                  <c:v>3636984.5197793515</c:v>
                </c:pt>
                <c:pt idx="1">
                  <c:v>5308129.5790502038</c:v>
                </c:pt>
                <c:pt idx="2">
                  <c:v>5597031.6777236657</c:v>
                </c:pt>
                <c:pt idx="3">
                  <c:v>7270790.1622075327</c:v>
                </c:pt>
                <c:pt idx="4">
                  <c:v>7576804.9550729673</c:v>
                </c:pt>
                <c:pt idx="5">
                  <c:v>7445864.410175778</c:v>
                </c:pt>
                <c:pt idx="6">
                  <c:v>32246903.744737573</c:v>
                </c:pt>
                <c:pt idx="7">
                  <c:v>47876562.361907147</c:v>
                </c:pt>
                <c:pt idx="8">
                  <c:v>29654886.608702421</c:v>
                </c:pt>
                <c:pt idx="9">
                  <c:v>3650792.6006860095</c:v>
                </c:pt>
                <c:pt idx="10">
                  <c:v>2518210.3716981504</c:v>
                </c:pt>
                <c:pt idx="11">
                  <c:v>2021547.5104815138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437-4BEE-8DB4-B14324D7E941}"/>
            </c:ext>
          </c:extLst>
        </c:ser>
        <c:ser>
          <c:idx val="3"/>
          <c:order val="3"/>
          <c:tx>
            <c:strRef>
              <c:f>'GASTO X T.A.'!$A$564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T.A.'!$B$564:$M$564</c:f>
              <c:numCache>
                <c:formatCode>#,##0.00</c:formatCode>
                <c:ptCount val="12"/>
                <c:pt idx="0">
                  <c:v>3350216.308687177</c:v>
                </c:pt>
                <c:pt idx="1">
                  <c:v>4667530.3739693025</c:v>
                </c:pt>
                <c:pt idx="2">
                  <c:v>5113513.8114716858</c:v>
                </c:pt>
                <c:pt idx="3">
                  <c:v>6393105.151436504</c:v>
                </c:pt>
                <c:pt idx="4">
                  <c:v>6067221.6438897839</c:v>
                </c:pt>
                <c:pt idx="5">
                  <c:v>5800587.3104119692</c:v>
                </c:pt>
                <c:pt idx="6">
                  <c:v>30035775.469228398</c:v>
                </c:pt>
                <c:pt idx="7">
                  <c:v>41339517.851922601</c:v>
                </c:pt>
                <c:pt idx="8">
                  <c:v>27292041.958635081</c:v>
                </c:pt>
                <c:pt idx="9">
                  <c:v>4550593.3520907424</c:v>
                </c:pt>
                <c:pt idx="10">
                  <c:v>3584260.0255514155</c:v>
                </c:pt>
                <c:pt idx="11">
                  <c:v>3290716.6823536521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437-4BEE-8DB4-B14324D7E941}"/>
            </c:ext>
          </c:extLst>
        </c:ser>
        <c:ser>
          <c:idx val="4"/>
          <c:order val="4"/>
          <c:tx>
            <c:strRef>
              <c:f>'GASTO X T.A.'!$A$565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T.A.'!$B$565:$M$565</c:f>
              <c:numCache>
                <c:formatCode>#,##0.00</c:formatCode>
                <c:ptCount val="12"/>
                <c:pt idx="0">
                  <c:v>1894430.368975196</c:v>
                </c:pt>
                <c:pt idx="1">
                  <c:v>2809448.9199780719</c:v>
                </c:pt>
                <c:pt idx="2">
                  <c:v>3102307.2245995486</c:v>
                </c:pt>
                <c:pt idx="3">
                  <c:v>4187760.7800720083</c:v>
                </c:pt>
                <c:pt idx="4">
                  <c:v>1789985.9026467283</c:v>
                </c:pt>
                <c:pt idx="5">
                  <c:v>2118659.3410950257</c:v>
                </c:pt>
                <c:pt idx="6">
                  <c:v>10151601.28478705</c:v>
                </c:pt>
                <c:pt idx="7">
                  <c:v>16100067.40070707</c:v>
                </c:pt>
                <c:pt idx="8">
                  <c:v>9099169.5303087868</c:v>
                </c:pt>
                <c:pt idx="9">
                  <c:v>2963643.2878875425</c:v>
                </c:pt>
                <c:pt idx="10">
                  <c:v>2266592.964558898</c:v>
                </c:pt>
                <c:pt idx="11">
                  <c:v>2015473.9387100642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437-4BEE-8DB4-B14324D7E941}"/>
            </c:ext>
          </c:extLst>
        </c:ser>
        <c:ser>
          <c:idx val="5"/>
          <c:order val="5"/>
          <c:tx>
            <c:strRef>
              <c:f>'GASTO X T.A.'!$A$566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T.A.'!$B$566:$M$566</c:f>
              <c:numCache>
                <c:formatCode>#,##0.00</c:formatCode>
                <c:ptCount val="12"/>
                <c:pt idx="0">
                  <c:v>2109020.9853651295</c:v>
                </c:pt>
                <c:pt idx="1">
                  <c:v>3132746.1234710342</c:v>
                </c:pt>
                <c:pt idx="2">
                  <c:v>3392284.84086827</c:v>
                </c:pt>
                <c:pt idx="3">
                  <c:v>4230303.9747883249</c:v>
                </c:pt>
                <c:pt idx="4">
                  <c:v>1365231.8955545272</c:v>
                </c:pt>
                <c:pt idx="5">
                  <c:v>1606302.5428038889</c:v>
                </c:pt>
                <c:pt idx="6">
                  <c:v>5755114.1525350679</c:v>
                </c:pt>
                <c:pt idx="7">
                  <c:v>8750404.3987286724</c:v>
                </c:pt>
                <c:pt idx="8">
                  <c:v>5125297.19267218</c:v>
                </c:pt>
                <c:pt idx="9">
                  <c:v>2635404.9704317739</c:v>
                </c:pt>
                <c:pt idx="10">
                  <c:v>2025016.3061154909</c:v>
                </c:pt>
                <c:pt idx="11">
                  <c:v>1673786.2101922187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437-4BEE-8DB4-B14324D7E941}"/>
            </c:ext>
          </c:extLst>
        </c:ser>
        <c:ser>
          <c:idx val="6"/>
          <c:order val="6"/>
          <c:tx>
            <c:strRef>
              <c:f>'GASTO X T.A.'!$A$567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T.A.'!$B$567:$M$567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51351.952515046083</c:v>
                </c:pt>
                <c:pt idx="5">
                  <c:v>70281.268758148057</c:v>
                </c:pt>
                <c:pt idx="6">
                  <c:v>132709.71640951393</c:v>
                </c:pt>
                <c:pt idx="7">
                  <c:v>210756.89503556816</c:v>
                </c:pt>
                <c:pt idx="8">
                  <c:v>123363.70700163359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437-4BEE-8DB4-B14324D7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162640"/>
        <c:axId val="488161072"/>
      </c:lineChart>
      <c:catAx>
        <c:axId val="48816264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10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488161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2640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0293661215677396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total</a:t>
            </a:r>
          </a:p>
        </c:rich>
      </c:tx>
      <c:layout>
        <c:manualLayout>
          <c:xMode val="edge"/>
          <c:yMode val="edge"/>
          <c:x val="0.36126709390388873"/>
          <c:y val="4.378171108475784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46153846153848"/>
          <c:y val="0.36821844801677572"/>
          <c:w val="0.43384615384615383"/>
          <c:h val="0.4341101702934619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5A-4C4A-B452-A6F3D473D467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5A-4C4A-B452-A6F3D473D467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5A-4C4A-B452-A6F3D473D467}"/>
              </c:ext>
            </c:extLst>
          </c:dPt>
          <c:dLbls>
            <c:dLbl>
              <c:idx val="0"/>
              <c:layout>
                <c:manualLayout>
                  <c:x val="2.5437201907790145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017577693269806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33259437690054E-2"/>
                  <c:y val="1.506591634976177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5944803221324196E-2"/>
                  <c:y val="7.030760963222160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T.A.'!$B$470:$G$470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ALBERGUES, VIVIENDAS Y APARTAMENTOS TURÍSTICOS</c:v>
                </c:pt>
                <c:pt idx="4">
                  <c:v>ALOJAMIENTO PRIVADO</c:v>
                </c:pt>
                <c:pt idx="5">
                  <c:v>EXCURSIONISTAS</c:v>
                </c:pt>
              </c:strCache>
            </c:strRef>
          </c:cat>
          <c:val>
            <c:numRef>
              <c:f>'GASTO X T.A.'!$B$479:$G$479</c:f>
              <c:numCache>
                <c:formatCode>0%</c:formatCode>
                <c:ptCount val="6"/>
                <c:pt idx="0">
                  <c:v>0.41358109839215074</c:v>
                </c:pt>
                <c:pt idx="1">
                  <c:v>2.0415529188423345E-2</c:v>
                </c:pt>
                <c:pt idx="2">
                  <c:v>7.6581462990687812E-2</c:v>
                </c:pt>
                <c:pt idx="3">
                  <c:v>6.0065824386768003E-2</c:v>
                </c:pt>
                <c:pt idx="4">
                  <c:v>0.26811012153470287</c:v>
                </c:pt>
                <c:pt idx="5">
                  <c:v>0.16124596350726722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A5A-4C4A-B452-A6F3D473D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total</a:t>
            </a:r>
          </a:p>
        </c:rich>
      </c:tx>
      <c:layout>
        <c:manualLayout>
          <c:xMode val="edge"/>
          <c:yMode val="edge"/>
          <c:x val="0.47936590435547838"/>
          <c:y val="3.3333399451914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418616650897825"/>
          <c:y val="0.23333396629222627"/>
          <c:w val="0.69953520146039305"/>
          <c:h val="0.6555573338686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T.A.'!$B$470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T.A.'!$B$471:$B$477</c:f>
              <c:numCache>
                <c:formatCode>#,##0.00</c:formatCode>
                <c:ptCount val="7"/>
                <c:pt idx="0">
                  <c:v>337363162.34526992</c:v>
                </c:pt>
                <c:pt idx="1">
                  <c:v>219738822.82607284</c:v>
                </c:pt>
                <c:pt idx="2">
                  <c:v>104726615.79593679</c:v>
                </c:pt>
                <c:pt idx="3">
                  <c:v>139739674.3226417</c:v>
                </c:pt>
                <c:pt idx="4">
                  <c:v>45991074.789265625</c:v>
                </c:pt>
                <c:pt idx="5">
                  <c:v>58043269.830050267</c:v>
                </c:pt>
                <c:pt idx="6">
                  <c:v>691382.74707393104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62-42E4-9E26-B6C9F441672C}"/>
            </c:ext>
          </c:extLst>
        </c:ser>
        <c:ser>
          <c:idx val="1"/>
          <c:order val="1"/>
          <c:tx>
            <c:strRef>
              <c:f>'GASTO X T.A.'!$C$470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T.A.'!$C$471:$C$477</c:f>
              <c:numCache>
                <c:formatCode>#,##0.00</c:formatCode>
                <c:ptCount val="7"/>
                <c:pt idx="0">
                  <c:v>14388530.005823236</c:v>
                </c:pt>
                <c:pt idx="1">
                  <c:v>11835597.231759295</c:v>
                </c:pt>
                <c:pt idx="2">
                  <c:v>7546742.3071447434</c:v>
                </c:pt>
                <c:pt idx="3">
                  <c:v>7261718.6630524611</c:v>
                </c:pt>
                <c:pt idx="4">
                  <c:v>1413298.0322522963</c:v>
                </c:pt>
                <c:pt idx="5">
                  <c:v>2256277.3191342563</c:v>
                </c:pt>
                <c:pt idx="6">
                  <c:v>35063.882933117871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62-42E4-9E26-B6C9F441672C}"/>
            </c:ext>
          </c:extLst>
        </c:ser>
        <c:ser>
          <c:idx val="2"/>
          <c:order val="2"/>
          <c:tx>
            <c:strRef>
              <c:f>'GASTO X T.A.'!$D$470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T.A.'!$D$471:$D$477</c:f>
              <c:numCache>
                <c:formatCode>#,##0.00</c:formatCode>
                <c:ptCount val="7"/>
                <c:pt idx="0">
                  <c:v>72989151.574002922</c:v>
                </c:pt>
                <c:pt idx="1">
                  <c:v>43781579.132181801</c:v>
                </c:pt>
                <c:pt idx="2">
                  <c:v>17071265.671182346</c:v>
                </c:pt>
                <c:pt idx="3">
                  <c:v>19745728.632276688</c:v>
                </c:pt>
                <c:pt idx="4">
                  <c:v>6058790.0847698729</c:v>
                </c:pt>
                <c:pt idx="5">
                  <c:v>8143955.7837544987</c:v>
                </c:pt>
                <c:pt idx="6">
                  <c:v>25033.488275676063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62-42E4-9E26-B6C9F441672C}"/>
            </c:ext>
          </c:extLst>
        </c:ser>
        <c:ser>
          <c:idx val="3"/>
          <c:order val="3"/>
          <c:tx>
            <c:strRef>
              <c:f>'GASTO X T.A.'!$E$470</c:f>
              <c:strCache>
                <c:ptCount val="1"/>
                <c:pt idx="0">
                  <c:v>ALBERGUES, VIVIENDAS Y APARTAMENTOS TURÍSTICOS</c:v>
                </c:pt>
              </c:strCache>
            </c:strRef>
          </c:tx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T.A.'!$E$471:$E$477</c:f>
              <c:numCache>
                <c:formatCode>#,##0.00</c:formatCode>
                <c:ptCount val="7"/>
                <c:pt idx="0">
                  <c:v>48470495.739190802</c:v>
                </c:pt>
                <c:pt idx="1">
                  <c:v>30181049.323012125</c:v>
                </c:pt>
                <c:pt idx="2">
                  <c:v>18914860.459051453</c:v>
                </c:pt>
                <c:pt idx="3">
                  <c:v>12793358.768855618</c:v>
                </c:pt>
                <c:pt idx="4">
                  <c:v>12320908.807731541</c:v>
                </c:pt>
                <c:pt idx="5">
                  <c:v>8824654.7594208308</c:v>
                </c:pt>
                <c:pt idx="6">
                  <c:v>118908.8836500157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62-42E4-9E26-B6C9F441672C}"/>
            </c:ext>
          </c:extLst>
        </c:ser>
        <c:ser>
          <c:idx val="4"/>
          <c:order val="4"/>
          <c:tx>
            <c:strRef>
              <c:f>'GASTO X T.A.'!$F$470</c:f>
              <c:strCache>
                <c:ptCount val="1"/>
                <c:pt idx="0">
                  <c:v>ALOJAMIENTO PRIVADO</c:v>
                </c:pt>
              </c:strCache>
            </c:strRef>
          </c:tx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T.A.'!$F$471:$F$477</c:f>
              <c:numCache>
                <c:formatCode>#,##0.00</c:formatCode>
                <c:ptCount val="7"/>
                <c:pt idx="0">
                  <c:v>23126404.131929148</c:v>
                </c:pt>
                <c:pt idx="1">
                  <c:v>167214106.96195</c:v>
                </c:pt>
                <c:pt idx="2">
                  <c:v>154804508.5022223</c:v>
                </c:pt>
                <c:pt idx="3">
                  <c:v>141485079.9396483</c:v>
                </c:pt>
                <c:pt idx="4">
                  <c:v>58499140.944325984</c:v>
                </c:pt>
                <c:pt idx="5">
                  <c:v>41800913.593526587</c:v>
                </c:pt>
                <c:pt idx="6">
                  <c:v>588463.5397199099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62-42E4-9E26-B6C9F441672C}"/>
            </c:ext>
          </c:extLst>
        </c:ser>
        <c:ser>
          <c:idx val="5"/>
          <c:order val="5"/>
          <c:tx>
            <c:strRef>
              <c:f>'GASTO X T.A.'!$G$470</c:f>
              <c:strCache>
                <c:ptCount val="1"/>
                <c:pt idx="0">
                  <c:v>EXCURSIONISTAS</c:v>
                </c:pt>
              </c:strCache>
            </c:strRef>
          </c:tx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T.A.'!$G$471:$G$477</c:f>
              <c:numCache>
                <c:formatCode>#,##0.00</c:formatCode>
                <c:ptCount val="7"/>
                <c:pt idx="1">
                  <c:v>123799956.383919</c:v>
                </c:pt>
                <c:pt idx="2">
                  <c:v>69047699.875783473</c:v>
                </c:pt>
                <c:pt idx="3">
                  <c:v>103564219.20217511</c:v>
                </c:pt>
                <c:pt idx="4">
                  <c:v>18384584.037307285</c:v>
                </c:pt>
                <c:pt idx="5">
                  <c:v>37598800.884998187</c:v>
                </c:pt>
                <c:pt idx="6">
                  <c:v>948377.04822858633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C62-42E4-9E26-B6C9F4416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8167344"/>
        <c:axId val="488159504"/>
      </c:barChart>
      <c:catAx>
        <c:axId val="4881673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9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8159504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7344"/>
        <c:crosses val="autoZero"/>
        <c:crossBetween val="between"/>
        <c:minorUnit val="1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9534968196289722E-2"/>
          <c:y val="0.11338269368800852"/>
          <c:w val="0.97046506351768569"/>
          <c:h val="6.50419819932655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6377197267215046"/>
          <c:y val="1.96850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696292329371"/>
          <c:y val="0.38188976377952755"/>
          <c:w val="0.74689916798228129"/>
          <c:h val="0.49606299212598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EMPLEO!$C$17</c:f>
              <c:strCache>
                <c:ptCount val="1"/>
                <c:pt idx="0">
                  <c:v>HOSTELERÍA 2021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EMPLEO!$B$16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EMPLEO!$B$17</c:f>
              <c:numCache>
                <c:formatCode>#,##0</c:formatCode>
                <c:ptCount val="1"/>
                <c:pt idx="0">
                  <c:v>68855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90-4454-8287-F7AC7CF2029A}"/>
            </c:ext>
          </c:extLst>
        </c:ser>
        <c:ser>
          <c:idx val="1"/>
          <c:order val="1"/>
          <c:tx>
            <c:strRef>
              <c:f>EMPLEO!$C$18</c:f>
              <c:strCache>
                <c:ptCount val="1"/>
                <c:pt idx="0">
                  <c:v>HOSTELERÍA 2022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EMPLEO!$B$18</c:f>
              <c:numCache>
                <c:formatCode>#,##0</c:formatCode>
                <c:ptCount val="1"/>
                <c:pt idx="0">
                  <c:v>71059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90-4454-8287-F7AC7CF20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488160288"/>
        <c:axId val="488168128"/>
      </c:barChart>
      <c:catAx>
        <c:axId val="4881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8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88168128"/>
        <c:scaling>
          <c:orientation val="minMax"/>
          <c:max val="8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0288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377197267215046"/>
          <c:y val="0.2125984251968504"/>
          <c:w val="0.66253179890975167"/>
          <c:h val="7.874015748031498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regional del empleo turístico en Agencias de Viajes</a:t>
            </a:r>
          </a:p>
        </c:rich>
      </c:tx>
      <c:layout>
        <c:manualLayout>
          <c:xMode val="edge"/>
          <c:yMode val="edge"/>
          <c:x val="0.15128232047917087"/>
          <c:y val="1.96850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82079532450752"/>
          <c:y val="0.37007874015748032"/>
          <c:w val="0.75641215047112997"/>
          <c:h val="0.49606299212598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EMPLEO!$H$17</c:f>
              <c:strCache>
                <c:ptCount val="1"/>
                <c:pt idx="0">
                  <c:v>AGENCIAS DE VIAJES 2021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EMPLEO!$G$16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EMPLEO!$G$17</c:f>
              <c:numCache>
                <c:formatCode>#,##0</c:formatCode>
                <c:ptCount val="1"/>
                <c:pt idx="0">
                  <c:v>1354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06-4DEE-8FB2-53D0B4E63561}"/>
            </c:ext>
          </c:extLst>
        </c:ser>
        <c:ser>
          <c:idx val="1"/>
          <c:order val="1"/>
          <c:tx>
            <c:strRef>
              <c:f>EMPLEO!$H$18</c:f>
              <c:strCache>
                <c:ptCount val="1"/>
                <c:pt idx="0">
                  <c:v>AGENCIAS DE VIAJES 2022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EMPLEO!$G$18</c:f>
              <c:numCache>
                <c:formatCode>#,##0</c:formatCode>
                <c:ptCount val="1"/>
                <c:pt idx="0">
                  <c:v>1417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06-4DEE-8FB2-53D0B4E63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488160680"/>
        <c:axId val="488161464"/>
      </c:barChart>
      <c:catAx>
        <c:axId val="488160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1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88161464"/>
        <c:scaling>
          <c:orientation val="minMax"/>
          <c:max val="18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0680"/>
        <c:crosses val="autoZero"/>
        <c:crossBetween val="between"/>
        <c:majorUnit val="300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795140991991385E-2"/>
          <c:y val="0.2283464566929134"/>
          <c:w val="0.88461753819234124"/>
          <c:h val="7.87401574803149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hostelería</a:t>
            </a:r>
          </a:p>
        </c:rich>
      </c:tx>
      <c:layout>
        <c:manualLayout>
          <c:xMode val="edge"/>
          <c:yMode val="edge"/>
          <c:x val="0.32702702702702702"/>
          <c:y val="1.3966384283265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91891891891893"/>
          <c:y val="0.23743049143256187"/>
          <c:w val="0.83783783783783783"/>
          <c:h val="0.662012076111966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4936</c:v>
                </c:pt>
                <c:pt idx="1">
                  <c:v>10560</c:v>
                </c:pt>
                <c:pt idx="2">
                  <c:v>12739</c:v>
                </c:pt>
                <c:pt idx="3">
                  <c:v>4013</c:v>
                </c:pt>
                <c:pt idx="4">
                  <c:v>9575</c:v>
                </c:pt>
                <c:pt idx="5">
                  <c:v>5507</c:v>
                </c:pt>
                <c:pt idx="6">
                  <c:v>2747</c:v>
                </c:pt>
                <c:pt idx="7">
                  <c:v>14309</c:v>
                </c:pt>
                <c:pt idx="8">
                  <c:v>4453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44-48E5-A6D0-F62020813734}"/>
            </c:ext>
          </c:extLst>
        </c:ser>
        <c:ser>
          <c:idx val="1"/>
          <c:order val="1"/>
          <c:tx>
            <c:strRef>
              <c:f>'EMPLEO X PROV.'!$C$30</c:f>
              <c:strCache>
                <c:ptCount val="1"/>
                <c:pt idx="0">
                  <c:v>HOSTELERÍA 2022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44-48E5-A6D0-F6202081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165776"/>
        <c:axId val="488163816"/>
      </c:barChart>
      <c:catAx>
        <c:axId val="488165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3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8816381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5776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486486486486487"/>
          <c:y val="0.11173192781796584"/>
          <c:w val="0.45810810810810809"/>
          <c:h val="6.983249045088876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PROV'!$C$449:$N$449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PROV'!$C$450:$N$450</c:f>
              <c:numCache>
                <c:formatCode>General</c:formatCode>
                <c:ptCount val="12"/>
                <c:pt idx="0">
                  <c:v>37683</c:v>
                </c:pt>
                <c:pt idx="1">
                  <c:v>43072</c:v>
                </c:pt>
                <c:pt idx="2">
                  <c:v>51600</c:v>
                </c:pt>
                <c:pt idx="3">
                  <c:v>65060</c:v>
                </c:pt>
                <c:pt idx="4">
                  <c:v>69416</c:v>
                </c:pt>
                <c:pt idx="5">
                  <c:v>65579</c:v>
                </c:pt>
                <c:pt idx="6">
                  <c:v>63660</c:v>
                </c:pt>
                <c:pt idx="7">
                  <c:v>79907</c:v>
                </c:pt>
                <c:pt idx="8">
                  <c:v>75985</c:v>
                </c:pt>
                <c:pt idx="9">
                  <c:v>72993</c:v>
                </c:pt>
                <c:pt idx="10">
                  <c:v>54296</c:v>
                </c:pt>
                <c:pt idx="11">
                  <c:v>46395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57-4255-9BE5-918D8361795B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PROV'!$C$449:$N$449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PROV'!$C$451:$N$451</c:f>
              <c:numCache>
                <c:formatCode>General</c:formatCode>
                <c:ptCount val="12"/>
                <c:pt idx="0">
                  <c:v>65016</c:v>
                </c:pt>
                <c:pt idx="1">
                  <c:v>71907</c:v>
                </c:pt>
                <c:pt idx="2">
                  <c:v>91713</c:v>
                </c:pt>
                <c:pt idx="3">
                  <c:v>114733</c:v>
                </c:pt>
                <c:pt idx="4">
                  <c:v>116413</c:v>
                </c:pt>
                <c:pt idx="5">
                  <c:v>109354</c:v>
                </c:pt>
                <c:pt idx="6">
                  <c:v>108338</c:v>
                </c:pt>
                <c:pt idx="7">
                  <c:v>133136</c:v>
                </c:pt>
                <c:pt idx="8">
                  <c:v>123310</c:v>
                </c:pt>
                <c:pt idx="9">
                  <c:v>125567</c:v>
                </c:pt>
                <c:pt idx="10">
                  <c:v>96790</c:v>
                </c:pt>
                <c:pt idx="11">
                  <c:v>79407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57-4255-9BE5-918D83617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449912"/>
        <c:axId val="447451872"/>
      </c:barChart>
      <c:catAx>
        <c:axId val="447449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51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7451872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49912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 en Hostelería</a:t>
            </a:r>
          </a:p>
        </c:rich>
      </c:tx>
      <c:layout>
        <c:manualLayout>
          <c:xMode val="edge"/>
          <c:yMode val="edge"/>
          <c:x val="0.111111354558941"/>
          <c:y val="1.93051003759665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391304347826088"/>
          <c:y val="0.45125348189415043"/>
          <c:w val="0.54086956521739127"/>
          <c:h val="0.342618384401114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FC1-40ED-B360-77FB34748EE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FC1-40ED-B360-77FB34748EE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FC1-40ED-B360-77FB34748EE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FC1-40ED-B360-77FB34748EE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FC1-40ED-B360-77FB34748EE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FC1-40ED-B360-77FB34748EE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4FC1-40ED-B360-77FB34748EE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4FC1-40ED-B360-77FB34748EE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4FC1-40ED-B360-77FB34748EE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4FC1-40ED-B360-77FB34748EE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4FC1-40ED-B360-77FB34748EE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4FC1-40ED-B360-77FB34748EE1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4FC1-40ED-B360-77FB34748EE1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4FC1-40ED-B360-77FB34748EE1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4FC1-40ED-B360-77FB34748EE1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4FC1-40ED-B360-77FB34748EE1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4FC1-40ED-B360-77FB34748EE1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4FC1-40ED-B360-77FB34748EE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4FC1-40ED-B360-77FB34748EE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('EMPLEO X PROV.'!$C$31:$C$39,'EMPLEO X PROV.'!$A$31:$A$39)</c:f>
              <c:numCache>
                <c:formatCode>#,##0</c:formatCode>
                <c:ptCount val="18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4FC1-40ED-B360-77FB34748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hostelería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4936</c:v>
                </c:pt>
                <c:pt idx="1">
                  <c:v>10560</c:v>
                </c:pt>
                <c:pt idx="2">
                  <c:v>12739</c:v>
                </c:pt>
                <c:pt idx="3">
                  <c:v>4013</c:v>
                </c:pt>
                <c:pt idx="4">
                  <c:v>9575</c:v>
                </c:pt>
                <c:pt idx="5">
                  <c:v>5507</c:v>
                </c:pt>
                <c:pt idx="6">
                  <c:v>2747</c:v>
                </c:pt>
                <c:pt idx="7">
                  <c:v>14309</c:v>
                </c:pt>
                <c:pt idx="8">
                  <c:v>4453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98-4213-A0B5-817ACA29FA56}"/>
            </c:ext>
          </c:extLst>
        </c:ser>
        <c:ser>
          <c:idx val="1"/>
          <c:order val="1"/>
          <c:tx>
            <c:strRef>
              <c:f>'EMPLEO X PROV.'!$C$30</c:f>
              <c:strCache>
                <c:ptCount val="1"/>
                <c:pt idx="0">
                  <c:v>HOSTELERÍA 2022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98-4213-A0B5-817ACA29F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169304"/>
        <c:axId val="488164208"/>
      </c:barChart>
      <c:catAx>
        <c:axId val="488169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4208"/>
        <c:crossesAt val="0"/>
        <c:auto val="0"/>
        <c:lblAlgn val="ctr"/>
        <c:lblOffset val="100"/>
        <c:tickLblSkip val="27"/>
        <c:tickMarkSkip val="1"/>
        <c:noMultiLvlLbl val="0"/>
      </c:catAx>
      <c:valAx>
        <c:axId val="488164208"/>
        <c:scaling>
          <c:orientation val="minMax"/>
          <c:max val="1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9304"/>
        <c:crosses val="autoZero"/>
        <c:crossBetween val="between"/>
        <c:majorUnit val="2000"/>
        <c:min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081081081081079"/>
          <c:y val="0"/>
          <c:w val="0.31216216216216214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05E-46C7-A39E-5202D3DCB6D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05E-46C7-A39E-5202D3DCB6D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05E-46C7-A39E-5202D3DCB6D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05E-46C7-A39E-5202D3DCB6D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05E-46C7-A39E-5202D3DCB6D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05E-46C7-A39E-5202D3DCB6D2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05E-46C7-A39E-5202D3DCB6D2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05E-46C7-A39E-5202D3DCB6D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05E-46C7-A39E-5202D3DCB6D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C05E-46C7-A39E-5202D3DCB6D2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C05E-46C7-A39E-5202D3DCB6D2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C05E-46C7-A39E-5202D3DCB6D2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C05E-46C7-A39E-5202D3DCB6D2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C05E-46C7-A39E-5202D3DCB6D2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C05E-46C7-A39E-5202D3DCB6D2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C05E-46C7-A39E-5202D3DCB6D2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C05E-46C7-A39E-5202D3DCB6D2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C05E-46C7-A39E-5202D3DCB6D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C05E-46C7-A39E-5202D3DCB6D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('EMPLEO X PROV.'!$C$31:$C$39,'EMPLEO X PROV.'!$A$31:$A$39)</c:f>
              <c:numCache>
                <c:formatCode>#,##0</c:formatCode>
                <c:ptCount val="18"/>
                <c:pt idx="0">
                  <c:v>5121</c:v>
                </c:pt>
                <c:pt idx="1">
                  <c:v>10958</c:v>
                </c:pt>
                <c:pt idx="2">
                  <c:v>13047</c:v>
                </c:pt>
                <c:pt idx="3">
                  <c:v>4025</c:v>
                </c:pt>
                <c:pt idx="4">
                  <c:v>9987</c:v>
                </c:pt>
                <c:pt idx="5">
                  <c:v>5773</c:v>
                </c:pt>
                <c:pt idx="6">
                  <c:v>2872</c:v>
                </c:pt>
                <c:pt idx="7">
                  <c:v>14690</c:v>
                </c:pt>
                <c:pt idx="8">
                  <c:v>4568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C05E-46C7-A39E-5202D3DCB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agencias de viaje</a:t>
            </a:r>
          </a:p>
        </c:rich>
      </c:tx>
      <c:layout>
        <c:manualLayout>
          <c:xMode val="edge"/>
          <c:yMode val="edge"/>
          <c:x val="0.29189189189189191"/>
          <c:y val="1.3966384283265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37837837837837"/>
          <c:y val="0.29329648941669406"/>
          <c:w val="0.82837837837837835"/>
          <c:h val="0.589386278732594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PROV.'!$B$73</c:f>
              <c:strCache>
                <c:ptCount val="1"/>
                <c:pt idx="0">
                  <c:v>AGENCIAS DE VIAJES 2021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PROV.'!$B$74:$B$82</c:f>
              <c:numCache>
                <c:formatCode>#,##0</c:formatCode>
                <c:ptCount val="9"/>
                <c:pt idx="0">
                  <c:v>70</c:v>
                </c:pt>
                <c:pt idx="1">
                  <c:v>233</c:v>
                </c:pt>
                <c:pt idx="2">
                  <c:v>200</c:v>
                </c:pt>
                <c:pt idx="3">
                  <c:v>84</c:v>
                </c:pt>
                <c:pt idx="4">
                  <c:v>188</c:v>
                </c:pt>
                <c:pt idx="5">
                  <c:v>119</c:v>
                </c:pt>
                <c:pt idx="6">
                  <c:v>38</c:v>
                </c:pt>
                <c:pt idx="7">
                  <c:v>343</c:v>
                </c:pt>
                <c:pt idx="8">
                  <c:v>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3C-4B08-AC59-8A35BFF91717}"/>
            </c:ext>
          </c:extLst>
        </c:ser>
        <c:ser>
          <c:idx val="1"/>
          <c:order val="1"/>
          <c:tx>
            <c:strRef>
              <c:f>'EMPLEO X PROV.'!$C$73</c:f>
              <c:strCache>
                <c:ptCount val="1"/>
                <c:pt idx="0">
                  <c:v>AGENCIAS DE VIAJES 2022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73</c:v>
                </c:pt>
                <c:pt idx="1">
                  <c:v>217</c:v>
                </c:pt>
                <c:pt idx="2">
                  <c:v>220</c:v>
                </c:pt>
                <c:pt idx="3">
                  <c:v>80</c:v>
                </c:pt>
                <c:pt idx="4">
                  <c:v>204</c:v>
                </c:pt>
                <c:pt idx="5">
                  <c:v>145</c:v>
                </c:pt>
                <c:pt idx="6">
                  <c:v>41</c:v>
                </c:pt>
                <c:pt idx="7">
                  <c:v>357</c:v>
                </c:pt>
                <c:pt idx="8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3C-4B08-AC59-8A35BFF91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166168"/>
        <c:axId val="488158328"/>
      </c:barChart>
      <c:catAx>
        <c:axId val="488166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83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88158328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66168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756756756756758"/>
          <c:y val="0.11452531848153126"/>
          <c:w val="0.5418918918918918"/>
          <c:h val="6.983249045088875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 en Agencias de Viajes</a:t>
            </a:r>
          </a:p>
        </c:rich>
      </c:tx>
      <c:layout>
        <c:manualLayout>
          <c:xMode val="edge"/>
          <c:yMode val="edge"/>
          <c:x val="0.12068991376077989"/>
          <c:y val="1.930505371178735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619090431377774"/>
          <c:y val="0.45355312274035908"/>
          <c:w val="0.44444513337849295"/>
          <c:h val="0.3032794977360232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BDA-427B-BC7B-52F80AF809E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BDA-427B-BC7B-52F80AF809E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BDA-427B-BC7B-52F80AF809E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BDA-427B-BC7B-52F80AF809E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BDA-427B-BC7B-52F80AF809E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BDA-427B-BC7B-52F80AF809E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BDA-427B-BC7B-52F80AF809E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BDA-427B-BC7B-52F80AF809E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BDA-427B-BC7B-52F80AF809EB}"/>
              </c:ext>
            </c:extLst>
          </c:dPt>
          <c:dLbls>
            <c:dLbl>
              <c:idx val="0"/>
              <c:layout>
                <c:manualLayout>
                  <c:x val="-1.5932694381185497E-2"/>
                  <c:y val="-5.05027079229611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12191542068022E-2"/>
                  <c:y val="-9.5222614136353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5253708255000062E-2"/>
                  <c:y val="-7.40265155287335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4934583074736052E-2"/>
                  <c:y val="6.787175202244033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1823836537140899E-2"/>
                  <c:y val="5.232065221968995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9537816822261262E-2"/>
                  <c:y val="6.174968130899238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22381648473083E-2"/>
                  <c:y val="5.05721639884534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1592466481174289E-2"/>
                  <c:y val="-5.520544412317018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184409318496185E-2"/>
                  <c:y val="-3.194063726082069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52107377176456937"/>
                  <c:y val="0.208494601559863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BDA-427B-BC7B-52F80AF809E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73</c:v>
                </c:pt>
                <c:pt idx="1">
                  <c:v>217</c:v>
                </c:pt>
                <c:pt idx="2">
                  <c:v>220</c:v>
                </c:pt>
                <c:pt idx="3">
                  <c:v>80</c:v>
                </c:pt>
                <c:pt idx="4">
                  <c:v>204</c:v>
                </c:pt>
                <c:pt idx="5">
                  <c:v>145</c:v>
                </c:pt>
                <c:pt idx="6">
                  <c:v>41</c:v>
                </c:pt>
                <c:pt idx="7">
                  <c:v>357</c:v>
                </c:pt>
                <c:pt idx="8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EBDA-427B-BC7B-52F80AF80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Sexo de los visitantes </a:t>
            </a:r>
          </a:p>
        </c:rich>
      </c:tx>
      <c:layout>
        <c:manualLayout>
          <c:xMode val="edge"/>
          <c:yMode val="edge"/>
          <c:x val="0.34857197001999296"/>
          <c:y val="1.865685708205393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48736462093862"/>
          <c:y val="0.39925445876293353"/>
          <c:w val="0.55234657039711188"/>
          <c:h val="0.4514933599094856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7A-4BE6-821F-DDA073878CC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7A-4BE6-821F-DDA073878CCE}"/>
              </c:ext>
            </c:extLst>
          </c:dPt>
          <c:dLbls>
            <c:dLbl>
              <c:idx val="0"/>
              <c:layout>
                <c:manualLayout>
                  <c:x val="-1.6894181495123877E-2"/>
                  <c:y val="-0.111461971555223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5883437025326597E-3"/>
                  <c:y val="-0.1059336946575632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47047706561954172"/>
                  <c:y val="0.86940456908190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8.9523976049062592E-2"/>
                  <c:y val="0.608210063349141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8571481717785935"/>
                  <c:y val="0.24253775532327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714288903067156"/>
                  <c:y val="0.7798521671163842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5238123582819166"/>
                  <c:y val="0.608210063349141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666701388953477"/>
                  <c:y val="0.3544782577801746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381020053980756"/>
                  <c:y val="0.2873139563060362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A7A-4BE6-821F-DDA073878CCE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ANUAL'!$A$44:$A$45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'DEMANDA ANUAL'!$B$44:$B$45</c:f>
              <c:numCache>
                <c:formatCode>0.0%</c:formatCode>
                <c:ptCount val="2"/>
                <c:pt idx="0">
                  <c:v>0.50600000000000001</c:v>
                </c:pt>
                <c:pt idx="1">
                  <c:v>0.49399999999999999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5A7A-4BE6-821F-DDA073878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Situación laboral de los visitantes </a:t>
            </a:r>
          </a:p>
        </c:rich>
      </c:tx>
      <c:layout>
        <c:manualLayout>
          <c:xMode val="edge"/>
          <c:yMode val="edge"/>
          <c:x val="0.29471895558509731"/>
          <c:y val="1.8518719642803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'DEMANDA ANUAL'!$A$105:$A$110</c:f>
              <c:strCache>
                <c:ptCount val="6"/>
                <c:pt idx="0">
                  <c:v>Trabajador/a por cuenta ajena</c:v>
                </c:pt>
                <c:pt idx="1">
                  <c:v>Jubilado/a</c:v>
                </c:pt>
                <c:pt idx="2">
                  <c:v>Trabajador/a por cuenta propia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ANUAL'!$B$105:$B$110</c:f>
              <c:numCache>
                <c:formatCode>0.0%</c:formatCode>
                <c:ptCount val="6"/>
                <c:pt idx="0">
                  <c:v>0.68899999999999995</c:v>
                </c:pt>
                <c:pt idx="1">
                  <c:v>0.13100000000000001</c:v>
                </c:pt>
                <c:pt idx="2">
                  <c:v>9.4E-2</c:v>
                </c:pt>
                <c:pt idx="3">
                  <c:v>3.6999999999999998E-2</c:v>
                </c:pt>
                <c:pt idx="4">
                  <c:v>2.5999999999999999E-2</c:v>
                </c:pt>
                <c:pt idx="5">
                  <c:v>1.2E-2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90-402B-BD05-B18C4B678DAF}"/>
            </c:ext>
          </c:extLst>
        </c:ser>
        <c:ser>
          <c:idx val="1"/>
          <c:order val="1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1.5252922930088286E-2"/>
                  <c:y val="-1.665402935744131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2645294338207722E-2"/>
                  <c:y val="-9.106639447846731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297235572826089E-2"/>
                  <c:y val="-7.8351317196467818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719910011248621E-2"/>
                  <c:y val="-1.360552153203076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350172137573713E-2"/>
                  <c:y val="1.6393506367259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270716160479928E-2"/>
                  <c:y val="-2.852532322348611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B90-402B-BD05-B18C4B678DA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ANUAL'!$A$105:$A$110</c:f>
              <c:strCache>
                <c:ptCount val="6"/>
                <c:pt idx="0">
                  <c:v>Trabajador/a por cuenta ajena</c:v>
                </c:pt>
                <c:pt idx="1">
                  <c:v>Jubilado/a</c:v>
                </c:pt>
                <c:pt idx="2">
                  <c:v>Trabajador/a por cuenta propia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ANUAL'!$B$105:$B$110</c:f>
              <c:numCache>
                <c:formatCode>0.0%</c:formatCode>
                <c:ptCount val="6"/>
                <c:pt idx="0">
                  <c:v>0.68899999999999995</c:v>
                </c:pt>
                <c:pt idx="1">
                  <c:v>0.13100000000000001</c:v>
                </c:pt>
                <c:pt idx="2">
                  <c:v>9.4E-2</c:v>
                </c:pt>
                <c:pt idx="3">
                  <c:v>3.6999999999999998E-2</c:v>
                </c:pt>
                <c:pt idx="4">
                  <c:v>2.5999999999999999E-2</c:v>
                </c:pt>
                <c:pt idx="5">
                  <c:v>1.2E-2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B90-402B-BD05-B18C4B6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8158720"/>
        <c:axId val="488171264"/>
      </c:barChart>
      <c:catAx>
        <c:axId val="48815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7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1712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5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Composición del Grupo de Viaje </a:t>
            </a:r>
          </a:p>
        </c:rich>
      </c:tx>
      <c:layout>
        <c:manualLayout>
          <c:xMode val="edge"/>
          <c:yMode val="edge"/>
          <c:x val="0.28301888918625778"/>
          <c:y val="1.83150401654338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08071497015715"/>
          <c:y val="0.39926882751268999"/>
          <c:w val="0.55814002241378857"/>
          <c:h val="0.45421407900526201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81-4951-81F2-998468034A4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81-4951-81F2-998468034A4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81-4951-81F2-998468034A46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81-4951-81F2-998468034A46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C81-4951-81F2-998468034A4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C81-4951-81F2-998468034A4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C81-4951-81F2-998468034A4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C81-4951-81F2-998468034A4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ANUAL'!$A$213:$A$216</c:f>
              <c:strCache>
                <c:ptCount val="4"/>
                <c:pt idx="0">
                  <c:v>En pareja </c:v>
                </c:pt>
                <c:pt idx="1">
                  <c:v>Con familiares y / o amigos</c:v>
                </c:pt>
                <c:pt idx="2">
                  <c:v>Solo </c:v>
                </c:pt>
                <c:pt idx="3">
                  <c:v>Ns/Nc</c:v>
                </c:pt>
              </c:strCache>
            </c:strRef>
          </c:cat>
          <c:val>
            <c:numRef>
              <c:f>'DEMANDA ANUAL'!$B$213:$B$216</c:f>
              <c:numCache>
                <c:formatCode>0.0%</c:formatCode>
                <c:ptCount val="4"/>
                <c:pt idx="0">
                  <c:v>0.46600000000000003</c:v>
                </c:pt>
                <c:pt idx="1">
                  <c:v>0.38800000000000001</c:v>
                </c:pt>
                <c:pt idx="2">
                  <c:v>0.14599999999999999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81-4951-81F2-998468034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Grado de conocimiento de Castilla y León</a:t>
            </a:r>
          </a:p>
        </c:rich>
      </c:tx>
      <c:layout>
        <c:manualLayout>
          <c:xMode val="edge"/>
          <c:yMode val="edge"/>
          <c:x val="0.21992504947576741"/>
          <c:y val="1.81819969133071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42071987229813"/>
          <c:y val="0.39636363636363636"/>
          <c:w val="0.55793323503863612"/>
          <c:h val="0.45090909090909093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1B-47E6-9374-BE790A957E7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1B-47E6-9374-BE790A957E79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51B-47E6-9374-BE790A957E7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51B-47E6-9374-BE790A957E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ANUAL'!$A$271:$A$272</c:f>
              <c:strCache>
                <c:ptCount val="2"/>
                <c:pt idx="0">
                  <c:v>Repite visita </c:v>
                </c:pt>
                <c:pt idx="1">
                  <c:v>Es la primera vez </c:v>
                </c:pt>
              </c:strCache>
            </c:strRef>
          </c:cat>
          <c:val>
            <c:numRef>
              <c:f>'DEMANDA ANUAL'!$B$271:$B$272</c:f>
              <c:numCache>
                <c:formatCode>0.0%</c:formatCode>
                <c:ptCount val="2"/>
                <c:pt idx="0">
                  <c:v>0.71</c:v>
                </c:pt>
                <c:pt idx="1">
                  <c:v>0.28999999999999998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51B-47E6-9374-BE790A95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Actividades realizadas durante la visita a Castilla y León</a:t>
            </a:r>
          </a:p>
        </c:rich>
      </c:tx>
      <c:layout>
        <c:manualLayout>
          <c:xMode val="edge"/>
          <c:yMode val="edge"/>
          <c:x val="0.24968484778818706"/>
          <c:y val="1.1627801332525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56970728038901"/>
          <c:y val="8.3721025300946245E-2"/>
          <c:w val="0.65328544765701946"/>
          <c:h val="0.837210253009462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D8-4413-882D-0402D2336FDE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D8-4413-882D-0402D2336FDE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D8-4413-882D-0402D2336FD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D8-4413-882D-0402D2336FD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DD8-4413-882D-0402D2336FD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DD8-4413-882D-0402D2336FDE}"/>
              </c:ext>
            </c:extLst>
          </c:dPt>
          <c:dPt>
            <c:idx val="6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DD8-4413-882D-0402D2336FDE}"/>
              </c:ext>
            </c:extLst>
          </c:dPt>
          <c:dPt>
            <c:idx val="7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DD8-4413-882D-0402D2336FDE}"/>
              </c:ext>
            </c:extLst>
          </c:dPt>
          <c:dPt>
            <c:idx val="8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DD8-4413-882D-0402D2336FDE}"/>
              </c:ext>
            </c:extLst>
          </c:dPt>
          <c:dPt>
            <c:idx val="9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DD8-4413-882D-0402D2336FDE}"/>
              </c:ext>
            </c:extLst>
          </c:dPt>
          <c:dPt>
            <c:idx val="1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DD8-4413-882D-0402D2336FDE}"/>
              </c:ext>
            </c:extLst>
          </c:dPt>
          <c:dPt>
            <c:idx val="1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DD8-4413-882D-0402D2336FDE}"/>
              </c:ext>
            </c:extLst>
          </c:dPt>
          <c:dPt>
            <c:idx val="1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CDD8-4413-882D-0402D2336FDE}"/>
              </c:ext>
            </c:extLst>
          </c:dPt>
          <c:dPt>
            <c:idx val="13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CDD8-4413-882D-0402D2336FDE}"/>
              </c:ext>
            </c:extLst>
          </c:dPt>
          <c:dPt>
            <c:idx val="14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CDD8-4413-882D-0402D2336FDE}"/>
              </c:ext>
            </c:extLst>
          </c:dPt>
          <c:dPt>
            <c:idx val="15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CDD8-4413-882D-0402D2336FDE}"/>
              </c:ext>
            </c:extLst>
          </c:dPt>
          <c:dPt>
            <c:idx val="1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CDD8-4413-882D-0402D2336FDE}"/>
              </c:ext>
            </c:extLst>
          </c:dPt>
          <c:dPt>
            <c:idx val="1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CDD8-4413-882D-0402D2336FDE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ANUAL'!$A$329:$A$346</c:f>
              <c:strCache>
                <c:ptCount val="18"/>
                <c:pt idx="0">
                  <c:v>Ns/Nc</c:v>
                </c:pt>
                <c:pt idx="1">
                  <c:v>Otras actividades</c:v>
                </c:pt>
                <c:pt idx="2">
                  <c:v>Disfrutar de balnearios</c:v>
                </c:pt>
                <c:pt idx="3">
                  <c:v>Aprender o practicar el idioma </c:v>
                </c:pt>
                <c:pt idx="4">
                  <c:v>Estudios, cursos, etc</c:v>
                </c:pt>
                <c:pt idx="5">
                  <c:v>Camino de Santiago</c:v>
                </c:pt>
                <c:pt idx="6">
                  <c:v>Actividades deportivas</c:v>
                </c:pt>
                <c:pt idx="7">
                  <c:v>Turismo enológico (visitar bodegas, degustación de</c:v>
                </c:pt>
                <c:pt idx="8">
                  <c:v>Acudir a sus Fiestas </c:v>
                </c:pt>
                <c:pt idx="9">
                  <c:v>Realizar compras</c:v>
                </c:pt>
                <c:pt idx="10">
                  <c:v>Turismo Activo (realizar actividades recreativas o</c:v>
                </c:pt>
                <c:pt idx="11">
                  <c:v>Visitar a familiares o amigos</c:v>
                </c:pt>
                <c:pt idx="12">
                  <c:v>Descansar</c:v>
                </c:pt>
                <c:pt idx="13">
                  <c:v>Visitar su paisaje y naturaleza</c:v>
                </c:pt>
                <c:pt idx="14">
                  <c:v>Visitar la ciudad o localidad</c:v>
                </c:pt>
                <c:pt idx="15">
                  <c:v>Disfrutar de su gastronomía</c:v>
                </c:pt>
                <c:pt idx="16">
                  <c:v>Conocer su arte/historia</c:v>
                </c:pt>
                <c:pt idx="17">
                  <c:v>Visitar sus monumentos</c:v>
                </c:pt>
              </c:strCache>
            </c:strRef>
          </c:cat>
          <c:val>
            <c:numRef>
              <c:f>'DEMANDA ANUAL'!$B$329:$B$346</c:f>
              <c:numCache>
                <c:formatCode>0.0%</c:formatCode>
                <c:ptCount val="18"/>
                <c:pt idx="0">
                  <c:v>3.0000000000000001E-3</c:v>
                </c:pt>
                <c:pt idx="1">
                  <c:v>3.9E-2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7.0000000000000001E-3</c:v>
                </c:pt>
                <c:pt idx="5">
                  <c:v>2.7E-2</c:v>
                </c:pt>
                <c:pt idx="6">
                  <c:v>3.7999999999999999E-2</c:v>
                </c:pt>
                <c:pt idx="7">
                  <c:v>4.2000000000000003E-2</c:v>
                </c:pt>
                <c:pt idx="8">
                  <c:v>6.7000000000000004E-2</c:v>
                </c:pt>
                <c:pt idx="9">
                  <c:v>0.106</c:v>
                </c:pt>
                <c:pt idx="10">
                  <c:v>0.154</c:v>
                </c:pt>
                <c:pt idx="11">
                  <c:v>0.184</c:v>
                </c:pt>
                <c:pt idx="12">
                  <c:v>0.20899999999999999</c:v>
                </c:pt>
                <c:pt idx="13">
                  <c:v>0.29799999999999999</c:v>
                </c:pt>
                <c:pt idx="14">
                  <c:v>0.39</c:v>
                </c:pt>
                <c:pt idx="15">
                  <c:v>0.45500000000000002</c:v>
                </c:pt>
                <c:pt idx="16">
                  <c:v>0.51800000000000002</c:v>
                </c:pt>
                <c:pt idx="17">
                  <c:v>0.67500000000000004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CDD8-4413-882D-0402D2336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8172048"/>
        <c:axId val="488170088"/>
      </c:barChart>
      <c:catAx>
        <c:axId val="488172048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70088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488170088"/>
        <c:scaling>
          <c:orientation val="minMax"/>
          <c:min val="0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72048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4F-4496-91D3-42E62AC31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47454616"/>
        <c:axId val="447451480"/>
      </c:barChart>
      <c:catAx>
        <c:axId val="447454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51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5148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5461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Motivo principal del viaje a Castilla y León</a:t>
            </a:r>
          </a:p>
        </c:rich>
      </c:tx>
      <c:layout>
        <c:manualLayout>
          <c:xMode val="edge"/>
          <c:yMode val="edge"/>
          <c:x val="0.34577156846990764"/>
          <c:y val="2.77009373828271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018007202881155"/>
          <c:y val="0.16620521095536886"/>
          <c:w val="0.45138055222088835"/>
          <c:h val="0.70914223340957383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B04-46E4-8AB9-7F15BC506D19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B04-46E4-8AB9-7F15BC506D19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B04-46E4-8AB9-7F15BC506D19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B04-46E4-8AB9-7F15BC506D19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B04-46E4-8AB9-7F15BC506D19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B04-46E4-8AB9-7F15BC506D19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B04-46E4-8AB9-7F15BC506D19}"/>
              </c:ext>
            </c:extLst>
          </c:dPt>
          <c:dPt>
            <c:idx val="7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B04-46E4-8AB9-7F15BC506D19}"/>
              </c:ext>
            </c:extLst>
          </c:dPt>
          <c:dPt>
            <c:idx val="8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B04-46E4-8AB9-7F15BC506D19}"/>
              </c:ext>
            </c:extLst>
          </c:dPt>
          <c:dPt>
            <c:idx val="9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B04-46E4-8AB9-7F15BC506D19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ANUAL'!$A$384:$A$391</c:f>
              <c:strCache>
                <c:ptCount val="8"/>
                <c:pt idx="0">
                  <c:v>Realizar un curso de español</c:v>
                </c:pt>
                <c:pt idx="1">
                  <c:v>Realizar compras</c:v>
                </c:pt>
                <c:pt idx="2">
                  <c:v>Estudios</c:v>
                </c:pt>
                <c:pt idx="3">
                  <c:v>Negocios (Trabajo, motivos profesionales)</c:v>
                </c:pt>
                <c:pt idx="4">
                  <c:v>Visita a familiares o amigos</c:v>
                </c:pt>
                <c:pt idx="5">
                  <c:v>Vacaciones: pasa las vacaciones/ocio/recreo, pero no hace un recorrido turístico</c:v>
                </c:pt>
                <c:pt idx="6">
                  <c:v>Salida de fin de semana</c:v>
                </c:pt>
                <c:pt idx="7">
                  <c:v>Turismo: Realiza un recorrido turístico</c:v>
                </c:pt>
              </c:strCache>
            </c:strRef>
          </c:cat>
          <c:val>
            <c:numRef>
              <c:f>'DEMANDA ANUAL'!$B$384:$B$391</c:f>
              <c:numCache>
                <c:formatCode>0.0%</c:formatCode>
                <c:ptCount val="8"/>
                <c:pt idx="0">
                  <c:v>2E-3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2.8000000000000001E-2</c:v>
                </c:pt>
                <c:pt idx="4">
                  <c:v>0.11799999999999999</c:v>
                </c:pt>
                <c:pt idx="5">
                  <c:v>0.21099999999999999</c:v>
                </c:pt>
                <c:pt idx="6">
                  <c:v>0.24099999999999999</c:v>
                </c:pt>
                <c:pt idx="7">
                  <c:v>0.33300000000000002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B04-46E4-8AB9-7F15BC506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8113248"/>
        <c:axId val="488108936"/>
      </c:barChart>
      <c:catAx>
        <c:axId val="488113248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08936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488108936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13248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Puntuación de distintos aspectos de  Castilla y León</a:t>
            </a:r>
          </a:p>
        </c:rich>
      </c:tx>
      <c:layout>
        <c:manualLayout>
          <c:xMode val="edge"/>
          <c:yMode val="edge"/>
          <c:x val="0.27183309330989208"/>
          <c:y val="1.42856479223282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2927480838091026"/>
          <c:y val="0.16857142857142857"/>
          <c:w val="0.47355530437435661"/>
          <c:h val="0.665714285714285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0DC-43AC-873F-B6A9EB6A1FCB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0DC-43AC-873F-B6A9EB6A1FCB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0DC-43AC-873F-B6A9EB6A1FCB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0DC-43AC-873F-B6A9EB6A1FC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0DC-43AC-873F-B6A9EB6A1FC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0DC-43AC-873F-B6A9EB6A1FCB}"/>
              </c:ext>
            </c:extLst>
          </c:dPt>
          <c:dPt>
            <c:idx val="6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0DC-43AC-873F-B6A9EB6A1FCB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0DC-43AC-873F-B6A9EB6A1FCB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0DC-43AC-873F-B6A9EB6A1FCB}"/>
              </c:ext>
            </c:extLst>
          </c:dPt>
          <c:dPt>
            <c:idx val="9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0DC-43AC-873F-B6A9EB6A1FC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ANUAL'!$A$431:$A$442</c:f>
              <c:strCache>
                <c:ptCount val="12"/>
                <c:pt idx="0">
                  <c:v>Estado de las carreteras</c:v>
                </c:pt>
                <c:pt idx="1">
                  <c:v>Oferta comercial</c:v>
                </c:pt>
                <c:pt idx="2">
                  <c:v>Oferta de ocio complementario</c:v>
                </c:pt>
                <c:pt idx="3">
                  <c:v>Señalización turística</c:v>
                </c:pt>
                <c:pt idx="4">
                  <c:v>Cuidado medio ambiente y naturaleza</c:v>
                </c:pt>
                <c:pt idx="5">
                  <c:v>Aglomeración durante la visita</c:v>
                </c:pt>
                <c:pt idx="6">
                  <c:v>Seguridad durante la visita: higiene, limpieza, ventilación</c:v>
                </c:pt>
                <c:pt idx="7">
                  <c:v>Cuidado del entorno urbano</c:v>
                </c:pt>
                <c:pt idx="8">
                  <c:v>Oferta cultural</c:v>
                </c:pt>
                <c:pt idx="9">
                  <c:v>Atención/amabilidad de la gente</c:v>
                </c:pt>
                <c:pt idx="10">
                  <c:v>Conservación de los monumentos</c:v>
                </c:pt>
                <c:pt idx="11">
                  <c:v>Seguridad ciudadana</c:v>
                </c:pt>
              </c:strCache>
            </c:strRef>
          </c:cat>
          <c:val>
            <c:numRef>
              <c:f>'DEMANDA ANUAL'!$B$431:$B$442</c:f>
              <c:numCache>
                <c:formatCode>#,##0.00</c:formatCode>
                <c:ptCount val="12"/>
                <c:pt idx="0">
                  <c:v>8.0399999999999991</c:v>
                </c:pt>
                <c:pt idx="1">
                  <c:v>8.07</c:v>
                </c:pt>
                <c:pt idx="2">
                  <c:v>8.14</c:v>
                </c:pt>
                <c:pt idx="3">
                  <c:v>8.17</c:v>
                </c:pt>
                <c:pt idx="4">
                  <c:v>8.3699999999999992</c:v>
                </c:pt>
                <c:pt idx="5">
                  <c:v>8.42</c:v>
                </c:pt>
                <c:pt idx="6">
                  <c:v>8.4499999999999993</c:v>
                </c:pt>
                <c:pt idx="7">
                  <c:v>8.49</c:v>
                </c:pt>
                <c:pt idx="8">
                  <c:v>8.51</c:v>
                </c:pt>
                <c:pt idx="9">
                  <c:v>8.59</c:v>
                </c:pt>
                <c:pt idx="10">
                  <c:v>8.67</c:v>
                </c:pt>
                <c:pt idx="11">
                  <c:v>8.68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0DC-43AC-873F-B6A9EB6A1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8115992"/>
        <c:axId val="488108544"/>
      </c:barChart>
      <c:catAx>
        <c:axId val="488115992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0854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488108544"/>
        <c:scaling>
          <c:orientation val="minMax"/>
          <c:max val="1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15992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Medio de transporte utilzado por 
los visitantes </a:t>
            </a:r>
          </a:p>
        </c:rich>
      </c:tx>
      <c:layout>
        <c:manualLayout>
          <c:xMode val="edge"/>
          <c:yMode val="edge"/>
          <c:x val="0.4096210561092451"/>
          <c:y val="1.5872983090228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64338166751917"/>
          <c:y val="0.13650835971093661"/>
          <c:w val="0.60000040974678337"/>
          <c:h val="0.7873040281002855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7D-9BD4-E78F9783970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7D-9BD4-E78F9783970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7D-9BD4-E78F9783970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7D-9BD4-E78F9783970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64E4-467D-9BD4-E78F97839705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64E4-467D-9BD4-E78F97839705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64E4-467D-9BD4-E78F97839705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ANUAL'!$A$178:$A$186</c:f>
              <c:strCache>
                <c:ptCount val="9"/>
                <c:pt idx="0">
                  <c:v>Ns/Nc</c:v>
                </c:pt>
                <c:pt idx="1">
                  <c:v>Otro</c:v>
                </c:pt>
                <c:pt idx="2">
                  <c:v>Moto</c:v>
                </c:pt>
                <c:pt idx="3">
                  <c:v>Coche de alquiler</c:v>
                </c:pt>
                <c:pt idx="4">
                  <c:v>Avión</c:v>
                </c:pt>
                <c:pt idx="5">
                  <c:v>Autobús</c:v>
                </c:pt>
                <c:pt idx="6">
                  <c:v>Tren</c:v>
                </c:pt>
                <c:pt idx="7">
                  <c:v>Coche con caravana / autocaravana</c:v>
                </c:pt>
                <c:pt idx="8">
                  <c:v>Coche propio</c:v>
                </c:pt>
              </c:strCache>
            </c:strRef>
          </c:cat>
          <c:val>
            <c:numRef>
              <c:f>'DEMANDA ANUAL'!$B$178:$B$186</c:f>
              <c:numCache>
                <c:formatCode>0.0%</c:formatCode>
                <c:ptCount val="9"/>
                <c:pt idx="0">
                  <c:v>6.0000000000000001E-3</c:v>
                </c:pt>
                <c:pt idx="1">
                  <c:v>2.1000000000000001E-2</c:v>
                </c:pt>
                <c:pt idx="2">
                  <c:v>7.0000000000000001E-3</c:v>
                </c:pt>
                <c:pt idx="3">
                  <c:v>0.03</c:v>
                </c:pt>
                <c:pt idx="4">
                  <c:v>3.6999999999999998E-2</c:v>
                </c:pt>
                <c:pt idx="5">
                  <c:v>4.2999999999999997E-2</c:v>
                </c:pt>
                <c:pt idx="6">
                  <c:v>5.8000000000000003E-2</c:v>
                </c:pt>
                <c:pt idx="7">
                  <c:v>7.1999999999999995E-2</c:v>
                </c:pt>
                <c:pt idx="8">
                  <c:v>0.72599999999999998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4E4-467D-9BD4-E78F97839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8109720"/>
        <c:axId val="488114816"/>
      </c:barChart>
      <c:catAx>
        <c:axId val="488109720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14816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488114816"/>
        <c:scaling>
          <c:orientation val="minMax"/>
          <c:max val="0.8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09720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¿A través de qué medio ha organizado el viaje?</a:t>
            </a:r>
          </a:p>
        </c:rich>
      </c:tx>
      <c:layout>
        <c:manualLayout>
          <c:xMode val="edge"/>
          <c:yMode val="edge"/>
          <c:x val="0.4096210561092451"/>
          <c:y val="1.5872983090228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12589743081938"/>
          <c:y val="0.16190526384320389"/>
          <c:w val="0.6195808426988928"/>
          <c:h val="0.73016099380268418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A1-43E7-9DAF-1FB49B10BA45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A1-43E7-9DAF-1FB49B10BA45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A1-43E7-9DAF-1FB49B10BA4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A1-43E7-9DAF-1FB49B10BA4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A1-43E7-9DAF-1FB49B10BA45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ANUAL'!$A$242:$A$246</c:f>
              <c:strCache>
                <c:ptCount val="5"/>
                <c:pt idx="0">
                  <c:v>Ns/Nc</c:v>
                </c:pt>
                <c:pt idx="1">
                  <c:v>A través de una agencia de viajes Online</c:v>
                </c:pt>
                <c:pt idx="2">
                  <c:v>A través de una agencia de viajes Física</c:v>
                </c:pt>
                <c:pt idx="3">
                  <c:v>Organización propia: a través de Internet</c:v>
                </c:pt>
                <c:pt idx="4">
                  <c:v>Organización propia: otros medios  </c:v>
                </c:pt>
              </c:strCache>
            </c:strRef>
          </c:cat>
          <c:val>
            <c:numRef>
              <c:f>'DEMANDA ANUAL'!$B$242:$B$246</c:f>
              <c:numCache>
                <c:formatCode>0.0%</c:formatCode>
                <c:ptCount val="5"/>
                <c:pt idx="0">
                  <c:v>1.4999999999999999E-2</c:v>
                </c:pt>
                <c:pt idx="1">
                  <c:v>1.4E-2</c:v>
                </c:pt>
                <c:pt idx="2">
                  <c:v>2.5000000000000001E-2</c:v>
                </c:pt>
                <c:pt idx="3">
                  <c:v>0.26600000000000001</c:v>
                </c:pt>
                <c:pt idx="4">
                  <c:v>0.72499999999999998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5A1-43E7-9DAF-1FB49B10B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8116776"/>
        <c:axId val="488115208"/>
      </c:barChart>
      <c:catAx>
        <c:axId val="488116776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15208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488115208"/>
        <c:scaling>
          <c:orientation val="minMax"/>
          <c:max val="0.8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16776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En su anterior visita ¿se quedó a dormir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 en alguna de sus provincias?</a:t>
            </a:r>
          </a:p>
        </c:rich>
      </c:tx>
      <c:layout>
        <c:manualLayout>
          <c:xMode val="edge"/>
          <c:yMode val="edge"/>
          <c:x val="0.21992504947576741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CB-4E52-A314-3EF6B0BBBE1A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9CB-4E52-A314-3EF6B0BBBE1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9CB-4E52-A314-3EF6B0BBBE1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9CB-4E52-A314-3EF6B0BBBE1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'\\filesrvva04\Share\1.- SECCION ESTUDIOS TURISTICOS\4.- BOLETÍN DE COYUNTURA TURISTICA\AÑO 2011\13.- ANUAL\[BOLETIN ANUAL 2011.xls]11.- EMPLEO X PROV.'!#REF!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CB-4E52-A314-3EF6B0BBBE1A}"/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'\\filesrvva04\Share\1.- SECCION ESTUDIOS TURISTICOS\4.- BOLETÍN DE COYUNTURA TURISTICA\AÑO 2011\13.- ANUAL\[BOLETIN ANUAL 2011.xls]11.- EMPLEO X PROV.'!#REF!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Tipo de alojamiento utilizado en su anterior visita</a:t>
            </a:r>
          </a:p>
        </c:rich>
      </c:tx>
      <c:layout>
        <c:manualLayout>
          <c:xMode val="edge"/>
          <c:yMode val="edge"/>
          <c:x val="0.21992504947576741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61-4C61-A9B3-844775454168}"/>
              </c:ext>
            </c:extLst>
          </c:dPt>
          <c:dLbls>
            <c:dLbl>
              <c:idx val="0"/>
              <c:layout>
                <c:manualLayout>
                  <c:x val="2.5675934893165109E-2"/>
                  <c:y val="-0.1245213075638272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761-4C61-A9B3-84477545416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5644214259313864E-2"/>
                  <c:y val="-9.362347888332145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761-4C61-A9B3-84477545416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22833709957341E-2"/>
                  <c:y val="-4.78182772607969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761-4C61-A9B3-84477545416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'\\filesrvva04\Share\1.- SECCION ESTUDIOS TURISTICOS\4.- BOLETÍN DE COYUNTURA TURISTICA\AÑO 2011\13.- ANUAL\[BOLETIN ANUAL 2011.xls]11.- EMPLEO X PROV.'!#REF!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761-4C61-A9B3-844775454168}"/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'\\filesrvva04\Share\1.- SECCION ESTUDIOS TURISTICOS\4.- BOLETÍN DE COYUNTURA TURISTICA\AÑO 2011\13.- ANUAL\[BOLETIN ANUAL 2011.xls]11.- EMPLEO X PROV.'!#REF!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Nivel de estudios </a:t>
            </a:r>
          </a:p>
        </c:rich>
      </c:tx>
      <c:layout>
        <c:manualLayout>
          <c:xMode val="edge"/>
          <c:yMode val="edge"/>
          <c:x val="0.40510856597470768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ANUAL'!$A$73:$A$76</c:f>
              <c:strCache>
                <c:ptCount val="4"/>
                <c:pt idx="0">
                  <c:v>Sin estudios / estudios primarios incompletos</c:v>
                </c:pt>
                <c:pt idx="1">
                  <c:v>Estudios primarios</c:v>
                </c:pt>
                <c:pt idx="2">
                  <c:v>Bachillerato / Módulo (FP)</c:v>
                </c:pt>
                <c:pt idx="3">
                  <c:v>Estudios universitarios</c:v>
                </c:pt>
              </c:strCache>
            </c:strRef>
          </c:cat>
          <c:val>
            <c:numRef>
              <c:f>'DEMANDA ANUAL'!$B$73:$B$76</c:f>
              <c:numCache>
                <c:formatCode>0.0%</c:formatCode>
                <c:ptCount val="4"/>
                <c:pt idx="0">
                  <c:v>1E-3</c:v>
                </c:pt>
                <c:pt idx="1">
                  <c:v>9.0999999999999998E-2</c:v>
                </c:pt>
                <c:pt idx="2">
                  <c:v>0.33800000000000002</c:v>
                </c:pt>
                <c:pt idx="3">
                  <c:v>0.56000000000000005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E0-49CB-B38B-095BAF79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8115600"/>
        <c:axId val="488110504"/>
      </c:barChart>
      <c:catAx>
        <c:axId val="48811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10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1105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1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Edad de los visitantes </a:t>
            </a:r>
          </a:p>
        </c:rich>
      </c:tx>
      <c:layout>
        <c:manualLayout>
          <c:xMode val="edge"/>
          <c:yMode val="edge"/>
          <c:x val="0.40510856597470768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ANUAL'!$A$14:$A$18</c:f>
              <c:strCache>
                <c:ptCount val="5"/>
                <c:pt idx="0">
                  <c:v>Entre 16 y 24 años</c:v>
                </c:pt>
                <c:pt idx="1">
                  <c:v>Entre 25 y 34 años</c:v>
                </c:pt>
                <c:pt idx="2">
                  <c:v>Entre 35 y 44 años</c:v>
                </c:pt>
                <c:pt idx="3">
                  <c:v>Entre 45 y 54 años</c:v>
                </c:pt>
                <c:pt idx="4">
                  <c:v>Más de 55 años</c:v>
                </c:pt>
              </c:strCache>
            </c:strRef>
          </c:cat>
          <c:val>
            <c:numRef>
              <c:f>'DEMANDA ANUAL'!$B$14:$B$18</c:f>
              <c:numCache>
                <c:formatCode>0.0%</c:formatCode>
                <c:ptCount val="5"/>
                <c:pt idx="0">
                  <c:v>3.9E-2</c:v>
                </c:pt>
                <c:pt idx="1">
                  <c:v>0.16600000000000001</c:v>
                </c:pt>
                <c:pt idx="2">
                  <c:v>0.23699999999999999</c:v>
                </c:pt>
                <c:pt idx="3">
                  <c:v>0.248</c:v>
                </c:pt>
                <c:pt idx="4">
                  <c:v>0.31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B5-4019-8EA0-ED1F19509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8117560"/>
        <c:axId val="488107760"/>
      </c:barChart>
      <c:catAx>
        <c:axId val="48811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0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1077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17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Nivel de ingresos de los visitantes </a:t>
            </a:r>
          </a:p>
        </c:rich>
      </c:tx>
      <c:layout>
        <c:manualLayout>
          <c:xMode val="edge"/>
          <c:yMode val="edge"/>
          <c:x val="0.29471895558509731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ANUAL'!$A$142:$A$146</c:f>
              <c:strCache>
                <c:ptCount val="5"/>
                <c:pt idx="0">
                  <c:v>Menos de 12.000 euros</c:v>
                </c:pt>
                <c:pt idx="1">
                  <c:v>Entre 12.000  y 30.000 euros</c:v>
                </c:pt>
                <c:pt idx="2">
                  <c:v>Entre 30.000 y 54.000 euros</c:v>
                </c:pt>
                <c:pt idx="3">
                  <c:v>Más de 54.000 euros</c:v>
                </c:pt>
                <c:pt idx="4">
                  <c:v>Ns/Nc</c:v>
                </c:pt>
              </c:strCache>
            </c:strRef>
          </c:cat>
          <c:val>
            <c:numRef>
              <c:f>'DEMANDA ANUAL'!$B$142:$B$146</c:f>
              <c:numCache>
                <c:formatCode>0.0%</c:formatCode>
                <c:ptCount val="5"/>
                <c:pt idx="0">
                  <c:v>7.2999999999999995E-2</c:v>
                </c:pt>
                <c:pt idx="1">
                  <c:v>0.51400000000000001</c:v>
                </c:pt>
                <c:pt idx="2">
                  <c:v>0.115</c:v>
                </c:pt>
                <c:pt idx="3">
                  <c:v>2.1999999999999999E-2</c:v>
                </c:pt>
                <c:pt idx="4">
                  <c:v>0.27600000000000002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D2-4CF8-89A9-1894EFDF7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8109328"/>
        <c:axId val="488111288"/>
      </c:barChart>
      <c:catAx>
        <c:axId val="48810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11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1112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810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Tipo de alojamiento utilizado</a:t>
            </a:r>
          </a:p>
        </c:rich>
      </c:tx>
      <c:layout>
        <c:manualLayout>
          <c:xMode val="edge"/>
          <c:yMode val="edge"/>
          <c:x val="0.21992504947576741"/>
          <c:y val="1.81819969133071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42071987229813"/>
          <c:y val="0.39636363636363636"/>
          <c:w val="0.55793323503863612"/>
          <c:h val="0.45090909090909093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05-4368-96C3-92F8913C86A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05-4368-96C3-92F8913C86A0}"/>
              </c:ext>
            </c:extLst>
          </c:dPt>
          <c:dLbls>
            <c:dLbl>
              <c:idx val="0"/>
              <c:layout>
                <c:manualLayout>
                  <c:x val="1.900967809654746E-2"/>
                  <c:y val="3.001544495533725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405-4368-96C3-92F8913C86A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1881048810342206E-2"/>
                  <c:y val="-2.501287079611437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405-4368-96C3-92F8913C86A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ANUAL'!$A$296:$A$297</c:f>
              <c:strCache>
                <c:ptCount val="2"/>
                <c:pt idx="0">
                  <c:v>Alojamientos reglados</c:v>
                </c:pt>
                <c:pt idx="1">
                  <c:v>Alojamientos no reglados</c:v>
                </c:pt>
              </c:strCache>
            </c:strRef>
          </c:cat>
          <c:val>
            <c:numRef>
              <c:f>'DEMANDA ANUAL'!$B$296:$B$297</c:f>
              <c:numCache>
                <c:formatCode>0.0%</c:formatCode>
                <c:ptCount val="2"/>
                <c:pt idx="0">
                  <c:v>0.82199999999999995</c:v>
                </c:pt>
                <c:pt idx="1">
                  <c:v>0.17799999999999999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05-4368-96C3-92F8913C8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A6-42D8-A69F-955BF38B9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7452264"/>
        <c:axId val="447453048"/>
      </c:barChart>
      <c:catAx>
        <c:axId val="447452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53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45304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45226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19966514337992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30-4A73-866D-3F83E2E8B64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30-4A73-866D-3F83E2E8B64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130-4A73-866D-3F83E2E8B64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81726023368138234"/>
                  <c:y val="0.68852459016393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6.4297906583628425E-2"/>
                  <c:y val="0.377049180327868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24534727512174004"/>
                  <c:y val="0.216393442622950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807195509457473"/>
                  <c:y val="0.698360655737704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6226777685427383"/>
                  <c:y val="0.672131147540983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8.6294558835922353E-2"/>
                  <c:y val="0.518032786885245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1336736160797643"/>
                  <c:y val="0.314754098360655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766526819160486"/>
                  <c:y val="0.177049180327868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4856233569019618"/>
                  <c:y val="0.1409836065573770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130-4A73-866D-3F83E2E8B64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'[2]2.- M.V. PROV'!$D$199:$F$199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</c:strCache>
            </c:strRef>
          </c:cat>
          <c:val>
            <c:numRef>
              <c:f>'[2]2.- M.V. PROV'!$D$503:$F$503</c:f>
              <c:numCache>
                <c:formatCode>General</c:formatCode>
                <c:ptCount val="3"/>
                <c:pt idx="0">
                  <c:v>0.76927495091690801</c:v>
                </c:pt>
                <c:pt idx="1">
                  <c:v>3.8971008529826781E-2</c:v>
                </c:pt>
                <c:pt idx="2">
                  <c:v>0.19175404055326517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130-4A73-866D-3F83E2E8B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[1]Mes!$G$235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C6-4E19-9A02-80E32A1751B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C6-4E19-9A02-80E32A1751B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C6-4E19-9A02-80E32A1751B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C6-4E19-9A02-80E32A1751B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BC6-4E19-9A02-80E32A1751B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BC6-4E19-9A02-80E32A1751B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BC6-4E19-9A02-80E32A1751B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BC6-4E19-9A02-80E32A1751B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BC6-4E19-9A02-80E32A1751B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BC6-4E19-9A02-80E32A1751B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[1]Mes!$A$236:$A$244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[1]Mes!$G$236:$G$244</c:f>
              <c:numCache>
                <c:formatCode>General</c:formatCode>
                <c:ptCount val="9"/>
                <c:pt idx="0">
                  <c:v>35300</c:v>
                </c:pt>
                <c:pt idx="1">
                  <c:v>79368</c:v>
                </c:pt>
                <c:pt idx="2">
                  <c:v>88075</c:v>
                </c:pt>
                <c:pt idx="3">
                  <c:v>29050</c:v>
                </c:pt>
                <c:pt idx="4">
                  <c:v>113824</c:v>
                </c:pt>
                <c:pt idx="5">
                  <c:v>42710</c:v>
                </c:pt>
                <c:pt idx="6">
                  <c:v>24440</c:v>
                </c:pt>
                <c:pt idx="7">
                  <c:v>77527</c:v>
                </c:pt>
                <c:pt idx="8">
                  <c:v>26138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BC6-4E19-9A02-80E32A17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PROV'!$C$507:$N$507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PROV'!$C$508:$N$508</c:f>
              <c:numCache>
                <c:formatCode>General</c:formatCode>
                <c:ptCount val="12"/>
                <c:pt idx="0">
                  <c:v>15574</c:v>
                </c:pt>
                <c:pt idx="1">
                  <c:v>18113</c:v>
                </c:pt>
                <c:pt idx="2">
                  <c:v>21564</c:v>
                </c:pt>
                <c:pt idx="3">
                  <c:v>36453</c:v>
                </c:pt>
                <c:pt idx="4">
                  <c:v>30360</c:v>
                </c:pt>
                <c:pt idx="5">
                  <c:v>30777</c:v>
                </c:pt>
                <c:pt idx="6">
                  <c:v>37522</c:v>
                </c:pt>
                <c:pt idx="7">
                  <c:v>59783</c:v>
                </c:pt>
                <c:pt idx="8">
                  <c:v>34568</c:v>
                </c:pt>
                <c:pt idx="9">
                  <c:v>33455</c:v>
                </c:pt>
                <c:pt idx="10">
                  <c:v>21962</c:v>
                </c:pt>
                <c:pt idx="11">
                  <c:v>22010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B2D-843D-CF53C3482FF1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PROV'!$C$507:$N$507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PROV'!$C$509:$N$509</c:f>
              <c:numCache>
                <c:formatCode>General</c:formatCode>
                <c:ptCount val="12"/>
                <c:pt idx="0">
                  <c:v>23477</c:v>
                </c:pt>
                <c:pt idx="1">
                  <c:v>26684</c:v>
                </c:pt>
                <c:pt idx="2">
                  <c:v>34571</c:v>
                </c:pt>
                <c:pt idx="3">
                  <c:v>61219</c:v>
                </c:pt>
                <c:pt idx="4">
                  <c:v>45618</c:v>
                </c:pt>
                <c:pt idx="5">
                  <c:v>49233</c:v>
                </c:pt>
                <c:pt idx="6">
                  <c:v>64602</c:v>
                </c:pt>
                <c:pt idx="7">
                  <c:v>110158</c:v>
                </c:pt>
                <c:pt idx="8">
                  <c:v>56563</c:v>
                </c:pt>
                <c:pt idx="9">
                  <c:v>54005</c:v>
                </c:pt>
                <c:pt idx="10">
                  <c:v>35307</c:v>
                </c:pt>
                <c:pt idx="11">
                  <c:v>33495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B2D-843D-CF53C3482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44808"/>
        <c:axId val="447749512"/>
      </c:barChart>
      <c:catAx>
        <c:axId val="44774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9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7749512"/>
        <c:scaling>
          <c:orientation val="minMax"/>
          <c:max val="1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4808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E9-4ACC-A771-6F0B2E86238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E9-4ACC-A771-6F0B2E86238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E9-4ACC-A771-6F0B2E86238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E9-4ACC-A771-6F0B2E86238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0E9-4ACC-A771-6F0B2E86238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0E9-4ACC-A771-6F0B2E86238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0E9-4ACC-A771-6F0B2E86238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0E9-4ACC-A771-6F0B2E86238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0E9-4ACC-A771-6F0B2E86238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0E9-4ACC-A771-6F0B2E862384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0E9-4ACC-A771-6F0B2E862384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B0E9-4ACC-A771-6F0B2E86238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B0E9-4ACC-A771-6F0B2E86238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B0E9-4ACC-A771-6F0B2E86238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B0E9-4ACC-A771-6F0B2E86238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B0E9-4ACC-A771-6F0B2E86238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B0E9-4ACC-A771-6F0B2E86238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B0E9-4ACC-A771-6F0B2E86238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B0E9-4ACC-A771-6F0B2E86238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B0E9-4ACC-A771-6F0B2E86238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B0E9-4ACC-A771-6F0B2E862384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B0E9-4ACC-A771-6F0B2E86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42064"/>
        <c:axId val="447748336"/>
      </c:barChart>
      <c:catAx>
        <c:axId val="44774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74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20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90-4E4E-85D0-67173BBD8FDF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90-4E4E-85D0-67173BBD8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42848"/>
        <c:axId val="447743240"/>
      </c:barChart>
      <c:catAx>
        <c:axId val="44774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3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743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284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MESES'!$A$11:$B$13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MESES'!$C$11:$C$13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85-4363-83AA-3C48B586734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MESES'!$A$11:$B$13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MESES'!$D$11:$D$13</c:f>
              <c:numCache>
                <c:formatCode>General</c:formatCode>
                <c:ptCount val="3"/>
                <c:pt idx="0">
                  <c:v>452021</c:v>
                </c:pt>
                <c:pt idx="1">
                  <c:v>394144</c:v>
                </c:pt>
                <c:pt idx="2">
                  <c:v>57877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85-4363-83AA-3C48B5867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43632"/>
        <c:axId val="447744024"/>
      </c:barChart>
      <c:catAx>
        <c:axId val="44774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4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74402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3632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MESES'!$A$29:$B$31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MESES'!$C$29:$C$31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9A-47ED-8E24-2A4549C4A18C}"/>
            </c:ext>
          </c:extLst>
        </c:ser>
        <c:ser>
          <c:idx val="1"/>
          <c:order val="1"/>
          <c:tx>
            <c:strRef>
              <c:f>'[2]3.- M.V. Y P. MESES'!$D$25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MESES'!$A$29:$B$31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MESES'!$D$29:$D$31</c:f>
              <c:numCache>
                <c:formatCode>General</c:formatCode>
                <c:ptCount val="3"/>
                <c:pt idx="0">
                  <c:v>524212</c:v>
                </c:pt>
                <c:pt idx="1">
                  <c:v>464898</c:v>
                </c:pt>
                <c:pt idx="2">
                  <c:v>59314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9A-47ED-8E24-2A4549C4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49120"/>
        <c:axId val="447744416"/>
      </c:barChart>
      <c:catAx>
        <c:axId val="4477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744416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91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MESES'!$A$26:$B$28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MESES'!$C$26:$C$28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A6-4C77-8561-EC50E36487BA}"/>
            </c:ext>
          </c:extLst>
        </c:ser>
        <c:ser>
          <c:idx val="1"/>
          <c:order val="1"/>
          <c:tx>
            <c:strRef>
              <c:f>'[2]3.- M.V. Y P. MESES'!$D$25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MESES'!$A$26:$B$28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MESES'!$D$26:$D$28</c:f>
              <c:numCache>
                <c:formatCode>General</c:formatCode>
                <c:ptCount val="3"/>
                <c:pt idx="0">
                  <c:v>325379</c:v>
                </c:pt>
                <c:pt idx="1">
                  <c:v>289393</c:v>
                </c:pt>
                <c:pt idx="2">
                  <c:v>35986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A6-4C77-8561-EC50E364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45984"/>
        <c:axId val="447746768"/>
      </c:barChart>
      <c:catAx>
        <c:axId val="4477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74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598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994-40C3-B45A-B8652A53B4C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994-40C3-B45A-B8652A53B4C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994-40C3-B45A-B8652A53B4C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994-40C3-B45A-B8652A53B4C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994-40C3-B45A-B8652A53B4C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994-40C3-B45A-B8652A53B4C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994-40C3-B45A-B8652A53B4C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994-40C3-B45A-B8652A53B4C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994-40C3-B45A-B8652A53B4C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994-40C3-B45A-B8652A53B4C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994-40C3-B45A-B8652A53B4C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994-40C3-B45A-B8652A53B4C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994-40C3-B45A-B8652A53B4C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3994-40C3-B45A-B8652A53B4C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3994-40C3-B45A-B8652A53B4C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3994-40C3-B45A-B8652A53B4C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3994-40C3-B45A-B8652A53B4C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3994-40C3-B45A-B8652A53B4C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3994-40C3-B45A-B8652A53B4C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3994-40C3-B45A-B8652A53B4C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3994-40C3-B45A-B8652A53B4C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3994-40C3-B45A-B8652A53B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47944"/>
        <c:axId val="448258760"/>
      </c:barChart>
      <c:catAx>
        <c:axId val="447747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25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25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77479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MESES'!$C$43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MESES'!$A$44:$B$46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MESES'!$C$44:$C$46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2B-465A-B392-EE994509B173}"/>
            </c:ext>
          </c:extLst>
        </c:ser>
        <c:ser>
          <c:idx val="1"/>
          <c:order val="1"/>
          <c:tx>
            <c:strRef>
              <c:f>'[2]3.- M.V. Y P. MESES'!$D$43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MESES'!$A$44:$B$46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MESES'!$D$44:$D$46</c:f>
              <c:numCache>
                <c:formatCode>General</c:formatCode>
                <c:ptCount val="3"/>
                <c:pt idx="0">
                  <c:v>407436</c:v>
                </c:pt>
                <c:pt idx="1">
                  <c:v>353895</c:v>
                </c:pt>
                <c:pt idx="2">
                  <c:v>53541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2B-465A-B392-EE994509B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258368"/>
        <c:axId val="448257976"/>
      </c:barChart>
      <c:catAx>
        <c:axId val="44825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257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257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25836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MESES'!$C$43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MESES'!$A$47:$B$49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MESES'!$C$47:$C$49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1D-4748-B59D-0F2D3A8DB8D6}"/>
            </c:ext>
          </c:extLst>
        </c:ser>
        <c:ser>
          <c:idx val="1"/>
          <c:order val="1"/>
          <c:tx>
            <c:strRef>
              <c:f>'[2]3.- M.V. Y P. MESES'!$D$43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MESES'!$A$47:$B$49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MESES'!$D$47:$D$49</c:f>
              <c:numCache>
                <c:formatCode>General</c:formatCode>
                <c:ptCount val="3"/>
                <c:pt idx="0">
                  <c:v>676323</c:v>
                </c:pt>
                <c:pt idx="1">
                  <c:v>594001</c:v>
                </c:pt>
                <c:pt idx="2">
                  <c:v>82322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1D-4748-B59D-0F2D3A8DB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254840"/>
        <c:axId val="448256800"/>
      </c:barChart>
      <c:catAx>
        <c:axId val="448254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25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25680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25484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EB-42F8-9644-4F72C6C556D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EB-42F8-9644-4F72C6C556D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EB-42F8-9644-4F72C6C556D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EB-42F8-9644-4F72C6C556D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0EB-42F8-9644-4F72C6C556D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0EB-42F8-9644-4F72C6C556D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0EB-42F8-9644-4F72C6C556D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0EB-42F8-9644-4F72C6C556D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0EB-42F8-9644-4F72C6C556D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0EB-42F8-9644-4F72C6C556D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0EB-42F8-9644-4F72C6C556D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0EB-42F8-9644-4F72C6C556D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0EB-42F8-9644-4F72C6C556D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0EB-42F8-9644-4F72C6C556D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0EB-42F8-9644-4F72C6C556D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0EB-42F8-9644-4F72C6C556D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0EB-42F8-9644-4F72C6C556D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0EB-42F8-9644-4F72C6C556D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0EB-42F8-9644-4F72C6C556D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0EB-42F8-9644-4F72C6C556D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0EB-42F8-9644-4F72C6C556D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0EB-42F8-9644-4F72C6C55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254448"/>
        <c:axId val="448255232"/>
      </c:barChart>
      <c:catAx>
        <c:axId val="44825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25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25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25444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[1]Mes!$D$368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DD-4022-9512-BB10947E29D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DD-4022-9512-BB10947E29D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DD-4022-9512-BB10947E29D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DD-4022-9512-BB10947E29D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DD-4022-9512-BB10947E29D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DD-4022-9512-BB10947E29D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DD-4022-9512-BB10947E29D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DD-4022-9512-BB10947E29D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DD-4022-9512-BB10947E29D3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8DD-4022-9512-BB10947E29D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[1]Mes!$D$369:$D$377</c:f>
              <c:numCache>
                <c:formatCode>General</c:formatCode>
                <c:ptCount val="9"/>
                <c:pt idx="0">
                  <c:v>13071</c:v>
                </c:pt>
                <c:pt idx="1">
                  <c:v>7614</c:v>
                </c:pt>
                <c:pt idx="2">
                  <c:v>7938</c:v>
                </c:pt>
                <c:pt idx="3">
                  <c:v>3753</c:v>
                </c:pt>
                <c:pt idx="4">
                  <c:v>7646</c:v>
                </c:pt>
                <c:pt idx="5">
                  <c:v>10102</c:v>
                </c:pt>
                <c:pt idx="6">
                  <c:v>5449</c:v>
                </c:pt>
                <c:pt idx="7">
                  <c:v>4091</c:v>
                </c:pt>
                <c:pt idx="8">
                  <c:v>4040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8DD-4022-9512-BB10947E2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䐀</c:firstFooter>
    </c:headerFooter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MESES'!$C$61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MESES'!$A$62:$B$64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MESES'!$C$62:$C$64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87-486B-A80B-6B304EB31497}"/>
            </c:ext>
          </c:extLst>
        </c:ser>
        <c:ser>
          <c:idx val="1"/>
          <c:order val="1"/>
          <c:tx>
            <c:strRef>
              <c:f>'[2]3.- M.V. Y P. MESES'!$D$61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MESES'!$A$62:$B$64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MESES'!$D$62:$D$64</c:f>
              <c:numCache>
                <c:formatCode>General</c:formatCode>
                <c:ptCount val="3"/>
                <c:pt idx="0">
                  <c:v>568837</c:v>
                </c:pt>
                <c:pt idx="1">
                  <c:v>472272</c:v>
                </c:pt>
                <c:pt idx="2">
                  <c:v>96565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87-486B-A80B-6B304EB31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261112"/>
        <c:axId val="448261504"/>
      </c:barChart>
      <c:catAx>
        <c:axId val="448261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26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26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26111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MESES'!$C$61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MESES'!$A$65:$B$67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MESES'!$C$65:$C$67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95-489A-9029-62AC4891D0D5}"/>
            </c:ext>
          </c:extLst>
        </c:ser>
        <c:ser>
          <c:idx val="1"/>
          <c:order val="1"/>
          <c:tx>
            <c:strRef>
              <c:f>'[2]3.- M.V. Y P. MESES'!$D$61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MESES'!$A$65:$B$67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MESES'!$D$65:$D$67</c:f>
              <c:numCache>
                <c:formatCode>General</c:formatCode>
                <c:ptCount val="3"/>
                <c:pt idx="0">
                  <c:v>969416</c:v>
                </c:pt>
                <c:pt idx="1">
                  <c:v>831203</c:v>
                </c:pt>
                <c:pt idx="2">
                  <c:v>138213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95-489A-9029-62AC4891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254056"/>
        <c:axId val="448256408"/>
      </c:barChart>
      <c:catAx>
        <c:axId val="448254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25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256408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2540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04-4B6D-8637-5295EA0B969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04-4B6D-8637-5295EA0B969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04-4B6D-8637-5295EA0B969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04-4B6D-8637-5295EA0B969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04-4B6D-8637-5295EA0B969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04-4B6D-8637-5295EA0B969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04-4B6D-8637-5295EA0B969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04-4B6D-8637-5295EA0B969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04-4B6D-8637-5295EA0B969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04-4B6D-8637-5295EA0B969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404-4B6D-8637-5295EA0B969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404-4B6D-8637-5295EA0B969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404-4B6D-8637-5295EA0B969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404-4B6D-8637-5295EA0B969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404-4B6D-8637-5295EA0B969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404-4B6D-8637-5295EA0B969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404-4B6D-8637-5295EA0B969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404-4B6D-8637-5295EA0B969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404-4B6D-8637-5295EA0B969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404-4B6D-8637-5295EA0B969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404-4B6D-8637-5295EA0B969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404-4B6D-8637-5295EA0B9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257584"/>
        <c:axId val="448259152"/>
      </c:barChart>
      <c:catAx>
        <c:axId val="44825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25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25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25758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MESES'!$A$80:$B$82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MESES'!$C$80:$C$82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D9-420D-8A37-F22EC90F4B9D}"/>
            </c:ext>
          </c:extLst>
        </c:ser>
        <c:ser>
          <c:idx val="1"/>
          <c:order val="1"/>
          <c:tx>
            <c:strRef>
              <c:f>'[2]3.- M.V. Y P. MESES'!$D$79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MESES'!$A$80:$B$82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MESES'!$D$80:$D$82</c:f>
              <c:numCache>
                <c:formatCode>General</c:formatCode>
                <c:ptCount val="3"/>
                <c:pt idx="0">
                  <c:v>553088</c:v>
                </c:pt>
                <c:pt idx="1">
                  <c:v>420974</c:v>
                </c:pt>
                <c:pt idx="2">
                  <c:v>132114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D9-420D-8A37-F22EC90F4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824432"/>
        <c:axId val="448826784"/>
      </c:barChart>
      <c:catAx>
        <c:axId val="44882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82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82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82443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MESES'!$A$83:$B$85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MESES'!$C$83:$C$85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3D-4D65-81F6-4AF5A2EC3627}"/>
            </c:ext>
          </c:extLst>
        </c:ser>
        <c:ser>
          <c:idx val="1"/>
          <c:order val="1"/>
          <c:tx>
            <c:strRef>
              <c:f>'[2]3.- M.V. Y P. MESES'!$D$79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MESES'!$A$83:$B$85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MESES'!$D$83:$D$85</c:f>
              <c:numCache>
                <c:formatCode>General</c:formatCode>
                <c:ptCount val="3"/>
                <c:pt idx="0">
                  <c:v>916206</c:v>
                </c:pt>
                <c:pt idx="1">
                  <c:v>725449</c:v>
                </c:pt>
                <c:pt idx="2">
                  <c:v>190757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3D-4D65-81F6-4AF5A2EC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819336"/>
        <c:axId val="448820512"/>
      </c:barChart>
      <c:catAx>
        <c:axId val="448819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82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82051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8193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7F-4B88-B5C7-101CF04B0D1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7F-4B88-B5C7-101CF04B0D1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7F-4B88-B5C7-101CF04B0D1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7F-4B88-B5C7-101CF04B0D1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C7F-4B88-B5C7-101CF04B0D1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C7F-4B88-B5C7-101CF04B0D1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C7F-4B88-B5C7-101CF04B0D1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C7F-4B88-B5C7-101CF04B0D1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C7F-4B88-B5C7-101CF04B0D1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C7F-4B88-B5C7-101CF04B0D1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C7F-4B88-B5C7-101CF04B0D1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C7F-4B88-B5C7-101CF04B0D1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C7F-4B88-B5C7-101CF04B0D1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C7F-4B88-B5C7-101CF04B0D1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C7F-4B88-B5C7-101CF04B0D1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C7F-4B88-B5C7-101CF04B0D1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C7F-4B88-B5C7-101CF04B0D1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C7F-4B88-B5C7-101CF04B0D1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C7F-4B88-B5C7-101CF04B0D1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C7F-4B88-B5C7-101CF04B0D1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C7F-4B88-B5C7-101CF04B0D1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C7F-4B88-B5C7-101CF04B0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820904"/>
        <c:axId val="448824824"/>
      </c:barChart>
      <c:catAx>
        <c:axId val="44882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824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824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82090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MESES'!$C$97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MESES'!$A$98:$B$100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MESES'!$C$98:$C$100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7C-442E-9C85-B8A41172F2C8}"/>
            </c:ext>
          </c:extLst>
        </c:ser>
        <c:ser>
          <c:idx val="1"/>
          <c:order val="1"/>
          <c:tx>
            <c:strRef>
              <c:f>'[2]3.- M.V. Y P. MESES'!$D$97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MESES'!$A$98:$B$100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MESES'!$D$98:$D$100</c:f>
              <c:numCache>
                <c:formatCode>General</c:formatCode>
                <c:ptCount val="3"/>
                <c:pt idx="0">
                  <c:v>557255</c:v>
                </c:pt>
                <c:pt idx="1">
                  <c:v>431324</c:v>
                </c:pt>
                <c:pt idx="2">
                  <c:v>125931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7C-442E-9C85-B8A41172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822864"/>
        <c:axId val="448821688"/>
      </c:barChart>
      <c:catAx>
        <c:axId val="44882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821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821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8228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MESES'!$C$97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MESES'!$A$101:$B$103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MESES'!$C$101:$C$103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26-401C-8185-7BC1BD8BB146}"/>
            </c:ext>
          </c:extLst>
        </c:ser>
        <c:ser>
          <c:idx val="1"/>
          <c:order val="1"/>
          <c:tx>
            <c:strRef>
              <c:f>'[2]3.- M.V. Y P. MESES'!$D$97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MESES'!$A$101:$B$103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MESES'!$D$101:$D$103</c:f>
              <c:numCache>
                <c:formatCode>General</c:formatCode>
                <c:ptCount val="3"/>
                <c:pt idx="0">
                  <c:v>902900</c:v>
                </c:pt>
                <c:pt idx="1">
                  <c:v>717766</c:v>
                </c:pt>
                <c:pt idx="2">
                  <c:v>185134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26-401C-8185-7BC1BD8BB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822472"/>
        <c:axId val="448825608"/>
      </c:barChart>
      <c:catAx>
        <c:axId val="448822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825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825608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8224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79-4BF7-AA74-E55D6E6C13B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79-4BF7-AA74-E55D6E6C13B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79-4BF7-AA74-E55D6E6C13B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79-4BF7-AA74-E55D6E6C13B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A79-4BF7-AA74-E55D6E6C13B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A79-4BF7-AA74-E55D6E6C13B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A79-4BF7-AA74-E55D6E6C13B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A79-4BF7-AA74-E55D6E6C13B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A79-4BF7-AA74-E55D6E6C13BD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A79-4BF7-AA74-E55D6E6C13BD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A79-4BF7-AA74-E55D6E6C13BD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A79-4BF7-AA74-E55D6E6C13B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A79-4BF7-AA74-E55D6E6C13B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A79-4BF7-AA74-E55D6E6C13B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A79-4BF7-AA74-E55D6E6C13B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A79-4BF7-AA74-E55D6E6C13B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A79-4BF7-AA74-E55D6E6C13B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A79-4BF7-AA74-E55D6E6C13B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A79-4BF7-AA74-E55D6E6C13B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A79-4BF7-AA74-E55D6E6C13BD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A79-4BF7-AA74-E55D6E6C13BD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A79-4BF7-AA74-E55D6E6C1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820120"/>
        <c:axId val="448823256"/>
      </c:barChart>
      <c:catAx>
        <c:axId val="448820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823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823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8201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88-4CB1-BC17-AA7101E2D26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88-4CB1-BC17-AA7101E2D26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88-4CB1-BC17-AA7101E2D26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D88-4CB1-BC17-AA7101E2D26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D88-4CB1-BC17-AA7101E2D26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D88-4CB1-BC17-AA7101E2D26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D88-4CB1-BC17-AA7101E2D26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D88-4CB1-BC17-AA7101E2D26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D88-4CB1-BC17-AA7101E2D26A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D88-4CB1-BC17-AA7101E2D26A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D88-4CB1-BC17-AA7101E2D26A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D88-4CB1-BC17-AA7101E2D26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D88-4CB1-BC17-AA7101E2D26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AD88-4CB1-BC17-AA7101E2D26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AD88-4CB1-BC17-AA7101E2D26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AD88-4CB1-BC17-AA7101E2D26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AD88-4CB1-BC17-AA7101E2D26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AD88-4CB1-BC17-AA7101E2D26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AD88-4CB1-BC17-AA7101E2D26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AD88-4CB1-BC17-AA7101E2D26A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AD88-4CB1-BC17-AA7101E2D26A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AD88-4CB1-BC17-AA7101E2D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825216"/>
        <c:axId val="448821296"/>
      </c:barChart>
      <c:catAx>
        <c:axId val="4488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82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82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88252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[1]Mes!$G$368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5F-49E3-A062-9781998F281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5F-49E3-A062-9781998F281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5F-49E3-A062-9781998F281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5F-49E3-A062-9781998F281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5F-49E3-A062-9781998F281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5F-49E3-A062-9781998F281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5F-49E3-A062-9781998F281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5F-49E3-A062-9781998F281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5F-49E3-A062-9781998F281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5F-49E3-A062-9781998F281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[1]Mes!$G$369:$G$377</c:f>
              <c:numCache>
                <c:formatCode>General</c:formatCode>
                <c:ptCount val="9"/>
                <c:pt idx="0">
                  <c:v>23689</c:v>
                </c:pt>
                <c:pt idx="1">
                  <c:v>13243</c:v>
                </c:pt>
                <c:pt idx="2">
                  <c:v>15452</c:v>
                </c:pt>
                <c:pt idx="3">
                  <c:v>7801</c:v>
                </c:pt>
                <c:pt idx="4">
                  <c:v>15163</c:v>
                </c:pt>
                <c:pt idx="5">
                  <c:v>17153</c:v>
                </c:pt>
                <c:pt idx="6">
                  <c:v>10412</c:v>
                </c:pt>
                <c:pt idx="7">
                  <c:v>6371</c:v>
                </c:pt>
                <c:pt idx="8">
                  <c:v>6742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5F-49E3-A062-9781998F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㐀</c:firstFooter>
    </c:headerFooter>
    <c:pageMargins b="1" l="0.75" r="0.75" t="1" header="0" footer="0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E9-47B1-B19C-A34508C24FD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E9-47B1-B19C-A34508C24FD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E9-47B1-B19C-A34508C24FD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8E9-47B1-B19C-A34508C24FD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8E9-47B1-B19C-A34508C24FD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8E9-47B1-B19C-A34508C24FD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8E9-47B1-B19C-A34508C24FD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8E9-47B1-B19C-A34508C24FD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8E9-47B1-B19C-A34508C24FD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8E9-47B1-B19C-A34508C24FD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8E9-47B1-B19C-A34508C24FD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8E9-47B1-B19C-A34508C24FD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8E9-47B1-B19C-A34508C24FD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8E9-47B1-B19C-A34508C24FD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8E9-47B1-B19C-A34508C24FD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8E9-47B1-B19C-A34508C24FD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8E9-47B1-B19C-A34508C24FD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8E9-47B1-B19C-A34508C24FD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8E9-47B1-B19C-A34508C24FD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8E9-47B1-B19C-A34508C24FD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8E9-47B1-B19C-A34508C24FD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8E9-47B1-B19C-A34508C24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16288"/>
        <c:axId val="449724912"/>
      </c:barChart>
      <c:catAx>
        <c:axId val="4497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972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2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971628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2B-4705-92F3-F619EABA363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2B-4705-92F3-F619EABA363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2B-4705-92F3-F619EABA363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2B-4705-92F3-F619EABA363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52B-4705-92F3-F619EABA363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52B-4705-92F3-F619EABA363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52B-4705-92F3-F619EABA363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52B-4705-92F3-F619EABA363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52B-4705-92F3-F619EABA363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52B-4705-92F3-F619EABA3633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52B-4705-92F3-F619EABA3633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52B-4705-92F3-F619EABA363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52B-4705-92F3-F619EABA363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52B-4705-92F3-F619EABA363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52B-4705-92F3-F619EABA363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52B-4705-92F3-F619EABA363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D52B-4705-92F3-F619EABA363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D52B-4705-92F3-F619EABA363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D52B-4705-92F3-F619EABA363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D52B-4705-92F3-F619EABA363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D52B-4705-92F3-F619EABA3633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D52B-4705-92F3-F619EABA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26872"/>
        <c:axId val="449716680"/>
      </c:barChart>
      <c:catAx>
        <c:axId val="449726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9716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16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97268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86-4C0A-BB30-7D20C364E12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86-4C0A-BB30-7D20C364E12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86-4C0A-BB30-7D20C364E12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86-4C0A-BB30-7D20C364E12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F86-4C0A-BB30-7D20C364E12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F86-4C0A-BB30-7D20C364E12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F86-4C0A-BB30-7D20C364E12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F86-4C0A-BB30-7D20C364E12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F86-4C0A-BB30-7D20C364E12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F86-4C0A-BB30-7D20C364E12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F86-4C0A-BB30-7D20C364E12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F86-4C0A-BB30-7D20C364E12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F86-4C0A-BB30-7D20C364E12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8F86-4C0A-BB30-7D20C364E12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8F86-4C0A-BB30-7D20C364E12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8F86-4C0A-BB30-7D20C364E12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8F86-4C0A-BB30-7D20C364E12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8F86-4C0A-BB30-7D20C364E12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8F86-4C0A-BB30-7D20C364E12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8F86-4C0A-BB30-7D20C364E12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8F86-4C0A-BB30-7D20C364E12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8F86-4C0A-BB30-7D20C364E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19816"/>
        <c:axId val="449723344"/>
      </c:barChart>
      <c:catAx>
        <c:axId val="449719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972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2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97198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D3-4AF8-90FA-59491362142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D3-4AF8-90FA-59491362142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D3-4AF8-90FA-59491362142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D3-4AF8-90FA-59491362142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D3-4AF8-90FA-59491362142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1D3-4AF8-90FA-59491362142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1D3-4AF8-90FA-59491362142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1D3-4AF8-90FA-59491362142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1D3-4AF8-90FA-59491362142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D3-4AF8-90FA-59491362142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1D3-4AF8-90FA-59491362142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1D3-4AF8-90FA-59491362142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1D3-4AF8-90FA-59491362142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1D3-4AF8-90FA-59491362142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1D3-4AF8-90FA-59491362142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1D3-4AF8-90FA-59491362142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1D3-4AF8-90FA-59491362142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1D3-4AF8-90FA-59491362142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1D3-4AF8-90FA-59491362142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1D3-4AF8-90FA-59491362142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1D3-4AF8-90FA-59491362142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1D3-4AF8-90FA-594913621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26088"/>
        <c:axId val="449727264"/>
      </c:barChart>
      <c:catAx>
        <c:axId val="449726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972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4972608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MESES'!$C$115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MESES'!$A$116:$B$118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MESES'!$C$116:$C$118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60-453F-8343-C04A77347F8D}"/>
            </c:ext>
          </c:extLst>
        </c:ser>
        <c:ser>
          <c:idx val="1"/>
          <c:order val="1"/>
          <c:tx>
            <c:strRef>
              <c:f>'[2]3.- M.V. Y P. MESES'!$D$115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MESES'!$A$116:$B$118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MESES'!$D$116:$D$118</c:f>
              <c:numCache>
                <c:formatCode>General</c:formatCode>
                <c:ptCount val="3"/>
                <c:pt idx="0">
                  <c:v>625879</c:v>
                </c:pt>
                <c:pt idx="1">
                  <c:v>498719</c:v>
                </c:pt>
                <c:pt idx="2">
                  <c:v>127160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60-453F-8343-C04A77347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18248"/>
        <c:axId val="449725304"/>
      </c:barChart>
      <c:catAx>
        <c:axId val="449718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25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1824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MESES'!$C$115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MESES'!$A$119:$B$121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MESES'!$C$119:$C$121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2-41C7-B464-06C62CC4DE21}"/>
            </c:ext>
          </c:extLst>
        </c:ser>
        <c:ser>
          <c:idx val="1"/>
          <c:order val="1"/>
          <c:tx>
            <c:strRef>
              <c:f>'[2]3.- M.V. Y P. MESES'!$D$115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MESES'!$A$119:$B$121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MESES'!$D$119:$D$121</c:f>
              <c:numCache>
                <c:formatCode>General</c:formatCode>
                <c:ptCount val="3"/>
                <c:pt idx="0">
                  <c:v>1080472</c:v>
                </c:pt>
                <c:pt idx="1">
                  <c:v>880260</c:v>
                </c:pt>
                <c:pt idx="2">
                  <c:v>200212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2-41C7-B464-06C62CC4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19424"/>
        <c:axId val="449725696"/>
      </c:barChart>
      <c:catAx>
        <c:axId val="4497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25696"/>
        <c:scaling>
          <c:orientation val="minMax"/>
          <c:max val="12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19424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MESES'!$C$133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MESES'!$A$134:$B$136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MESES'!$C$134:$C$136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E2-45E8-BDEA-C1C11A7B2B51}"/>
            </c:ext>
          </c:extLst>
        </c:ser>
        <c:ser>
          <c:idx val="1"/>
          <c:order val="1"/>
          <c:tx>
            <c:strRef>
              <c:f>'[2]3.- M.V. Y P. MESES'!$D$133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MESES'!$A$134:$B$136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MESES'!$D$134:$D$136</c:f>
              <c:numCache>
                <c:formatCode>General</c:formatCode>
                <c:ptCount val="3"/>
                <c:pt idx="0">
                  <c:v>849014</c:v>
                </c:pt>
                <c:pt idx="1">
                  <c:v>661345</c:v>
                </c:pt>
                <c:pt idx="2">
                  <c:v>187669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E2-45E8-BDEA-C1C11A7B2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17856"/>
        <c:axId val="449727656"/>
      </c:barChart>
      <c:catAx>
        <c:axId val="4497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7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27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17856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MESES'!$C$133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MESES'!$A$137:$B$139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MESES'!$C$137:$C$139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F2-4310-A5E1-9A4B89F1D945}"/>
            </c:ext>
          </c:extLst>
        </c:ser>
        <c:ser>
          <c:idx val="1"/>
          <c:order val="1"/>
          <c:tx>
            <c:strRef>
              <c:f>'[2]3.- M.V. Y P. MESES'!$D$133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MESES'!$A$137:$B$139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MESES'!$D$137:$D$139</c:f>
              <c:numCache>
                <c:formatCode>General</c:formatCode>
                <c:ptCount val="3"/>
                <c:pt idx="0">
                  <c:v>1623216</c:v>
                </c:pt>
                <c:pt idx="1">
                  <c:v>1332840</c:v>
                </c:pt>
                <c:pt idx="2">
                  <c:v>290376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F2-4310-A5E1-9A4B89F1D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20600"/>
        <c:axId val="449728048"/>
      </c:barChart>
      <c:catAx>
        <c:axId val="44972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28048"/>
        <c:scaling>
          <c:orientation val="minMax"/>
          <c:max val="2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0600"/>
        <c:crosses val="autoZero"/>
        <c:crossBetween val="between"/>
        <c:majorUnit val="3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MESES'!$C$151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MESES'!$A$152:$B$154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MESES'!$C$152:$C$154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78-4EF6-B5DF-37A2276688F5}"/>
            </c:ext>
          </c:extLst>
        </c:ser>
        <c:ser>
          <c:idx val="1"/>
          <c:order val="1"/>
          <c:tx>
            <c:strRef>
              <c:f>'[2]3.- M.V. Y P. MESES'!$D$151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MESES'!$A$152:$B$154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MESES'!$D$152:$D$154</c:f>
              <c:numCache>
                <c:formatCode>General</c:formatCode>
                <c:ptCount val="3"/>
                <c:pt idx="0">
                  <c:v>599911</c:v>
                </c:pt>
                <c:pt idx="1">
                  <c:v>469455</c:v>
                </c:pt>
                <c:pt idx="2">
                  <c:v>130456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78-4EF6-B5DF-37A227668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21776"/>
        <c:axId val="449722168"/>
      </c:barChart>
      <c:catAx>
        <c:axId val="44972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2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177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MESES'!$C$151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MESES'!$A$155:$B$157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MESES'!$C$155:$C$157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C-402A-A819-D840CFD5278A}"/>
            </c:ext>
          </c:extLst>
        </c:ser>
        <c:ser>
          <c:idx val="1"/>
          <c:order val="1"/>
          <c:tx>
            <c:strRef>
              <c:f>'[2]3.- M.V. Y P. MESES'!$D$151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MESES'!$A$155:$B$157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MESES'!$D$155:$D$157</c:f>
              <c:numCache>
                <c:formatCode>General</c:formatCode>
                <c:ptCount val="3"/>
                <c:pt idx="0">
                  <c:v>983912</c:v>
                </c:pt>
                <c:pt idx="1">
                  <c:v>787482</c:v>
                </c:pt>
                <c:pt idx="2">
                  <c:v>196430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C-402A-A819-D840CFD52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24128"/>
        <c:axId val="449722952"/>
      </c:barChart>
      <c:catAx>
        <c:axId val="44972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2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22952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412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[1]Mes!$A$407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([1]Mes!$B$406:$J$406,[1]Mes!$B$409:$D$409)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([1]Mes!$B$407:$J$407,[1]Mes!$B$410:$D$410)</c:f>
              <c:numCache>
                <c:formatCode>General</c:formatCode>
                <c:ptCount val="12"/>
                <c:pt idx="0">
                  <c:v>29721</c:v>
                </c:pt>
                <c:pt idx="1">
                  <c:v>44066</c:v>
                </c:pt>
                <c:pt idx="2">
                  <c:v>60203</c:v>
                </c:pt>
                <c:pt idx="3">
                  <c:v>88538</c:v>
                </c:pt>
                <c:pt idx="4">
                  <c:v>70684</c:v>
                </c:pt>
                <c:pt idx="5">
                  <c:v>64338</c:v>
                </c:pt>
                <c:pt idx="6">
                  <c:v>90398</c:v>
                </c:pt>
                <c:pt idx="7">
                  <c:v>109675</c:v>
                </c:pt>
                <c:pt idx="8">
                  <c:v>67619</c:v>
                </c:pt>
                <c:pt idx="9">
                  <c:v>85859</c:v>
                </c:pt>
                <c:pt idx="10">
                  <c:v>60871</c:v>
                </c:pt>
                <c:pt idx="11">
                  <c:v>72030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C8-416A-8977-09A25552F696}"/>
            </c:ext>
          </c:extLst>
        </c:ser>
        <c:ser>
          <c:idx val="1"/>
          <c:order val="1"/>
          <c:tx>
            <c:strRef>
              <c:f>[1]Mes!$A$408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([1]Mes!$B$406:$J$406,[1]Mes!$B$409:$D$409)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([1]Mes!$B$408:$J$408,[1]Mes!$B$411:$D$411)</c:f>
              <c:numCache>
                <c:formatCode>General</c:formatCode>
                <c:ptCount val="12"/>
                <c:pt idx="0">
                  <c:v>31670</c:v>
                </c:pt>
                <c:pt idx="1">
                  <c:v>45429</c:v>
                </c:pt>
                <c:pt idx="2">
                  <c:v>63704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C8-416A-8977-09A25552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425880"/>
        <c:axId val="350426272"/>
      </c:lineChart>
      <c:catAx>
        <c:axId val="350425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50426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0426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50425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MESES'!$C$169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MESES'!$A$170:$B$172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MESES'!$C$170:$C$172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55-49BC-83E3-FB4093FD5147}"/>
            </c:ext>
          </c:extLst>
        </c:ser>
        <c:ser>
          <c:idx val="1"/>
          <c:order val="1"/>
          <c:tx>
            <c:strRef>
              <c:f>'[2]3.- M.V. Y P. MESES'!$D$169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MESES'!$A$170:$B$172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MESES'!$D$170:$D$172</c:f>
              <c:numCache>
                <c:formatCode>General</c:formatCode>
                <c:ptCount val="3"/>
                <c:pt idx="0">
                  <c:v>602519</c:v>
                </c:pt>
                <c:pt idx="1">
                  <c:v>501865</c:v>
                </c:pt>
                <c:pt idx="2">
                  <c:v>100654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55-49BC-83E3-FB4093FD5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26480"/>
        <c:axId val="449729616"/>
      </c:barChart>
      <c:catAx>
        <c:axId val="44972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29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64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MESES'!$C$169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MESES'!$A$173:$B$175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MESES'!$C$173:$C$175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08-4E7C-81B3-E2C4BE2C44DF}"/>
            </c:ext>
          </c:extLst>
        </c:ser>
        <c:ser>
          <c:idx val="1"/>
          <c:order val="1"/>
          <c:tx>
            <c:strRef>
              <c:f>'[2]3.- M.V. Y P. MESES'!$D$169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MESES'!$A$173:$B$175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MESES'!$D$173:$D$175</c:f>
              <c:numCache>
                <c:formatCode>General</c:formatCode>
                <c:ptCount val="3"/>
                <c:pt idx="0">
                  <c:v>999533</c:v>
                </c:pt>
                <c:pt idx="1">
                  <c:v>844734</c:v>
                </c:pt>
                <c:pt idx="2">
                  <c:v>154799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08-4E7C-81B3-E2C4BE2C4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30400"/>
        <c:axId val="449728832"/>
      </c:barChart>
      <c:catAx>
        <c:axId val="44973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2883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304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MESES'!$C$187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MESES'!$A$188:$B$190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MESES'!$C$188:$C$190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54-4958-9FA0-3EC70B22210A}"/>
            </c:ext>
          </c:extLst>
        </c:ser>
        <c:ser>
          <c:idx val="1"/>
          <c:order val="1"/>
          <c:tx>
            <c:strRef>
              <c:f>'[2]3.- M.V. Y P. MESES'!$D$187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MESES'!$A$188:$B$190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MESES'!$D$188:$D$190</c:f>
              <c:numCache>
                <c:formatCode>General</c:formatCode>
                <c:ptCount val="3"/>
                <c:pt idx="0">
                  <c:v>395026</c:v>
                </c:pt>
                <c:pt idx="1">
                  <c:v>346830</c:v>
                </c:pt>
                <c:pt idx="2">
                  <c:v>48196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54-4958-9FA0-3EC70B222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30792"/>
        <c:axId val="449731968"/>
      </c:barChart>
      <c:catAx>
        <c:axId val="44973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3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731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3079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MESES'!$C$187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MESES'!$A$191:$B$193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MESES'!$C$191:$C$193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D8-44B5-816F-996AF3663902}"/>
            </c:ext>
          </c:extLst>
        </c:ser>
        <c:ser>
          <c:idx val="1"/>
          <c:order val="1"/>
          <c:tx>
            <c:strRef>
              <c:f>'[2]3.- M.V. Y P. MESES'!$D$187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MESES'!$A$191:$B$193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MESES'!$D$191:$D$193</c:f>
              <c:numCache>
                <c:formatCode>General</c:formatCode>
                <c:ptCount val="3"/>
                <c:pt idx="0">
                  <c:v>660201</c:v>
                </c:pt>
                <c:pt idx="1">
                  <c:v>573461</c:v>
                </c:pt>
                <c:pt idx="2">
                  <c:v>86740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D8-44B5-816F-996AF3663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29224"/>
        <c:axId val="451193656"/>
      </c:barChart>
      <c:catAx>
        <c:axId val="449729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119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193656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97292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MESES'!$C$205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MESES'!$A$206:$B$208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MESES'!$C$206:$C$208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59-40FE-AEC3-40EA06776913}"/>
            </c:ext>
          </c:extLst>
        </c:ser>
        <c:ser>
          <c:idx val="1"/>
          <c:order val="1"/>
          <c:tx>
            <c:strRef>
              <c:f>'[2]3.- M.V. Y P. MESES'!$D$205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MESES'!$A$206:$B$208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MESES'!$D$206:$D$208</c:f>
              <c:numCache>
                <c:formatCode>General</c:formatCode>
                <c:ptCount val="3"/>
                <c:pt idx="0">
                  <c:v>383264</c:v>
                </c:pt>
                <c:pt idx="1">
                  <c:v>339762</c:v>
                </c:pt>
                <c:pt idx="2">
                  <c:v>43502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59-40FE-AEC3-40EA06776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194048"/>
        <c:axId val="451194440"/>
      </c:barChart>
      <c:catAx>
        <c:axId val="45119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119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194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119404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MESES'!$C$205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MESES'!$A$209:$B$211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MESES'!$C$209:$C$211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9A-494E-B788-7625F2661ADC}"/>
            </c:ext>
          </c:extLst>
        </c:ser>
        <c:ser>
          <c:idx val="1"/>
          <c:order val="1"/>
          <c:tx>
            <c:strRef>
              <c:f>'[2]3.- M.V. Y P. MESES'!$D$205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MESES'!$A$209:$B$211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MESES'!$D$209:$D$211</c:f>
              <c:numCache>
                <c:formatCode>General</c:formatCode>
                <c:ptCount val="3"/>
                <c:pt idx="0">
                  <c:v>649440</c:v>
                </c:pt>
                <c:pt idx="1">
                  <c:v>583793</c:v>
                </c:pt>
                <c:pt idx="2">
                  <c:v>65647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9A-494E-B788-7625F266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192480"/>
        <c:axId val="451197184"/>
      </c:barChart>
      <c:catAx>
        <c:axId val="4511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119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19718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11924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500069991251088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738-4AD0-91AF-CE7EC45B37B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38-4AD0-91AF-CE7EC45B37B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738-4AD0-91AF-CE7EC45B37B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738-4AD0-91AF-CE7EC45B37B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738-4AD0-91AF-CE7EC45B37B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738-4AD0-91AF-CE7EC45B37B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738-4AD0-91AF-CE7EC45B37B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738-4AD0-91AF-CE7EC45B37B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738-4AD0-91AF-CE7EC45B37B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2738-4AD0-91AF-CE7EC45B37B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2738-4AD0-91AF-CE7EC45B37B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2738-4AD0-91AF-CE7EC45B37B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8833412814799504"/>
                  <c:y val="0.21256138927285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516675645630934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2833435601294929"/>
                  <c:y val="0.270532677256365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7666776801394535"/>
                  <c:y val="0.400968075219255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6833442111722186"/>
                  <c:y val="0.603867583161529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8666762152933194"/>
                  <c:y val="0.777781447112050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7500077311323746"/>
                  <c:y val="0.811598031769096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166717393745758"/>
                  <c:y val="0.7681195657814660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8500030110726093"/>
                  <c:y val="0.536234413847438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1833368869415479"/>
                  <c:y val="0.36715149056221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833378635056372"/>
                  <c:y val="0.236716092599319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8500062662862405"/>
                  <c:y val="0.207730448607566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2738-4AD0-91AF-CE7EC45B37B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ALOJ.'!$C$45:$N$45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ALOJ.'!$C$54:$N$54</c:f>
              <c:numCache>
                <c:formatCode>General</c:formatCode>
                <c:ptCount val="12"/>
                <c:pt idx="0">
                  <c:v>4.648181684664749E-2</c:v>
                </c:pt>
                <c:pt idx="1">
                  <c:v>5.5603248647199281E-2</c:v>
                </c:pt>
                <c:pt idx="2">
                  <c:v>6.8517663889269539E-2</c:v>
                </c:pt>
                <c:pt idx="3">
                  <c:v>9.1416288177432234E-2</c:v>
                </c:pt>
                <c:pt idx="4">
                  <c:v>9.2330274898610357E-2</c:v>
                </c:pt>
                <c:pt idx="5">
                  <c:v>9.3668276078067006E-2</c:v>
                </c:pt>
                <c:pt idx="6">
                  <c:v>9.5958158990673531E-2</c:v>
                </c:pt>
                <c:pt idx="7">
                  <c:v>0.12565555810237347</c:v>
                </c:pt>
                <c:pt idx="8">
                  <c:v>0.10151070001509656</c:v>
                </c:pt>
                <c:pt idx="9">
                  <c:v>0.10071224187095663</c:v>
                </c:pt>
                <c:pt idx="10">
                  <c:v>6.621753908153552E-2</c:v>
                </c:pt>
                <c:pt idx="11">
                  <c:v>6.1928233402138384E-2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738-4AD0-91AF-CE7EC45B3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599321998882516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5C6-4103-81B3-9043A95886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5C6-4103-81B3-9043A95886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5C6-4103-81B3-9043A95886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5C6-4103-81B3-9043A95886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5C6-4103-81B3-9043A95886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5C6-4103-81B3-9043A95886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5C6-4103-81B3-9043A95886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5C6-4103-81B3-9043A95886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5C6-4103-81B3-9043A95886C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85C6-4103-81B3-9043A95886C9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85C6-4103-81B3-9043A95886C9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5C6-4103-81B3-9043A95886C9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7585014731431974"/>
                  <c:y val="0.188406685946397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5277329142904064"/>
                  <c:y val="0.19806856727698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2611861488726284"/>
                  <c:y val="0.265701736591073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905193867042384"/>
                  <c:y val="0.415460897215132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8873047637598916"/>
                  <c:y val="0.6666698118103289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212931865052576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722723266578211"/>
                  <c:y val="0.8164289724343883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969591144893875"/>
                  <c:y val="0.79227426910792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592130192141897"/>
                  <c:y val="0.55555817650860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19141340512267749"/>
                  <c:y val="0.35748960923162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5402526661140379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420424499336584"/>
                  <c:y val="0.193237626611689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85C6-4103-81B3-9043A95886C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ALOJ.'!$C$45:$N$45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ALOJ.'!$C$55:$N$55</c:f>
              <c:numCache>
                <c:formatCode>General</c:formatCode>
                <c:ptCount val="12"/>
                <c:pt idx="0">
                  <c:v>4.8009687227733785E-2</c:v>
                </c:pt>
                <c:pt idx="1">
                  <c:v>5.4140463500792844E-2</c:v>
                </c:pt>
                <c:pt idx="2">
                  <c:v>6.8964238331308658E-2</c:v>
                </c:pt>
                <c:pt idx="3">
                  <c:v>9.1332833182268619E-2</c:v>
                </c:pt>
                <c:pt idx="4">
                  <c:v>9.3764530353595527E-2</c:v>
                </c:pt>
                <c:pt idx="5">
                  <c:v>9.0951148080935976E-2</c:v>
                </c:pt>
                <c:pt idx="6">
                  <c:v>9.4099627229126223E-2</c:v>
                </c:pt>
                <c:pt idx="7">
                  <c:v>0.12725899214571965</c:v>
                </c:pt>
                <c:pt idx="8">
                  <c:v>0.10173319912107018</c:v>
                </c:pt>
                <c:pt idx="9">
                  <c:v>0.10110699090163182</c:v>
                </c:pt>
                <c:pt idx="10">
                  <c:v>6.7173714870948656E-2</c:v>
                </c:pt>
                <c:pt idx="11">
                  <c:v>6.1464575054868048E-2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5C6-4103-81B3-9043A9588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ALOJ.'!$C$87:$K$87</c:f>
              <c:numCache>
                <c:formatCode>General</c:formatCode>
                <c:ptCount val="9"/>
                <c:pt idx="0">
                  <c:v>359221</c:v>
                </c:pt>
                <c:pt idx="1">
                  <c:v>878087</c:v>
                </c:pt>
                <c:pt idx="2">
                  <c:v>853807</c:v>
                </c:pt>
                <c:pt idx="3">
                  <c:v>265799</c:v>
                </c:pt>
                <c:pt idx="4">
                  <c:v>970244</c:v>
                </c:pt>
                <c:pt idx="5">
                  <c:v>424036</c:v>
                </c:pt>
                <c:pt idx="6">
                  <c:v>219816</c:v>
                </c:pt>
                <c:pt idx="7">
                  <c:v>643788</c:v>
                </c:pt>
                <c:pt idx="8">
                  <c:v>267111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4E-4192-8303-802634F6D43F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ALOJ.'!$C$90:$K$90</c:f>
              <c:numCache>
                <c:formatCode>General</c:formatCode>
                <c:ptCount val="9"/>
                <c:pt idx="0">
                  <c:v>577303</c:v>
                </c:pt>
                <c:pt idx="1">
                  <c:v>1290849</c:v>
                </c:pt>
                <c:pt idx="2">
                  <c:v>1287971</c:v>
                </c:pt>
                <c:pt idx="3">
                  <c:v>442965</c:v>
                </c:pt>
                <c:pt idx="4">
                  <c:v>1638801</c:v>
                </c:pt>
                <c:pt idx="5">
                  <c:v>642967</c:v>
                </c:pt>
                <c:pt idx="6">
                  <c:v>363951</c:v>
                </c:pt>
                <c:pt idx="7">
                  <c:v>1051198</c:v>
                </c:pt>
                <c:pt idx="8">
                  <c:v>388340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4E-4192-8303-802634F6D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191696"/>
        <c:axId val="451198360"/>
      </c:barChart>
      <c:catAx>
        <c:axId val="451191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198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198360"/>
        <c:scaling>
          <c:orientation val="minMax"/>
          <c:max val="20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191696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5980164403568796"/>
          <c:y val="3.89105058365758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'[2]4.- M.V. TIPO ALOJ.'!$C$182:$N$182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ALOJ.'!$C$183:$N$183</c:f>
              <c:numCache>
                <c:formatCode>General</c:formatCode>
                <c:ptCount val="12"/>
                <c:pt idx="0">
                  <c:v>1918</c:v>
                </c:pt>
                <c:pt idx="1">
                  <c:v>2406</c:v>
                </c:pt>
                <c:pt idx="2">
                  <c:v>4854</c:v>
                </c:pt>
                <c:pt idx="3">
                  <c:v>20044</c:v>
                </c:pt>
                <c:pt idx="4">
                  <c:v>18086</c:v>
                </c:pt>
                <c:pt idx="5">
                  <c:v>26255</c:v>
                </c:pt>
                <c:pt idx="6">
                  <c:v>54523</c:v>
                </c:pt>
                <c:pt idx="7">
                  <c:v>107348</c:v>
                </c:pt>
                <c:pt idx="8">
                  <c:v>19399</c:v>
                </c:pt>
                <c:pt idx="9">
                  <c:v>9683</c:v>
                </c:pt>
                <c:pt idx="10">
                  <c:v>2928</c:v>
                </c:pt>
                <c:pt idx="11">
                  <c:v>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04-47AC-896B-2BF59AE7D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196400"/>
        <c:axId val="451195224"/>
      </c:barChart>
      <c:catAx>
        <c:axId val="451196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195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1195224"/>
        <c:scaling>
          <c:orientation val="minMax"/>
          <c:max val="1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196400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 ALOJAMIENTOS DE TURISMO RURAL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[1]Mes!$A$429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([1]Mes!$B$428:$J$428,[1]Mes!$B$431:$D$431)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([1]Mes!$B$429:$J$429,[1]Mes!$B$432:$D$432)</c:f>
              <c:numCache>
                <c:formatCode>General</c:formatCode>
                <c:ptCount val="12"/>
                <c:pt idx="0">
                  <c:v>57455</c:v>
                </c:pt>
                <c:pt idx="1">
                  <c:v>81206</c:v>
                </c:pt>
                <c:pt idx="2">
                  <c:v>112243</c:v>
                </c:pt>
                <c:pt idx="3">
                  <c:v>191706</c:v>
                </c:pt>
                <c:pt idx="4">
                  <c:v>130947</c:v>
                </c:pt>
                <c:pt idx="5">
                  <c:v>119934</c:v>
                </c:pt>
                <c:pt idx="6">
                  <c:v>193634</c:v>
                </c:pt>
                <c:pt idx="7">
                  <c:v>306461</c:v>
                </c:pt>
                <c:pt idx="8">
                  <c:v>124339</c:v>
                </c:pt>
                <c:pt idx="9">
                  <c:v>172713</c:v>
                </c:pt>
                <c:pt idx="10">
                  <c:v>110164</c:v>
                </c:pt>
                <c:pt idx="11">
                  <c:v>152369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16-46ED-9B00-A7AC183407DA}"/>
            </c:ext>
          </c:extLst>
        </c:ser>
        <c:ser>
          <c:idx val="1"/>
          <c:order val="1"/>
          <c:tx>
            <c:strRef>
              <c:f>[1]Mes!$A$430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([1]Mes!$B$428:$J$428,[1]Mes!$B$431:$D$431)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([1]Mes!$B$430:$J$430,[1]Mes!$B$433:$D$433)</c:f>
              <c:numCache>
                <c:formatCode>General</c:formatCode>
                <c:ptCount val="12"/>
                <c:pt idx="0">
                  <c:v>58075</c:v>
                </c:pt>
                <c:pt idx="1">
                  <c:v>80573</c:v>
                </c:pt>
                <c:pt idx="2">
                  <c:v>116026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6-46ED-9B00-A7AC1834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425096"/>
        <c:axId val="350427056"/>
      </c:lineChart>
      <c:catAx>
        <c:axId val="350425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50427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042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504250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267631103074141"/>
          <c:y val="3.875968992248062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'[2]4.- M.V. TIPO ALOJ.'!$C$182:$N$182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ALOJ.'!$C$186:$N$186</c:f>
              <c:numCache>
                <c:formatCode>General</c:formatCode>
                <c:ptCount val="12"/>
                <c:pt idx="0">
                  <c:v>3400</c:v>
                </c:pt>
                <c:pt idx="1">
                  <c:v>4595</c:v>
                </c:pt>
                <c:pt idx="2">
                  <c:v>8483</c:v>
                </c:pt>
                <c:pt idx="3">
                  <c:v>45238</c:v>
                </c:pt>
                <c:pt idx="4">
                  <c:v>35206</c:v>
                </c:pt>
                <c:pt idx="5">
                  <c:v>57924</c:v>
                </c:pt>
                <c:pt idx="6">
                  <c:v>135003</c:v>
                </c:pt>
                <c:pt idx="7">
                  <c:v>297503</c:v>
                </c:pt>
                <c:pt idx="8">
                  <c:v>38692</c:v>
                </c:pt>
                <c:pt idx="9">
                  <c:v>17303</c:v>
                </c:pt>
                <c:pt idx="10">
                  <c:v>4784</c:v>
                </c:pt>
                <c:pt idx="11">
                  <c:v>1873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21-4A50-A74F-0616427B9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195616"/>
        <c:axId val="451192872"/>
      </c:barChart>
      <c:catAx>
        <c:axId val="451195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192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1192872"/>
        <c:scaling>
          <c:orientation val="minMax"/>
          <c:max val="4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195616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233930182810914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29A-4894-98B8-FE97436CE5F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9A-4894-98B8-FE97436CE5F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29A-4894-98B8-FE97436CE5F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29A-4894-98B8-FE97436CE5F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29A-4894-98B8-FE97436CE5F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29A-4894-98B8-FE97436CE5F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29A-4894-98B8-FE97436CE5F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29A-4894-98B8-FE97436CE5F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29A-4894-98B8-FE97436CE5FD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5846517517652294"/>
                  <c:y val="0.2464460679383607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6841300653940083"/>
                  <c:y val="0.464456051114602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5148436048681637"/>
                  <c:y val="0.7677742885772006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664927712095931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3385729210516898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0767923701876947"/>
                  <c:y val="0.5023708307974276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2617805508639951"/>
                  <c:y val="0.3317543222247163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0366543900223436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3281051076180527"/>
                  <c:y val="0.22274933063659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1937227205407404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29A-4894-98B8-FE97436CE5F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ALOJ.'!$C$196:$K$196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ALOJ.'!$C$205:$K$205</c:f>
              <c:numCache>
                <c:formatCode>General</c:formatCode>
                <c:ptCount val="9"/>
                <c:pt idx="0">
                  <c:v>0.14575140253107935</c:v>
                </c:pt>
                <c:pt idx="1">
                  <c:v>0.18341565243322833</c:v>
                </c:pt>
                <c:pt idx="2">
                  <c:v>0.21901105250405384</c:v>
                </c:pt>
                <c:pt idx="3">
                  <c:v>2.0047341248392449E-2</c:v>
                </c:pt>
                <c:pt idx="4">
                  <c:v>0.14710826980783925</c:v>
                </c:pt>
                <c:pt idx="5">
                  <c:v>6.6937543101038152E-2</c:v>
                </c:pt>
                <c:pt idx="6">
                  <c:v>0.10263731757776826</c:v>
                </c:pt>
                <c:pt idx="7">
                  <c:v>6.2482992563323576E-2</c:v>
                </c:pt>
                <c:pt idx="8">
                  <c:v>5.2608428233276799E-2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29A-4894-98B8-FE97436CE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6633715340037937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29E-49FA-AA0E-2B7AADEDEAD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29E-49FA-AA0E-2B7AADEDEAD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29E-49FA-AA0E-2B7AADEDEAD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29E-49FA-AA0E-2B7AADEDEAD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29E-49FA-AA0E-2B7AADEDEAD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129E-49FA-AA0E-2B7AADEDEAD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29E-49FA-AA0E-2B7AADEDEAD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129E-49FA-AA0E-2B7AADEDEAD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129E-49FA-AA0E-2B7AADEDEAD0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4620550066635187"/>
                  <c:y val="0.25592476285906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5511656726447642"/>
                  <c:y val="0.436019966352484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478556683420811"/>
                  <c:y val="0.7725136360375537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58086385633227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4752515135937397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2442280389916572"/>
                  <c:y val="0.535546263019899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26897733114385303"/>
                  <c:y val="0.322275627304010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848236141572783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4224493709541485"/>
                  <c:y val="0.227488678096948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18811911503312423"/>
                  <c:y val="0.279621500160832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0033051698270707"/>
                  <c:y val="0.241706720478007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129E-49FA-AA0E-2B7AADEDEAD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ALOJ.'!$C$196:$K$196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ALOJ.'!$C$206:$K$206</c:f>
              <c:numCache>
                <c:formatCode>General</c:formatCode>
                <c:ptCount val="9"/>
                <c:pt idx="0">
                  <c:v>0.12808536562851922</c:v>
                </c:pt>
                <c:pt idx="1">
                  <c:v>0.19451880296121254</c:v>
                </c:pt>
                <c:pt idx="2">
                  <c:v>0.24524002929212743</c:v>
                </c:pt>
                <c:pt idx="3">
                  <c:v>1.6041439744986185E-2</c:v>
                </c:pt>
                <c:pt idx="4">
                  <c:v>0.12345924025082923</c:v>
                </c:pt>
                <c:pt idx="5">
                  <c:v>6.0075014922985087E-2</c:v>
                </c:pt>
                <c:pt idx="6">
                  <c:v>0.12870997716937127</c:v>
                </c:pt>
                <c:pt idx="7">
                  <c:v>4.9288927452754136E-2</c:v>
                </c:pt>
                <c:pt idx="8">
                  <c:v>5.458120257721491E-2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29E-49FA-AA0E-2B7AADEDE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620301815506889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31D-4052-AD94-141B3A8A0B3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31D-4052-AD94-141B3A8A0B3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31D-4052-AD94-141B3A8A0B3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31D-4052-AD94-141B3A8A0B3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31D-4052-AD94-141B3A8A0B3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31D-4052-AD94-141B3A8A0B3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31D-4052-AD94-141B3A8A0B3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31D-4052-AD94-141B3A8A0B3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31D-4052-AD94-141B3A8A0B3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531D-4052-AD94-141B3A8A0B3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531D-4052-AD94-141B3A8A0B3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531D-4052-AD94-141B3A8A0B31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7263758136009626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3233917058452951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0530777963661453"/>
                  <c:y val="0.2850254992522420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517423490333959"/>
                  <c:y val="0.4541084225374704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3847532920574412"/>
                  <c:y val="0.652176989814452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8209049493822385"/>
                  <c:y val="0.748795803120297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8258784623083512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4660089299740393"/>
                  <c:y val="0.78261238777734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21061393976397272"/>
                  <c:y val="0.594205701830945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3548960194081989"/>
                  <c:y val="0.420291837880424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363228394531891"/>
                  <c:y val="0.294687380582826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499176479543169"/>
                  <c:y val="0.246377973929904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31D-4052-AD94-141B3A8A0B3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ALOJ.'!$C$246:$N$246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ALOJ.'!$C$255:$N$255</c:f>
              <c:numCache>
                <c:formatCode>General</c:formatCode>
                <c:ptCount val="12"/>
                <c:pt idx="0">
                  <c:v>3.5214371529925285E-2</c:v>
                </c:pt>
                <c:pt idx="1">
                  <c:v>5.2210776751713858E-2</c:v>
                </c:pt>
                <c:pt idx="2">
                  <c:v>7.1330399690995999E-2</c:v>
                </c:pt>
                <c:pt idx="3">
                  <c:v>0.10490259501754735</c:v>
                </c:pt>
                <c:pt idx="4">
                  <c:v>8.3748616709439075E-2</c:v>
                </c:pt>
                <c:pt idx="5">
                  <c:v>7.6229677180859767E-2</c:v>
                </c:pt>
                <c:pt idx="6">
                  <c:v>0.10710638126449937</c:v>
                </c:pt>
                <c:pt idx="7">
                  <c:v>0.12994637453465749</c:v>
                </c:pt>
                <c:pt idx="8">
                  <c:v>8.0117108727230504E-2</c:v>
                </c:pt>
                <c:pt idx="9">
                  <c:v>0.10172843192314711</c:v>
                </c:pt>
                <c:pt idx="10">
                  <c:v>7.2121867009793811E-2</c:v>
                </c:pt>
                <c:pt idx="11">
                  <c:v>8.5343399660190375E-2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531D-4052-AD94-141B3A8A0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986159169550175"/>
          <c:y val="4.326923076923076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EB0-460A-AD4C-C4B7F6FD265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EB0-460A-AD4C-C4B7F6FD265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EB0-460A-AD4C-C4B7F6FD265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EB0-460A-AD4C-C4B7F6FD265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EB0-460A-AD4C-C4B7F6FD265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EB0-460A-AD4C-C4B7F6FD265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EB0-460A-AD4C-C4B7F6FD265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EB0-460A-AD4C-C4B7F6FD265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EB0-460A-AD4C-C4B7F6FD265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9EB0-460A-AD4C-C4B7F6FD265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9EB0-460A-AD4C-C4B7F6FD265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9EB0-460A-AD4C-C4B7F6FD2658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688581314878893"/>
                  <c:y val="0.225962068908853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2768166089965396"/>
                  <c:y val="0.254808290471685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9169550173010377"/>
                  <c:y val="0.31250073359735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5224913494809689"/>
                  <c:y val="0.394231694692041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5397923875432529"/>
                  <c:y val="0.562501320475230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861591695501726"/>
                  <c:y val="0.745194057039834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51730103806228378"/>
                  <c:y val="0.774040278602667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3217993079584773"/>
                  <c:y val="0.764424871415056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972318339100346"/>
                  <c:y val="0.5721167276628410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179930795847751"/>
                  <c:y val="0.408654805473457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335640138408307"/>
                  <c:y val="0.28365451203451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46712802768166"/>
                  <c:y val="0.2115389581274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EB0-460A-AD4C-C4B7F6FD265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ALOJ.'!$C$246:$N$246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ALOJ.'!$C$256:$N$256</c:f>
              <c:numCache>
                <c:formatCode>General</c:formatCode>
                <c:ptCount val="12"/>
                <c:pt idx="0">
                  <c:v>3.277204562475651E-2</c:v>
                </c:pt>
                <c:pt idx="1">
                  <c:v>4.6319497641701811E-2</c:v>
                </c:pt>
                <c:pt idx="2">
                  <c:v>6.4022847742747288E-2</c:v>
                </c:pt>
                <c:pt idx="3">
                  <c:v>0.10934814687215337</c:v>
                </c:pt>
                <c:pt idx="4">
                  <c:v>7.4691516115655582E-2</c:v>
                </c:pt>
                <c:pt idx="5">
                  <c:v>6.8409755808189851E-2</c:v>
                </c:pt>
                <c:pt idx="6">
                  <c:v>0.11044786846234624</c:v>
                </c:pt>
                <c:pt idx="7">
                  <c:v>0.17480382689423907</c:v>
                </c:pt>
                <c:pt idx="8">
                  <c:v>7.092234585217301E-2</c:v>
                </c:pt>
                <c:pt idx="9">
                  <c:v>9.8514634339719284E-2</c:v>
                </c:pt>
                <c:pt idx="10">
                  <c:v>6.2836996505189743E-2</c:v>
                </c:pt>
                <c:pt idx="11">
                  <c:v>8.6910518141128282E-2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9EB0-460A-AD4C-C4B7F6FD2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ALOJ.'!$C$281:$K$281</c:f>
              <c:numCache>
                <c:formatCode>General</c:formatCode>
                <c:ptCount val="9"/>
                <c:pt idx="0">
                  <c:v>167148</c:v>
                </c:pt>
                <c:pt idx="1">
                  <c:v>99729</c:v>
                </c:pt>
                <c:pt idx="2">
                  <c:v>106896</c:v>
                </c:pt>
                <c:pt idx="3">
                  <c:v>52957</c:v>
                </c:pt>
                <c:pt idx="4">
                  <c:v>94381</c:v>
                </c:pt>
                <c:pt idx="5">
                  <c:v>125213</c:v>
                </c:pt>
                <c:pt idx="6">
                  <c:v>85365</c:v>
                </c:pt>
                <c:pt idx="7">
                  <c:v>42871</c:v>
                </c:pt>
                <c:pt idx="8">
                  <c:v>69442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E7-438D-83B6-557FF257EC67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ALOJ.'!$C$284:$K$284</c:f>
              <c:numCache>
                <c:formatCode>General</c:formatCode>
                <c:ptCount val="9"/>
                <c:pt idx="0">
                  <c:v>350109</c:v>
                </c:pt>
                <c:pt idx="1">
                  <c:v>207943</c:v>
                </c:pt>
                <c:pt idx="2">
                  <c:v>237088</c:v>
                </c:pt>
                <c:pt idx="3">
                  <c:v>118346</c:v>
                </c:pt>
                <c:pt idx="4">
                  <c:v>203513</c:v>
                </c:pt>
                <c:pt idx="5">
                  <c:v>235445</c:v>
                </c:pt>
                <c:pt idx="6">
                  <c:v>182307</c:v>
                </c:pt>
                <c:pt idx="7">
                  <c:v>77685</c:v>
                </c:pt>
                <c:pt idx="8">
                  <c:v>140735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E7-438D-83B6-557FF257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24856"/>
        <c:axId val="451522896"/>
      </c:barChart>
      <c:catAx>
        <c:axId val="451524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22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1522896"/>
        <c:scaling>
          <c:orientation val="minMax"/>
          <c:max val="3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24856"/>
        <c:crosses val="autoZero"/>
        <c:crossBetween val="between"/>
        <c:majorUnit val="20000"/>
        <c:min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5008347245409015"/>
          <c:y val="2.41545893719806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B8-4FE0-84A1-CDA207116C1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B8-4FE0-84A1-CDA207116C1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6794657762938234"/>
                  <c:y val="0.492755947859808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2587646076794658"/>
                  <c:y val="5.7971287983506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1769616026711183"/>
                  <c:y val="0.352658668566333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811352253756261"/>
                  <c:y val="0.531403473182146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62771285475793"/>
                  <c:y val="0.806767091103803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7262103505843076"/>
                  <c:y val="0.961357192393155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537562604340566"/>
                  <c:y val="0.951695311062571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6.8447412353923209E-2"/>
                  <c:y val="0.695655455802082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0550918196994992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8B8-4FE0-84A1-CDA207116C1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88B8-4FE0-84A1-CDA207116C1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8B8-4FE0-84A1-CDA207116C16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8B8-4FE0-84A1-CDA207116C1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8B8-4FE0-84A1-CDA20711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9909020935224629"/>
          <c:y val="2.380952380952380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E0E-8611-84A9633BE3E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E0E-8611-84A9633BE3E2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7777916129319158"/>
                  <c:y val="0.4904784713470579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21857962378262996"/>
                  <c:y val="0.1095243188444886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7395383999644243"/>
                  <c:y val="0.347620664158594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74317072086094182"/>
                  <c:y val="0.523811959691032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72313425534753417"/>
                  <c:y val="0.795241793349113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62477342464535068"/>
                  <c:y val="0.947623454350141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590207675545872"/>
                  <c:y val="0.9380996005375769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7.4681371459065241E-2"/>
                  <c:y val="0.685717474504624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33392626851072"/>
                  <c:y val="0.238096345314105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D01-4E0E-8611-84A9633BE3E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'[2]5.- M.V. PROC'!$H$18:$I$18</c:f>
              <c:numCache>
                <c:formatCode>General</c:formatCode>
                <c:ptCount val="2"/>
                <c:pt idx="0">
                  <c:v>0.83638194908301056</c:v>
                </c:pt>
                <c:pt idx="1">
                  <c:v>0.16361805091698944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D01-4E0E-8611-84A9633BE3E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D01-4E0E-8611-84A9633BE3E2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DD01-4E0E-8611-84A9633BE3E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D01-4E0E-8611-84A9633B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'[2]5.- M.V. PROC'!$C$52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PROC'!$A$53:$A$56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TOTAL ALOJAMIENTOS</c:v>
                </c:pt>
              </c:strCache>
            </c:strRef>
          </c:cat>
          <c:val>
            <c:numRef>
              <c:f>'[2]5.- M.V. PROC'!$C$53:$C$56</c:f>
              <c:numCache>
                <c:formatCode>General</c:formatCode>
                <c:ptCount val="4"/>
                <c:pt idx="0">
                  <c:v>0.80072238429434506</c:v>
                </c:pt>
                <c:pt idx="1">
                  <c:v>0.72782882597431642</c:v>
                </c:pt>
                <c:pt idx="2">
                  <c:v>0.95114111104002119</c:v>
                </c:pt>
                <c:pt idx="3">
                  <c:v>0.81823204744155809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96-4C00-BC69-24785FB07A9F}"/>
            </c:ext>
          </c:extLst>
        </c:ser>
        <c:ser>
          <c:idx val="0"/>
          <c:order val="1"/>
          <c:tx>
            <c:strRef>
              <c:f>'[2]5.- M.V. PROC'!$D$52</c:f>
              <c:strCache>
                <c:ptCount val="1"/>
                <c:pt idx="0">
                  <c:v>VIAJEROS EXTRANJEROS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PROC'!$A$53:$A$56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TOTAL ALOJAMIENTOS</c:v>
                </c:pt>
              </c:strCache>
            </c:strRef>
          </c:cat>
          <c:val>
            <c:numRef>
              <c:f>'[2]5.- M.V. PROC'!$D$53:$D$56</c:f>
              <c:numCache>
                <c:formatCode>General</c:formatCode>
                <c:ptCount val="4"/>
                <c:pt idx="0">
                  <c:v>0.199277615705655</c:v>
                </c:pt>
                <c:pt idx="1">
                  <c:v>0.27217117402568358</c:v>
                </c:pt>
                <c:pt idx="2">
                  <c:v>4.8858888959978766E-2</c:v>
                </c:pt>
                <c:pt idx="3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96-4C00-BC69-24785FB07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526032"/>
        <c:axId val="451518192"/>
      </c:barChart>
      <c:catAx>
        <c:axId val="45152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8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1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26032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'[2]5.- M.V. PROC'!$A$90</c:f>
              <c:strCache>
                <c:ptCount val="1"/>
                <c:pt idx="0">
                  <c:v>     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PROC'!$C$79:$L$79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'[2]5.- M.V. PROC'!$C$90:$L$90</c:f>
              <c:numCache>
                <c:formatCode>General</c:formatCode>
                <c:ptCount val="10"/>
                <c:pt idx="0">
                  <c:v>0.89522249627912054</c:v>
                </c:pt>
                <c:pt idx="1">
                  <c:v>0.71418706484674055</c:v>
                </c:pt>
                <c:pt idx="2">
                  <c:v>0.83037916969366754</c:v>
                </c:pt>
                <c:pt idx="3">
                  <c:v>0.86881624638656074</c:v>
                </c:pt>
                <c:pt idx="4">
                  <c:v>0.76247876211966104</c:v>
                </c:pt>
                <c:pt idx="5">
                  <c:v>0.85294997729992983</c:v>
                </c:pt>
                <c:pt idx="6">
                  <c:v>0.93254400950753913</c:v>
                </c:pt>
                <c:pt idx="7">
                  <c:v>0.83475138014954953</c:v>
                </c:pt>
                <c:pt idx="8">
                  <c:v>0.89556001667858653</c:v>
                </c:pt>
                <c:pt idx="9">
                  <c:v>0.81823204744155809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B5-476E-97C0-3176D2C4E7CE}"/>
            </c:ext>
          </c:extLst>
        </c:ser>
        <c:ser>
          <c:idx val="0"/>
          <c:order val="1"/>
          <c:tx>
            <c:strRef>
              <c:f>'[2]5.- M.V. PROC'!$A$91</c:f>
              <c:strCache>
                <c:ptCount val="1"/>
                <c:pt idx="0">
                  <c:v>     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solidFill>
                <a:srgbClr val="99CC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PROC'!$C$79:$L$79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'[2]5.- M.V. PROC'!$C$91:$L$91</c:f>
              <c:numCache>
                <c:formatCode>General</c:formatCode>
                <c:ptCount val="10"/>
                <c:pt idx="0">
                  <c:v>0.1047775037208795</c:v>
                </c:pt>
                <c:pt idx="1">
                  <c:v>0.28581293515325945</c:v>
                </c:pt>
                <c:pt idx="2">
                  <c:v>0.16962083030633249</c:v>
                </c:pt>
                <c:pt idx="3">
                  <c:v>0.13118375361343926</c:v>
                </c:pt>
                <c:pt idx="4">
                  <c:v>0.23752123788033894</c:v>
                </c:pt>
                <c:pt idx="5">
                  <c:v>0.14705002270007017</c:v>
                </c:pt>
                <c:pt idx="6">
                  <c:v>6.7455990492460816E-2</c:v>
                </c:pt>
                <c:pt idx="7">
                  <c:v>0.1652486198504505</c:v>
                </c:pt>
                <c:pt idx="8">
                  <c:v>0.10443998332141348</c:v>
                </c:pt>
                <c:pt idx="9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B5-476E-97C0-3176D2C4E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516232"/>
        <c:axId val="451521328"/>
      </c:barChart>
      <c:catAx>
        <c:axId val="45151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21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2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1516232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99" Type="http://schemas.openxmlformats.org/officeDocument/2006/relationships/chart" Target="../charts/chart295.xml"/><Relationship Id="rId303" Type="http://schemas.openxmlformats.org/officeDocument/2006/relationships/chart" Target="../charts/chart299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8.xml"/><Relationship Id="rId324" Type="http://schemas.openxmlformats.org/officeDocument/2006/relationships/chart" Target="../charts/chart320.xml"/><Relationship Id="rId170" Type="http://schemas.openxmlformats.org/officeDocument/2006/relationships/chart" Target="../charts/chart169.xml"/><Relationship Id="rId191" Type="http://schemas.openxmlformats.org/officeDocument/2006/relationships/chart" Target="../charts/chart190.xml"/><Relationship Id="rId205" Type="http://schemas.openxmlformats.org/officeDocument/2006/relationships/chart" Target="../charts/chart204.xml"/><Relationship Id="rId226" Type="http://schemas.openxmlformats.org/officeDocument/2006/relationships/chart" Target="../charts/chart223.xml"/><Relationship Id="rId247" Type="http://schemas.openxmlformats.org/officeDocument/2006/relationships/chart" Target="../charts/chart244.xml"/><Relationship Id="rId107" Type="http://schemas.openxmlformats.org/officeDocument/2006/relationships/chart" Target="../charts/chart107.xml"/><Relationship Id="rId268" Type="http://schemas.openxmlformats.org/officeDocument/2006/relationships/chart" Target="../charts/chart264.xml"/><Relationship Id="rId289" Type="http://schemas.openxmlformats.org/officeDocument/2006/relationships/chart" Target="../charts/chart285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8.xml"/><Relationship Id="rId314" Type="http://schemas.openxmlformats.org/officeDocument/2006/relationships/chart" Target="../charts/chart310.xml"/><Relationship Id="rId335" Type="http://schemas.openxmlformats.org/officeDocument/2006/relationships/chart" Target="../charts/chart331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59.xml"/><Relationship Id="rId181" Type="http://schemas.openxmlformats.org/officeDocument/2006/relationships/chart" Target="../charts/chart180.xml"/><Relationship Id="rId216" Type="http://schemas.openxmlformats.org/officeDocument/2006/relationships/chart" Target="../charts/chart215.xml"/><Relationship Id="rId237" Type="http://schemas.openxmlformats.org/officeDocument/2006/relationships/chart" Target="../charts/chart234.xml"/><Relationship Id="rId258" Type="http://schemas.openxmlformats.org/officeDocument/2006/relationships/chart" Target="../charts/chart255.xml"/><Relationship Id="rId279" Type="http://schemas.openxmlformats.org/officeDocument/2006/relationships/chart" Target="../charts/chart275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290" Type="http://schemas.openxmlformats.org/officeDocument/2006/relationships/chart" Target="../charts/chart286.xml"/><Relationship Id="rId304" Type="http://schemas.openxmlformats.org/officeDocument/2006/relationships/chart" Target="../charts/chart300.xml"/><Relationship Id="rId325" Type="http://schemas.openxmlformats.org/officeDocument/2006/relationships/chart" Target="../charts/chart321.xml"/><Relationship Id="rId85" Type="http://schemas.openxmlformats.org/officeDocument/2006/relationships/chart" Target="../charts/chart85.xml"/><Relationship Id="rId150" Type="http://schemas.openxmlformats.org/officeDocument/2006/relationships/chart" Target="../charts/chart149.xml"/><Relationship Id="rId171" Type="http://schemas.openxmlformats.org/officeDocument/2006/relationships/chart" Target="../charts/chart170.xml"/><Relationship Id="rId192" Type="http://schemas.openxmlformats.org/officeDocument/2006/relationships/chart" Target="../charts/chart191.xml"/><Relationship Id="rId206" Type="http://schemas.openxmlformats.org/officeDocument/2006/relationships/chart" Target="../charts/chart205.xml"/><Relationship Id="rId227" Type="http://schemas.openxmlformats.org/officeDocument/2006/relationships/chart" Target="../charts/chart224.xml"/><Relationship Id="rId248" Type="http://schemas.openxmlformats.org/officeDocument/2006/relationships/chart" Target="../charts/chart245.xml"/><Relationship Id="rId269" Type="http://schemas.openxmlformats.org/officeDocument/2006/relationships/chart" Target="../charts/chart265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280" Type="http://schemas.openxmlformats.org/officeDocument/2006/relationships/chart" Target="../charts/chart276.xml"/><Relationship Id="rId315" Type="http://schemas.openxmlformats.org/officeDocument/2006/relationships/chart" Target="../charts/chart311.xml"/><Relationship Id="rId336" Type="http://schemas.openxmlformats.org/officeDocument/2006/relationships/chart" Target="../charts/chart332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0.xml"/><Relationship Id="rId182" Type="http://schemas.openxmlformats.org/officeDocument/2006/relationships/chart" Target="../charts/chart181.xml"/><Relationship Id="rId217" Type="http://schemas.openxmlformats.org/officeDocument/2006/relationships/chart" Target="../charts/chart216.xml"/><Relationship Id="rId6" Type="http://schemas.openxmlformats.org/officeDocument/2006/relationships/chart" Target="../charts/chart6.xml"/><Relationship Id="rId238" Type="http://schemas.openxmlformats.org/officeDocument/2006/relationships/chart" Target="../charts/chart235.xml"/><Relationship Id="rId259" Type="http://schemas.openxmlformats.org/officeDocument/2006/relationships/chart" Target="../charts/chart256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66.xml"/><Relationship Id="rId291" Type="http://schemas.openxmlformats.org/officeDocument/2006/relationships/chart" Target="../charts/chart287.xml"/><Relationship Id="rId305" Type="http://schemas.openxmlformats.org/officeDocument/2006/relationships/chart" Target="../charts/chart301.xml"/><Relationship Id="rId326" Type="http://schemas.openxmlformats.org/officeDocument/2006/relationships/chart" Target="../charts/chart322.xml"/><Relationship Id="rId44" Type="http://schemas.openxmlformats.org/officeDocument/2006/relationships/chart" Target="../charts/chart44.xml"/><Relationship Id="rId65" Type="http://schemas.openxmlformats.org/officeDocument/2006/relationships/chart" Target="../charts/chart65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51" Type="http://schemas.openxmlformats.org/officeDocument/2006/relationships/chart" Target="../charts/chart150.xml"/><Relationship Id="rId172" Type="http://schemas.openxmlformats.org/officeDocument/2006/relationships/chart" Target="../charts/chart171.xml"/><Relationship Id="rId193" Type="http://schemas.openxmlformats.org/officeDocument/2006/relationships/chart" Target="../charts/chart192.xml"/><Relationship Id="rId207" Type="http://schemas.openxmlformats.org/officeDocument/2006/relationships/chart" Target="../charts/chart206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57.xml"/><Relationship Id="rId281" Type="http://schemas.openxmlformats.org/officeDocument/2006/relationships/chart" Target="../charts/chart277.xml"/><Relationship Id="rId316" Type="http://schemas.openxmlformats.org/officeDocument/2006/relationships/chart" Target="../charts/chart312.xml"/><Relationship Id="rId337" Type="http://schemas.openxmlformats.org/officeDocument/2006/relationships/chart" Target="../charts/chart333.xml"/><Relationship Id="rId34" Type="http://schemas.openxmlformats.org/officeDocument/2006/relationships/chart" Target="../charts/chart34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141" Type="http://schemas.openxmlformats.org/officeDocument/2006/relationships/chart" Target="../charts/chart141.xml"/><Relationship Id="rId7" Type="http://schemas.openxmlformats.org/officeDocument/2006/relationships/chart" Target="../charts/chart7.xml"/><Relationship Id="rId162" Type="http://schemas.openxmlformats.org/officeDocument/2006/relationships/chart" Target="../charts/chart161.xml"/><Relationship Id="rId183" Type="http://schemas.openxmlformats.org/officeDocument/2006/relationships/chart" Target="../charts/chart182.xml"/><Relationship Id="rId218" Type="http://schemas.openxmlformats.org/officeDocument/2006/relationships/chart" Target="../charts/chart217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7.xml"/><Relationship Id="rId292" Type="http://schemas.openxmlformats.org/officeDocument/2006/relationships/chart" Target="../charts/chart288.xml"/><Relationship Id="rId306" Type="http://schemas.openxmlformats.org/officeDocument/2006/relationships/chart" Target="../charts/chart302.xml"/><Relationship Id="rId24" Type="http://schemas.openxmlformats.org/officeDocument/2006/relationships/chart" Target="../charts/chart24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31" Type="http://schemas.openxmlformats.org/officeDocument/2006/relationships/chart" Target="../charts/chart131.xml"/><Relationship Id="rId327" Type="http://schemas.openxmlformats.org/officeDocument/2006/relationships/chart" Target="../charts/chart323.xml"/><Relationship Id="rId152" Type="http://schemas.openxmlformats.org/officeDocument/2006/relationships/chart" Target="../charts/chart151.xml"/><Relationship Id="rId173" Type="http://schemas.openxmlformats.org/officeDocument/2006/relationships/chart" Target="../charts/chart172.xml"/><Relationship Id="rId194" Type="http://schemas.openxmlformats.org/officeDocument/2006/relationships/chart" Target="../charts/chart193.xml"/><Relationship Id="rId208" Type="http://schemas.openxmlformats.org/officeDocument/2006/relationships/chart" Target="../charts/chart207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4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78.xml"/><Relationship Id="rId317" Type="http://schemas.openxmlformats.org/officeDocument/2006/relationships/chart" Target="../charts/chart313.xml"/><Relationship Id="rId338" Type="http://schemas.openxmlformats.org/officeDocument/2006/relationships/chart" Target="../charts/chart334.xml"/><Relationship Id="rId8" Type="http://schemas.openxmlformats.org/officeDocument/2006/relationships/chart" Target="../charts/chart8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2.xml"/><Relationship Id="rId184" Type="http://schemas.openxmlformats.org/officeDocument/2006/relationships/chart" Target="../charts/chart183.xml"/><Relationship Id="rId219" Type="http://schemas.openxmlformats.org/officeDocument/2006/relationships/chart" Target="../charts/chart218.xml"/><Relationship Id="rId3" Type="http://schemas.openxmlformats.org/officeDocument/2006/relationships/chart" Target="../charts/chart3.xml"/><Relationship Id="rId214" Type="http://schemas.openxmlformats.org/officeDocument/2006/relationships/chart" Target="../charts/chart213.xml"/><Relationship Id="rId230" Type="http://schemas.openxmlformats.org/officeDocument/2006/relationships/chart" Target="../charts/chart227.xml"/><Relationship Id="rId235" Type="http://schemas.openxmlformats.org/officeDocument/2006/relationships/chart" Target="../charts/chart232.xml"/><Relationship Id="rId251" Type="http://schemas.openxmlformats.org/officeDocument/2006/relationships/chart" Target="../charts/chart248.xml"/><Relationship Id="rId256" Type="http://schemas.openxmlformats.org/officeDocument/2006/relationships/chart" Target="../charts/chart253.xml"/><Relationship Id="rId277" Type="http://schemas.openxmlformats.org/officeDocument/2006/relationships/chart" Target="../charts/chart273.xml"/><Relationship Id="rId298" Type="http://schemas.openxmlformats.org/officeDocument/2006/relationships/chart" Target="../charts/chart294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7.xml"/><Relationship Id="rId272" Type="http://schemas.openxmlformats.org/officeDocument/2006/relationships/chart" Target="../charts/chart268.xml"/><Relationship Id="rId293" Type="http://schemas.openxmlformats.org/officeDocument/2006/relationships/chart" Target="../charts/chart289.xml"/><Relationship Id="rId302" Type="http://schemas.openxmlformats.org/officeDocument/2006/relationships/chart" Target="../charts/chart298.xml"/><Relationship Id="rId307" Type="http://schemas.openxmlformats.org/officeDocument/2006/relationships/chart" Target="../charts/chart303.xml"/><Relationship Id="rId323" Type="http://schemas.openxmlformats.org/officeDocument/2006/relationships/chart" Target="../charts/chart319.xml"/><Relationship Id="rId328" Type="http://schemas.openxmlformats.org/officeDocument/2006/relationships/chart" Target="../charts/chart324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2.xml"/><Relationship Id="rId174" Type="http://schemas.openxmlformats.org/officeDocument/2006/relationships/chart" Target="../charts/chart173.xml"/><Relationship Id="rId179" Type="http://schemas.openxmlformats.org/officeDocument/2006/relationships/chart" Target="../charts/chart178.xml"/><Relationship Id="rId195" Type="http://schemas.openxmlformats.org/officeDocument/2006/relationships/chart" Target="../charts/chart194.xml"/><Relationship Id="rId209" Type="http://schemas.openxmlformats.org/officeDocument/2006/relationships/chart" Target="../charts/chart208.xml"/><Relationship Id="rId190" Type="http://schemas.openxmlformats.org/officeDocument/2006/relationships/chart" Target="../charts/chart189.xml"/><Relationship Id="rId204" Type="http://schemas.openxmlformats.org/officeDocument/2006/relationships/chart" Target="../charts/chart203.xml"/><Relationship Id="rId220" Type="http://schemas.openxmlformats.org/officeDocument/2006/relationships/chart" Target="../charts/chart219.xml"/><Relationship Id="rId225" Type="http://schemas.openxmlformats.org/officeDocument/2006/relationships/chart" Target="../charts/chart222.xml"/><Relationship Id="rId241" Type="http://schemas.openxmlformats.org/officeDocument/2006/relationships/chart" Target="../charts/chart238.xml"/><Relationship Id="rId246" Type="http://schemas.openxmlformats.org/officeDocument/2006/relationships/chart" Target="../charts/chart243.xml"/><Relationship Id="rId267" Type="http://schemas.openxmlformats.org/officeDocument/2006/relationships/chart" Target="../charts/chart263.xml"/><Relationship Id="rId288" Type="http://schemas.openxmlformats.org/officeDocument/2006/relationships/chart" Target="../charts/chart284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image" Target="../media/image4.jpg"/><Relationship Id="rId283" Type="http://schemas.openxmlformats.org/officeDocument/2006/relationships/chart" Target="../charts/chart279.xml"/><Relationship Id="rId313" Type="http://schemas.openxmlformats.org/officeDocument/2006/relationships/chart" Target="../charts/chart309.xml"/><Relationship Id="rId318" Type="http://schemas.openxmlformats.org/officeDocument/2006/relationships/chart" Target="../charts/chart314.xml"/><Relationship Id="rId339" Type="http://schemas.openxmlformats.org/officeDocument/2006/relationships/chart" Target="../charts/chart335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7.xml"/><Relationship Id="rId164" Type="http://schemas.openxmlformats.org/officeDocument/2006/relationships/chart" Target="../charts/chart163.xml"/><Relationship Id="rId169" Type="http://schemas.openxmlformats.org/officeDocument/2006/relationships/chart" Target="../charts/chart168.xml"/><Relationship Id="rId185" Type="http://schemas.openxmlformats.org/officeDocument/2006/relationships/chart" Target="../charts/chart184.xml"/><Relationship Id="rId334" Type="http://schemas.openxmlformats.org/officeDocument/2006/relationships/chart" Target="../charts/chart33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79.xml"/><Relationship Id="rId210" Type="http://schemas.openxmlformats.org/officeDocument/2006/relationships/chart" Target="../charts/chart209.xml"/><Relationship Id="rId215" Type="http://schemas.openxmlformats.org/officeDocument/2006/relationships/chart" Target="../charts/chart214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4.xml"/><Relationship Id="rId26" Type="http://schemas.openxmlformats.org/officeDocument/2006/relationships/chart" Target="../charts/chart26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69.xml"/><Relationship Id="rId294" Type="http://schemas.openxmlformats.org/officeDocument/2006/relationships/chart" Target="../charts/chart290.xml"/><Relationship Id="rId308" Type="http://schemas.openxmlformats.org/officeDocument/2006/relationships/chart" Target="../charts/chart304.xml"/><Relationship Id="rId329" Type="http://schemas.openxmlformats.org/officeDocument/2006/relationships/chart" Target="../charts/chart325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3.xml"/><Relationship Id="rId175" Type="http://schemas.openxmlformats.org/officeDocument/2006/relationships/chart" Target="../charts/chart174.xml"/><Relationship Id="rId340" Type="http://schemas.openxmlformats.org/officeDocument/2006/relationships/chart" Target="../charts/chart336.xml"/><Relationship Id="rId196" Type="http://schemas.openxmlformats.org/officeDocument/2006/relationships/chart" Target="../charts/chart195.xml"/><Relationship Id="rId200" Type="http://schemas.openxmlformats.org/officeDocument/2006/relationships/chart" Target="../charts/chart199.xml"/><Relationship Id="rId16" Type="http://schemas.openxmlformats.org/officeDocument/2006/relationships/chart" Target="../charts/chart16.xml"/><Relationship Id="rId221" Type="http://schemas.openxmlformats.org/officeDocument/2006/relationships/image" Target="../media/image2.jpeg"/><Relationship Id="rId242" Type="http://schemas.openxmlformats.org/officeDocument/2006/relationships/chart" Target="../charts/chart239.xml"/><Relationship Id="rId263" Type="http://schemas.openxmlformats.org/officeDocument/2006/relationships/chart" Target="../charts/chart259.xml"/><Relationship Id="rId284" Type="http://schemas.openxmlformats.org/officeDocument/2006/relationships/chart" Target="../charts/chart280.xml"/><Relationship Id="rId319" Type="http://schemas.openxmlformats.org/officeDocument/2006/relationships/chart" Target="../charts/chart315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330" Type="http://schemas.openxmlformats.org/officeDocument/2006/relationships/chart" Target="../charts/chart326.xml"/><Relationship Id="rId90" Type="http://schemas.openxmlformats.org/officeDocument/2006/relationships/chart" Target="../charts/chart90.xml"/><Relationship Id="rId165" Type="http://schemas.openxmlformats.org/officeDocument/2006/relationships/chart" Target="../charts/chart164.xml"/><Relationship Id="rId186" Type="http://schemas.openxmlformats.org/officeDocument/2006/relationships/chart" Target="../charts/chart185.xml"/><Relationship Id="rId211" Type="http://schemas.openxmlformats.org/officeDocument/2006/relationships/chart" Target="../charts/chart210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0.xml"/><Relationship Id="rId295" Type="http://schemas.openxmlformats.org/officeDocument/2006/relationships/chart" Target="../charts/chart291.xml"/><Relationship Id="rId309" Type="http://schemas.openxmlformats.org/officeDocument/2006/relationships/chart" Target="../charts/chart305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320" Type="http://schemas.openxmlformats.org/officeDocument/2006/relationships/chart" Target="../charts/chart316.xml"/><Relationship Id="rId80" Type="http://schemas.openxmlformats.org/officeDocument/2006/relationships/chart" Target="../charts/chart80.xml"/><Relationship Id="rId155" Type="http://schemas.openxmlformats.org/officeDocument/2006/relationships/chart" Target="../charts/chart154.xml"/><Relationship Id="rId176" Type="http://schemas.openxmlformats.org/officeDocument/2006/relationships/chart" Target="../charts/chart175.xml"/><Relationship Id="rId197" Type="http://schemas.openxmlformats.org/officeDocument/2006/relationships/chart" Target="../charts/chart196.xml"/><Relationship Id="rId341" Type="http://schemas.openxmlformats.org/officeDocument/2006/relationships/chart" Target="../charts/chart337.xml"/><Relationship Id="rId201" Type="http://schemas.openxmlformats.org/officeDocument/2006/relationships/chart" Target="../charts/chart200.xml"/><Relationship Id="rId222" Type="http://schemas.openxmlformats.org/officeDocument/2006/relationships/image" Target="../media/image3.jpeg"/><Relationship Id="rId243" Type="http://schemas.openxmlformats.org/officeDocument/2006/relationships/chart" Target="../charts/chart240.xml"/><Relationship Id="rId264" Type="http://schemas.openxmlformats.org/officeDocument/2006/relationships/chart" Target="../charts/chart260.xml"/><Relationship Id="rId285" Type="http://schemas.openxmlformats.org/officeDocument/2006/relationships/chart" Target="../charts/chart281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310" Type="http://schemas.openxmlformats.org/officeDocument/2006/relationships/chart" Target="../charts/chart306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5.xml"/><Relationship Id="rId187" Type="http://schemas.openxmlformats.org/officeDocument/2006/relationships/chart" Target="../charts/chart186.xml"/><Relationship Id="rId331" Type="http://schemas.openxmlformats.org/officeDocument/2006/relationships/chart" Target="../charts/chart327.xml"/><Relationship Id="rId1" Type="http://schemas.openxmlformats.org/officeDocument/2006/relationships/chart" Target="../charts/chart1.xml"/><Relationship Id="rId212" Type="http://schemas.openxmlformats.org/officeDocument/2006/relationships/chart" Target="../charts/chart211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75" Type="http://schemas.openxmlformats.org/officeDocument/2006/relationships/chart" Target="../charts/chart271.xml"/><Relationship Id="rId296" Type="http://schemas.openxmlformats.org/officeDocument/2006/relationships/chart" Target="../charts/chart292.xml"/><Relationship Id="rId300" Type="http://schemas.openxmlformats.org/officeDocument/2006/relationships/chart" Target="../charts/chart296.xml"/><Relationship Id="rId60" Type="http://schemas.openxmlformats.org/officeDocument/2006/relationships/chart" Target="../charts/chart6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56" Type="http://schemas.openxmlformats.org/officeDocument/2006/relationships/chart" Target="../charts/chart155.xml"/><Relationship Id="rId177" Type="http://schemas.openxmlformats.org/officeDocument/2006/relationships/chart" Target="../charts/chart176.xml"/><Relationship Id="rId198" Type="http://schemas.openxmlformats.org/officeDocument/2006/relationships/chart" Target="../charts/chart197.xml"/><Relationship Id="rId321" Type="http://schemas.openxmlformats.org/officeDocument/2006/relationships/chart" Target="../charts/chart317.xml"/><Relationship Id="rId202" Type="http://schemas.openxmlformats.org/officeDocument/2006/relationships/chart" Target="../charts/chart201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265" Type="http://schemas.openxmlformats.org/officeDocument/2006/relationships/chart" Target="../charts/chart261.xml"/><Relationship Id="rId286" Type="http://schemas.openxmlformats.org/officeDocument/2006/relationships/chart" Target="../charts/chart282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25" Type="http://schemas.openxmlformats.org/officeDocument/2006/relationships/chart" Target="../charts/chart125.xml"/><Relationship Id="rId146" Type="http://schemas.openxmlformats.org/officeDocument/2006/relationships/image" Target="../media/image1.jpeg"/><Relationship Id="rId167" Type="http://schemas.openxmlformats.org/officeDocument/2006/relationships/chart" Target="../charts/chart166.xml"/><Relationship Id="rId188" Type="http://schemas.openxmlformats.org/officeDocument/2006/relationships/chart" Target="../charts/chart187.xml"/><Relationship Id="rId311" Type="http://schemas.openxmlformats.org/officeDocument/2006/relationships/chart" Target="../charts/chart307.xml"/><Relationship Id="rId332" Type="http://schemas.openxmlformats.org/officeDocument/2006/relationships/chart" Target="../charts/chart328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13" Type="http://schemas.openxmlformats.org/officeDocument/2006/relationships/chart" Target="../charts/chart212.xml"/><Relationship Id="rId234" Type="http://schemas.openxmlformats.org/officeDocument/2006/relationships/chart" Target="../charts/chart231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5" Type="http://schemas.openxmlformats.org/officeDocument/2006/relationships/chart" Target="../charts/chart252.xml"/><Relationship Id="rId276" Type="http://schemas.openxmlformats.org/officeDocument/2006/relationships/chart" Target="../charts/chart272.xml"/><Relationship Id="rId297" Type="http://schemas.openxmlformats.org/officeDocument/2006/relationships/chart" Target="../charts/chart293.xml"/><Relationship Id="rId40" Type="http://schemas.openxmlformats.org/officeDocument/2006/relationships/chart" Target="../charts/chart40.xml"/><Relationship Id="rId115" Type="http://schemas.openxmlformats.org/officeDocument/2006/relationships/chart" Target="../charts/chart115.xml"/><Relationship Id="rId136" Type="http://schemas.openxmlformats.org/officeDocument/2006/relationships/chart" Target="../charts/chart136.xml"/><Relationship Id="rId157" Type="http://schemas.openxmlformats.org/officeDocument/2006/relationships/chart" Target="../charts/chart156.xml"/><Relationship Id="rId178" Type="http://schemas.openxmlformats.org/officeDocument/2006/relationships/chart" Target="../charts/chart177.xml"/><Relationship Id="rId301" Type="http://schemas.openxmlformats.org/officeDocument/2006/relationships/chart" Target="../charts/chart297.xml"/><Relationship Id="rId322" Type="http://schemas.openxmlformats.org/officeDocument/2006/relationships/chart" Target="../charts/chart31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9" Type="http://schemas.openxmlformats.org/officeDocument/2006/relationships/chart" Target="../charts/chart198.xml"/><Relationship Id="rId203" Type="http://schemas.openxmlformats.org/officeDocument/2006/relationships/chart" Target="../charts/chart202.xml"/><Relationship Id="rId19" Type="http://schemas.openxmlformats.org/officeDocument/2006/relationships/chart" Target="../charts/chart19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2.xml"/><Relationship Id="rId287" Type="http://schemas.openxmlformats.org/officeDocument/2006/relationships/chart" Target="../charts/chart283.xml"/><Relationship Id="rId30" Type="http://schemas.openxmlformats.org/officeDocument/2006/relationships/chart" Target="../charts/chart3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6.xml"/><Relationship Id="rId168" Type="http://schemas.openxmlformats.org/officeDocument/2006/relationships/chart" Target="../charts/chart167.xml"/><Relationship Id="rId312" Type="http://schemas.openxmlformats.org/officeDocument/2006/relationships/chart" Target="../charts/chart308.xml"/><Relationship Id="rId333" Type="http://schemas.openxmlformats.org/officeDocument/2006/relationships/chart" Target="../charts/chart329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189" Type="http://schemas.openxmlformats.org/officeDocument/2006/relationships/chart" Target="../charts/chart18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9.xml"/><Relationship Id="rId1" Type="http://schemas.openxmlformats.org/officeDocument/2006/relationships/chart" Target="../charts/chart33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13" Type="http://schemas.openxmlformats.org/officeDocument/2006/relationships/chart" Target="../charts/chart352.xml"/><Relationship Id="rId18" Type="http://schemas.openxmlformats.org/officeDocument/2006/relationships/chart" Target="../charts/chart357.xml"/><Relationship Id="rId3" Type="http://schemas.openxmlformats.org/officeDocument/2006/relationships/chart" Target="../charts/chart342.xml"/><Relationship Id="rId7" Type="http://schemas.openxmlformats.org/officeDocument/2006/relationships/chart" Target="../charts/chart346.xml"/><Relationship Id="rId12" Type="http://schemas.openxmlformats.org/officeDocument/2006/relationships/chart" Target="../charts/chart351.xml"/><Relationship Id="rId17" Type="http://schemas.openxmlformats.org/officeDocument/2006/relationships/chart" Target="../charts/chart356.xml"/><Relationship Id="rId2" Type="http://schemas.openxmlformats.org/officeDocument/2006/relationships/chart" Target="../charts/chart341.xml"/><Relationship Id="rId16" Type="http://schemas.openxmlformats.org/officeDocument/2006/relationships/chart" Target="../charts/chart355.xml"/><Relationship Id="rId1" Type="http://schemas.openxmlformats.org/officeDocument/2006/relationships/chart" Target="../charts/chart340.xml"/><Relationship Id="rId6" Type="http://schemas.openxmlformats.org/officeDocument/2006/relationships/chart" Target="../charts/chart345.xml"/><Relationship Id="rId11" Type="http://schemas.openxmlformats.org/officeDocument/2006/relationships/chart" Target="../charts/chart350.xml"/><Relationship Id="rId5" Type="http://schemas.openxmlformats.org/officeDocument/2006/relationships/chart" Target="../charts/chart344.xml"/><Relationship Id="rId15" Type="http://schemas.openxmlformats.org/officeDocument/2006/relationships/chart" Target="../charts/chart354.xml"/><Relationship Id="rId10" Type="http://schemas.openxmlformats.org/officeDocument/2006/relationships/chart" Target="../charts/chart349.xml"/><Relationship Id="rId4" Type="http://schemas.openxmlformats.org/officeDocument/2006/relationships/chart" Target="../charts/chart343.xml"/><Relationship Id="rId9" Type="http://schemas.openxmlformats.org/officeDocument/2006/relationships/chart" Target="../charts/chart348.xml"/><Relationship Id="rId14" Type="http://schemas.openxmlformats.org/officeDocument/2006/relationships/chart" Target="../charts/chart353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5.xml"/><Relationship Id="rId13" Type="http://schemas.openxmlformats.org/officeDocument/2006/relationships/chart" Target="../charts/chart370.xml"/><Relationship Id="rId18" Type="http://schemas.openxmlformats.org/officeDocument/2006/relationships/chart" Target="../charts/chart375.xml"/><Relationship Id="rId3" Type="http://schemas.openxmlformats.org/officeDocument/2006/relationships/chart" Target="../charts/chart360.xml"/><Relationship Id="rId21" Type="http://schemas.openxmlformats.org/officeDocument/2006/relationships/chart" Target="../charts/chart378.xml"/><Relationship Id="rId7" Type="http://schemas.openxmlformats.org/officeDocument/2006/relationships/chart" Target="../charts/chart364.xml"/><Relationship Id="rId12" Type="http://schemas.openxmlformats.org/officeDocument/2006/relationships/chart" Target="../charts/chart369.xml"/><Relationship Id="rId17" Type="http://schemas.openxmlformats.org/officeDocument/2006/relationships/chart" Target="../charts/chart374.xml"/><Relationship Id="rId2" Type="http://schemas.openxmlformats.org/officeDocument/2006/relationships/chart" Target="../charts/chart359.xml"/><Relationship Id="rId16" Type="http://schemas.openxmlformats.org/officeDocument/2006/relationships/chart" Target="../charts/chart373.xml"/><Relationship Id="rId20" Type="http://schemas.openxmlformats.org/officeDocument/2006/relationships/chart" Target="../charts/chart377.xml"/><Relationship Id="rId1" Type="http://schemas.openxmlformats.org/officeDocument/2006/relationships/chart" Target="../charts/chart358.xml"/><Relationship Id="rId6" Type="http://schemas.openxmlformats.org/officeDocument/2006/relationships/chart" Target="../charts/chart363.xml"/><Relationship Id="rId11" Type="http://schemas.openxmlformats.org/officeDocument/2006/relationships/chart" Target="../charts/chart368.xml"/><Relationship Id="rId24" Type="http://schemas.openxmlformats.org/officeDocument/2006/relationships/chart" Target="../charts/chart381.xml"/><Relationship Id="rId5" Type="http://schemas.openxmlformats.org/officeDocument/2006/relationships/chart" Target="../charts/chart362.xml"/><Relationship Id="rId15" Type="http://schemas.openxmlformats.org/officeDocument/2006/relationships/chart" Target="../charts/chart372.xml"/><Relationship Id="rId23" Type="http://schemas.openxmlformats.org/officeDocument/2006/relationships/chart" Target="../charts/chart380.xml"/><Relationship Id="rId10" Type="http://schemas.openxmlformats.org/officeDocument/2006/relationships/chart" Target="../charts/chart367.xml"/><Relationship Id="rId19" Type="http://schemas.openxmlformats.org/officeDocument/2006/relationships/chart" Target="../charts/chart376.xml"/><Relationship Id="rId4" Type="http://schemas.openxmlformats.org/officeDocument/2006/relationships/chart" Target="../charts/chart361.xml"/><Relationship Id="rId9" Type="http://schemas.openxmlformats.org/officeDocument/2006/relationships/chart" Target="../charts/chart366.xml"/><Relationship Id="rId14" Type="http://schemas.openxmlformats.org/officeDocument/2006/relationships/chart" Target="../charts/chart371.xml"/><Relationship Id="rId22" Type="http://schemas.openxmlformats.org/officeDocument/2006/relationships/chart" Target="../charts/chart379.xml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9.xml"/><Relationship Id="rId13" Type="http://schemas.openxmlformats.org/officeDocument/2006/relationships/chart" Target="../charts/chart394.xml"/><Relationship Id="rId18" Type="http://schemas.openxmlformats.org/officeDocument/2006/relationships/chart" Target="../charts/chart399.xml"/><Relationship Id="rId3" Type="http://schemas.openxmlformats.org/officeDocument/2006/relationships/chart" Target="../charts/chart384.xml"/><Relationship Id="rId21" Type="http://schemas.openxmlformats.org/officeDocument/2006/relationships/chart" Target="../charts/chart402.xml"/><Relationship Id="rId7" Type="http://schemas.openxmlformats.org/officeDocument/2006/relationships/chart" Target="../charts/chart388.xml"/><Relationship Id="rId12" Type="http://schemas.openxmlformats.org/officeDocument/2006/relationships/chart" Target="../charts/chart393.xml"/><Relationship Id="rId17" Type="http://schemas.openxmlformats.org/officeDocument/2006/relationships/chart" Target="../charts/chart398.xml"/><Relationship Id="rId2" Type="http://schemas.openxmlformats.org/officeDocument/2006/relationships/chart" Target="../charts/chart383.xml"/><Relationship Id="rId16" Type="http://schemas.openxmlformats.org/officeDocument/2006/relationships/chart" Target="../charts/chart397.xml"/><Relationship Id="rId20" Type="http://schemas.openxmlformats.org/officeDocument/2006/relationships/chart" Target="../charts/chart401.xml"/><Relationship Id="rId1" Type="http://schemas.openxmlformats.org/officeDocument/2006/relationships/chart" Target="../charts/chart382.xml"/><Relationship Id="rId6" Type="http://schemas.openxmlformats.org/officeDocument/2006/relationships/chart" Target="../charts/chart387.xml"/><Relationship Id="rId11" Type="http://schemas.openxmlformats.org/officeDocument/2006/relationships/chart" Target="../charts/chart392.xml"/><Relationship Id="rId5" Type="http://schemas.openxmlformats.org/officeDocument/2006/relationships/chart" Target="../charts/chart386.xml"/><Relationship Id="rId15" Type="http://schemas.openxmlformats.org/officeDocument/2006/relationships/chart" Target="../charts/chart396.xml"/><Relationship Id="rId10" Type="http://schemas.openxmlformats.org/officeDocument/2006/relationships/chart" Target="../charts/chart391.xml"/><Relationship Id="rId19" Type="http://schemas.openxmlformats.org/officeDocument/2006/relationships/chart" Target="../charts/chart400.xml"/><Relationship Id="rId4" Type="http://schemas.openxmlformats.org/officeDocument/2006/relationships/chart" Target="../charts/chart385.xml"/><Relationship Id="rId9" Type="http://schemas.openxmlformats.org/officeDocument/2006/relationships/chart" Target="../charts/chart390.xml"/><Relationship Id="rId14" Type="http://schemas.openxmlformats.org/officeDocument/2006/relationships/chart" Target="../charts/chart395.xml"/><Relationship Id="rId22" Type="http://schemas.openxmlformats.org/officeDocument/2006/relationships/chart" Target="../charts/chart403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6.xml"/><Relationship Id="rId2" Type="http://schemas.openxmlformats.org/officeDocument/2006/relationships/chart" Target="../charts/chart405.xml"/><Relationship Id="rId1" Type="http://schemas.openxmlformats.org/officeDocument/2006/relationships/chart" Target="../charts/chart404.xml"/><Relationship Id="rId6" Type="http://schemas.openxmlformats.org/officeDocument/2006/relationships/chart" Target="../charts/chart409.xml"/><Relationship Id="rId5" Type="http://schemas.openxmlformats.org/officeDocument/2006/relationships/chart" Target="../charts/chart408.xml"/><Relationship Id="rId4" Type="http://schemas.openxmlformats.org/officeDocument/2006/relationships/chart" Target="../charts/chart407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1.xml"/><Relationship Id="rId1" Type="http://schemas.openxmlformats.org/officeDocument/2006/relationships/chart" Target="../charts/chart410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9.xml"/><Relationship Id="rId13" Type="http://schemas.openxmlformats.org/officeDocument/2006/relationships/chart" Target="../charts/chart424.xml"/><Relationship Id="rId18" Type="http://schemas.openxmlformats.org/officeDocument/2006/relationships/chart" Target="../charts/chart429.xml"/><Relationship Id="rId3" Type="http://schemas.openxmlformats.org/officeDocument/2006/relationships/chart" Target="../charts/chart414.xml"/><Relationship Id="rId7" Type="http://schemas.openxmlformats.org/officeDocument/2006/relationships/chart" Target="../charts/chart418.xml"/><Relationship Id="rId12" Type="http://schemas.openxmlformats.org/officeDocument/2006/relationships/chart" Target="../charts/chart423.xml"/><Relationship Id="rId17" Type="http://schemas.openxmlformats.org/officeDocument/2006/relationships/chart" Target="../charts/chart428.xml"/><Relationship Id="rId2" Type="http://schemas.openxmlformats.org/officeDocument/2006/relationships/chart" Target="../charts/chart413.xml"/><Relationship Id="rId16" Type="http://schemas.openxmlformats.org/officeDocument/2006/relationships/chart" Target="../charts/chart427.xml"/><Relationship Id="rId20" Type="http://schemas.openxmlformats.org/officeDocument/2006/relationships/chart" Target="../charts/chart431.xml"/><Relationship Id="rId1" Type="http://schemas.openxmlformats.org/officeDocument/2006/relationships/chart" Target="../charts/chart412.xml"/><Relationship Id="rId6" Type="http://schemas.openxmlformats.org/officeDocument/2006/relationships/chart" Target="../charts/chart417.xml"/><Relationship Id="rId11" Type="http://schemas.openxmlformats.org/officeDocument/2006/relationships/chart" Target="../charts/chart422.xml"/><Relationship Id="rId5" Type="http://schemas.openxmlformats.org/officeDocument/2006/relationships/chart" Target="../charts/chart416.xml"/><Relationship Id="rId15" Type="http://schemas.openxmlformats.org/officeDocument/2006/relationships/chart" Target="../charts/chart426.xml"/><Relationship Id="rId10" Type="http://schemas.openxmlformats.org/officeDocument/2006/relationships/chart" Target="../charts/chart421.xml"/><Relationship Id="rId19" Type="http://schemas.openxmlformats.org/officeDocument/2006/relationships/chart" Target="../charts/chart430.xml"/><Relationship Id="rId4" Type="http://schemas.openxmlformats.org/officeDocument/2006/relationships/chart" Target="../charts/chart415.xml"/><Relationship Id="rId9" Type="http://schemas.openxmlformats.org/officeDocument/2006/relationships/chart" Target="../charts/chart420.xml"/><Relationship Id="rId14" Type="http://schemas.openxmlformats.org/officeDocument/2006/relationships/chart" Target="../charts/chart425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3.xml"/><Relationship Id="rId1" Type="http://schemas.openxmlformats.org/officeDocument/2006/relationships/chart" Target="../charts/chart432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5.xml"/><Relationship Id="rId1" Type="http://schemas.openxmlformats.org/officeDocument/2006/relationships/chart" Target="../charts/chart43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8.xml"/><Relationship Id="rId2" Type="http://schemas.openxmlformats.org/officeDocument/2006/relationships/chart" Target="../charts/chart437.xml"/><Relationship Id="rId1" Type="http://schemas.openxmlformats.org/officeDocument/2006/relationships/chart" Target="../charts/chart436.xml"/><Relationship Id="rId6" Type="http://schemas.openxmlformats.org/officeDocument/2006/relationships/chart" Target="../charts/chart441.xml"/><Relationship Id="rId5" Type="http://schemas.openxmlformats.org/officeDocument/2006/relationships/chart" Target="../charts/chart440.xml"/><Relationship Id="rId4" Type="http://schemas.openxmlformats.org/officeDocument/2006/relationships/chart" Target="../charts/chart43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4.xml"/><Relationship Id="rId2" Type="http://schemas.openxmlformats.org/officeDocument/2006/relationships/chart" Target="../charts/chart443.xml"/><Relationship Id="rId1" Type="http://schemas.openxmlformats.org/officeDocument/2006/relationships/chart" Target="../charts/chart442.xml"/><Relationship Id="rId4" Type="http://schemas.openxmlformats.org/officeDocument/2006/relationships/chart" Target="../charts/chart445.xml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3.xml"/><Relationship Id="rId3" Type="http://schemas.openxmlformats.org/officeDocument/2006/relationships/chart" Target="../charts/chart448.xml"/><Relationship Id="rId7" Type="http://schemas.openxmlformats.org/officeDocument/2006/relationships/chart" Target="../charts/chart452.xml"/><Relationship Id="rId2" Type="http://schemas.openxmlformats.org/officeDocument/2006/relationships/chart" Target="../charts/chart447.xml"/><Relationship Id="rId1" Type="http://schemas.openxmlformats.org/officeDocument/2006/relationships/chart" Target="../charts/chart446.xml"/><Relationship Id="rId6" Type="http://schemas.openxmlformats.org/officeDocument/2006/relationships/chart" Target="../charts/chart451.xml"/><Relationship Id="rId11" Type="http://schemas.openxmlformats.org/officeDocument/2006/relationships/chart" Target="../charts/chart456.xml"/><Relationship Id="rId5" Type="http://schemas.openxmlformats.org/officeDocument/2006/relationships/chart" Target="../charts/chart450.xml"/><Relationship Id="rId10" Type="http://schemas.openxmlformats.org/officeDocument/2006/relationships/chart" Target="../charts/chart455.xml"/><Relationship Id="rId4" Type="http://schemas.openxmlformats.org/officeDocument/2006/relationships/chart" Target="../charts/chart449.xml"/><Relationship Id="rId9" Type="http://schemas.openxmlformats.org/officeDocument/2006/relationships/chart" Target="../charts/chart454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8.xml"/><Relationship Id="rId1" Type="http://schemas.openxmlformats.org/officeDocument/2006/relationships/chart" Target="../charts/chart457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1.xml"/><Relationship Id="rId2" Type="http://schemas.openxmlformats.org/officeDocument/2006/relationships/chart" Target="../charts/chart460.xml"/><Relationship Id="rId1" Type="http://schemas.openxmlformats.org/officeDocument/2006/relationships/chart" Target="../charts/chart459.xml"/><Relationship Id="rId6" Type="http://schemas.openxmlformats.org/officeDocument/2006/relationships/chart" Target="../charts/chart464.xml"/><Relationship Id="rId5" Type="http://schemas.openxmlformats.org/officeDocument/2006/relationships/chart" Target="../charts/chart463.xml"/><Relationship Id="rId4" Type="http://schemas.openxmlformats.org/officeDocument/2006/relationships/chart" Target="../charts/chart462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2.xml"/><Relationship Id="rId13" Type="http://schemas.openxmlformats.org/officeDocument/2006/relationships/chart" Target="../charts/chart477.xml"/><Relationship Id="rId3" Type="http://schemas.openxmlformats.org/officeDocument/2006/relationships/chart" Target="../charts/chart467.xml"/><Relationship Id="rId7" Type="http://schemas.openxmlformats.org/officeDocument/2006/relationships/chart" Target="../charts/chart471.xml"/><Relationship Id="rId12" Type="http://schemas.openxmlformats.org/officeDocument/2006/relationships/chart" Target="../charts/chart476.xml"/><Relationship Id="rId2" Type="http://schemas.openxmlformats.org/officeDocument/2006/relationships/chart" Target="../charts/chart466.xml"/><Relationship Id="rId1" Type="http://schemas.openxmlformats.org/officeDocument/2006/relationships/chart" Target="../charts/chart465.xml"/><Relationship Id="rId6" Type="http://schemas.openxmlformats.org/officeDocument/2006/relationships/chart" Target="../charts/chart470.xml"/><Relationship Id="rId11" Type="http://schemas.openxmlformats.org/officeDocument/2006/relationships/chart" Target="../charts/chart475.xml"/><Relationship Id="rId5" Type="http://schemas.openxmlformats.org/officeDocument/2006/relationships/chart" Target="../charts/chart469.xml"/><Relationship Id="rId15" Type="http://schemas.openxmlformats.org/officeDocument/2006/relationships/chart" Target="../charts/chart479.xml"/><Relationship Id="rId10" Type="http://schemas.openxmlformats.org/officeDocument/2006/relationships/chart" Target="../charts/chart474.xml"/><Relationship Id="rId4" Type="http://schemas.openxmlformats.org/officeDocument/2006/relationships/chart" Target="../charts/chart468.xml"/><Relationship Id="rId9" Type="http://schemas.openxmlformats.org/officeDocument/2006/relationships/chart" Target="../charts/chart473.xml"/><Relationship Id="rId14" Type="http://schemas.openxmlformats.org/officeDocument/2006/relationships/chart" Target="../charts/chart47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5" name="Gráfico 37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6" name="Gráfico 38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11</xdr:col>
      <xdr:colOff>9525</xdr:colOff>
      <xdr:row>3599</xdr:row>
      <xdr:rowOff>0</xdr:rowOff>
    </xdr:to>
    <xdr:graphicFrame macro="">
      <xdr:nvGraphicFramePr>
        <xdr:cNvPr id="7" name="Gráfico 39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733425</xdr:colOff>
      <xdr:row>3599</xdr:row>
      <xdr:rowOff>0</xdr:rowOff>
    </xdr:to>
    <xdr:graphicFrame macro="">
      <xdr:nvGraphicFramePr>
        <xdr:cNvPr id="8" name="Gráfico 49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190500</xdr:colOff>
      <xdr:row>3599</xdr:row>
      <xdr:rowOff>0</xdr:rowOff>
    </xdr:from>
    <xdr:to>
      <xdr:col>11</xdr:col>
      <xdr:colOff>638175</xdr:colOff>
      <xdr:row>3599</xdr:row>
      <xdr:rowOff>0</xdr:rowOff>
    </xdr:to>
    <xdr:graphicFrame macro="">
      <xdr:nvGraphicFramePr>
        <xdr:cNvPr id="9" name="Gráfico 50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3599</xdr:row>
      <xdr:rowOff>0</xdr:rowOff>
    </xdr:from>
    <xdr:to>
      <xdr:col>5</xdr:col>
      <xdr:colOff>0</xdr:colOff>
      <xdr:row>3599</xdr:row>
      <xdr:rowOff>0</xdr:rowOff>
    </xdr:to>
    <xdr:graphicFrame macro="">
      <xdr:nvGraphicFramePr>
        <xdr:cNvPr id="10" name="Gráfico 54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314325</xdr:colOff>
      <xdr:row>3599</xdr:row>
      <xdr:rowOff>0</xdr:rowOff>
    </xdr:from>
    <xdr:to>
      <xdr:col>11</xdr:col>
      <xdr:colOff>714375</xdr:colOff>
      <xdr:row>3599</xdr:row>
      <xdr:rowOff>0</xdr:rowOff>
    </xdr:to>
    <xdr:graphicFrame macro="">
      <xdr:nvGraphicFramePr>
        <xdr:cNvPr id="11" name="Gráfico 56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419100</xdr:colOff>
      <xdr:row>3588</xdr:row>
      <xdr:rowOff>0</xdr:rowOff>
    </xdr:to>
    <xdr:graphicFrame macro="">
      <xdr:nvGraphicFramePr>
        <xdr:cNvPr id="12" name="Gráfico 57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485775</xdr:colOff>
      <xdr:row>3588</xdr:row>
      <xdr:rowOff>0</xdr:rowOff>
    </xdr:to>
    <xdr:graphicFrame macro="">
      <xdr:nvGraphicFramePr>
        <xdr:cNvPr id="13" name="Gráfico 58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723900</xdr:colOff>
      <xdr:row>3599</xdr:row>
      <xdr:rowOff>0</xdr:rowOff>
    </xdr:to>
    <xdr:graphicFrame macro="">
      <xdr:nvGraphicFramePr>
        <xdr:cNvPr id="14" name="Gráfico 59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419100</xdr:colOff>
      <xdr:row>3599</xdr:row>
      <xdr:rowOff>0</xdr:rowOff>
    </xdr:from>
    <xdr:to>
      <xdr:col>11</xdr:col>
      <xdr:colOff>742950</xdr:colOff>
      <xdr:row>3599</xdr:row>
      <xdr:rowOff>0</xdr:rowOff>
    </xdr:to>
    <xdr:graphicFrame macro="">
      <xdr:nvGraphicFramePr>
        <xdr:cNvPr id="15" name="Gráfico 60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323850</xdr:colOff>
      <xdr:row>3588</xdr:row>
      <xdr:rowOff>0</xdr:rowOff>
    </xdr:to>
    <xdr:graphicFrame macro="">
      <xdr:nvGraphicFramePr>
        <xdr:cNvPr id="16" name="Gráfico 61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333375</xdr:colOff>
      <xdr:row>3588</xdr:row>
      <xdr:rowOff>0</xdr:rowOff>
    </xdr:to>
    <xdr:graphicFrame macro="">
      <xdr:nvGraphicFramePr>
        <xdr:cNvPr id="17" name="Gráfico 62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723900</xdr:colOff>
      <xdr:row>3599</xdr:row>
      <xdr:rowOff>0</xdr:rowOff>
    </xdr:to>
    <xdr:graphicFrame macro="">
      <xdr:nvGraphicFramePr>
        <xdr:cNvPr id="18" name="Gráfico 65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12</xdr:col>
      <xdr:colOff>485775</xdr:colOff>
      <xdr:row>3588</xdr:row>
      <xdr:rowOff>0</xdr:rowOff>
    </xdr:to>
    <xdr:graphicFrame macro="">
      <xdr:nvGraphicFramePr>
        <xdr:cNvPr id="19" name="Gráfico 66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676275</xdr:colOff>
      <xdr:row>3599</xdr:row>
      <xdr:rowOff>0</xdr:rowOff>
    </xdr:to>
    <xdr:graphicFrame macro="">
      <xdr:nvGraphicFramePr>
        <xdr:cNvPr id="20" name="Gráfico 67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12</xdr:col>
      <xdr:colOff>428625</xdr:colOff>
      <xdr:row>3588</xdr:row>
      <xdr:rowOff>0</xdr:rowOff>
    </xdr:to>
    <xdr:graphicFrame macro="">
      <xdr:nvGraphicFramePr>
        <xdr:cNvPr id="21" name="Gráfico 68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819150</xdr:colOff>
      <xdr:row>3599</xdr:row>
      <xdr:rowOff>0</xdr:rowOff>
    </xdr:to>
    <xdr:graphicFrame macro="">
      <xdr:nvGraphicFramePr>
        <xdr:cNvPr id="22" name="Gráfico 69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3588</xdr:row>
      <xdr:rowOff>0</xdr:rowOff>
    </xdr:from>
    <xdr:to>
      <xdr:col>12</xdr:col>
      <xdr:colOff>485775</xdr:colOff>
      <xdr:row>3588</xdr:row>
      <xdr:rowOff>0</xdr:rowOff>
    </xdr:to>
    <xdr:graphicFrame macro="">
      <xdr:nvGraphicFramePr>
        <xdr:cNvPr id="23" name="Gráfico 70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123825</xdr:colOff>
      <xdr:row>3599</xdr:row>
      <xdr:rowOff>0</xdr:rowOff>
    </xdr:from>
    <xdr:to>
      <xdr:col>11</xdr:col>
      <xdr:colOff>752475</xdr:colOff>
      <xdr:row>3599</xdr:row>
      <xdr:rowOff>0</xdr:rowOff>
    </xdr:to>
    <xdr:graphicFrame macro="">
      <xdr:nvGraphicFramePr>
        <xdr:cNvPr id="24" name="Gráfico 72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866775</xdr:colOff>
      <xdr:row>3599</xdr:row>
      <xdr:rowOff>0</xdr:rowOff>
    </xdr:to>
    <xdr:graphicFrame macro="">
      <xdr:nvGraphicFramePr>
        <xdr:cNvPr id="25" name="Gráfico 73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3588</xdr:row>
      <xdr:rowOff>0</xdr:rowOff>
    </xdr:from>
    <xdr:to>
      <xdr:col>12</xdr:col>
      <xdr:colOff>485775</xdr:colOff>
      <xdr:row>3588</xdr:row>
      <xdr:rowOff>0</xdr:rowOff>
    </xdr:to>
    <xdr:graphicFrame macro="">
      <xdr:nvGraphicFramePr>
        <xdr:cNvPr id="26" name="Gráfico 74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714375</xdr:colOff>
      <xdr:row>3588</xdr:row>
      <xdr:rowOff>0</xdr:rowOff>
    </xdr:to>
    <xdr:graphicFrame macro="">
      <xdr:nvGraphicFramePr>
        <xdr:cNvPr id="27" name="Gráfico 78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733425</xdr:colOff>
      <xdr:row>3588</xdr:row>
      <xdr:rowOff>0</xdr:rowOff>
    </xdr:to>
    <xdr:graphicFrame macro="">
      <xdr:nvGraphicFramePr>
        <xdr:cNvPr id="28" name="Gráfico 80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838200</xdr:colOff>
      <xdr:row>3588</xdr:row>
      <xdr:rowOff>0</xdr:rowOff>
    </xdr:to>
    <xdr:graphicFrame macro="">
      <xdr:nvGraphicFramePr>
        <xdr:cNvPr id="29" name="Gráfico 82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30" name="Gráfico 86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31" name="Gráfico 87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723900</xdr:colOff>
      <xdr:row>3588</xdr:row>
      <xdr:rowOff>0</xdr:rowOff>
    </xdr:to>
    <xdr:graphicFrame macro="">
      <xdr:nvGraphicFramePr>
        <xdr:cNvPr id="32" name="Gráfico 90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33" name="Gráfico 91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34" name="Gráfico 92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714375</xdr:colOff>
      <xdr:row>3588</xdr:row>
      <xdr:rowOff>0</xdr:rowOff>
    </xdr:to>
    <xdr:graphicFrame macro="">
      <xdr:nvGraphicFramePr>
        <xdr:cNvPr id="35" name="Gráfico 96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36" name="Gráfico 97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37" name="Gráfico 98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714375</xdr:colOff>
      <xdr:row>3588</xdr:row>
      <xdr:rowOff>0</xdr:rowOff>
    </xdr:to>
    <xdr:graphicFrame macro="">
      <xdr:nvGraphicFramePr>
        <xdr:cNvPr id="38" name="Gráfico 102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39" name="Gráfico 103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40" name="Gráfico 104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647700</xdr:colOff>
      <xdr:row>3588</xdr:row>
      <xdr:rowOff>0</xdr:rowOff>
    </xdr:to>
    <xdr:graphicFrame macro="">
      <xdr:nvGraphicFramePr>
        <xdr:cNvPr id="41" name="Gráfico 108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42" name="Gráfico 109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43" name="Gráfico 110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638175</xdr:colOff>
      <xdr:row>3588</xdr:row>
      <xdr:rowOff>0</xdr:rowOff>
    </xdr:to>
    <xdr:graphicFrame macro="">
      <xdr:nvGraphicFramePr>
        <xdr:cNvPr id="44" name="Gráfico 114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45" name="Gráfico 115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46" name="Gráfico 116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47" name="Gráfico 119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48" name="Gráfico 120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523875</xdr:colOff>
      <xdr:row>3588</xdr:row>
      <xdr:rowOff>0</xdr:rowOff>
    </xdr:to>
    <xdr:graphicFrame macro="">
      <xdr:nvGraphicFramePr>
        <xdr:cNvPr id="49" name="Gráfico 124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638175</xdr:colOff>
      <xdr:row>3588</xdr:row>
      <xdr:rowOff>0</xdr:rowOff>
    </xdr:to>
    <xdr:graphicFrame macro="">
      <xdr:nvGraphicFramePr>
        <xdr:cNvPr id="50" name="Gráfico 126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638175</xdr:colOff>
      <xdr:row>3599</xdr:row>
      <xdr:rowOff>0</xdr:rowOff>
    </xdr:from>
    <xdr:to>
      <xdr:col>10</xdr:col>
      <xdr:colOff>504825</xdr:colOff>
      <xdr:row>3599</xdr:row>
      <xdr:rowOff>0</xdr:rowOff>
    </xdr:to>
    <xdr:graphicFrame macro="">
      <xdr:nvGraphicFramePr>
        <xdr:cNvPr id="51" name="Gráfico 127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</xdr:col>
      <xdr:colOff>0</xdr:colOff>
      <xdr:row>3599</xdr:row>
      <xdr:rowOff>0</xdr:rowOff>
    </xdr:from>
    <xdr:to>
      <xdr:col>10</xdr:col>
      <xdr:colOff>485775</xdr:colOff>
      <xdr:row>3599</xdr:row>
      <xdr:rowOff>0</xdr:rowOff>
    </xdr:to>
    <xdr:graphicFrame macro="">
      <xdr:nvGraphicFramePr>
        <xdr:cNvPr id="52" name="Gráfico 128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</xdr:col>
      <xdr:colOff>552450</xdr:colOff>
      <xdr:row>3588</xdr:row>
      <xdr:rowOff>0</xdr:rowOff>
    </xdr:from>
    <xdr:to>
      <xdr:col>12</xdr:col>
      <xdr:colOff>838200</xdr:colOff>
      <xdr:row>3588</xdr:row>
      <xdr:rowOff>0</xdr:rowOff>
    </xdr:to>
    <xdr:graphicFrame macro="">
      <xdr:nvGraphicFramePr>
        <xdr:cNvPr id="53" name="Gráfico 131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600075</xdr:colOff>
      <xdr:row>3588</xdr:row>
      <xdr:rowOff>0</xdr:rowOff>
    </xdr:to>
    <xdr:graphicFrame macro="">
      <xdr:nvGraphicFramePr>
        <xdr:cNvPr id="54" name="Gráfico 132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55" name="Gráfico 137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952500</xdr:colOff>
      <xdr:row>3599</xdr:row>
      <xdr:rowOff>0</xdr:rowOff>
    </xdr:to>
    <xdr:graphicFrame macro="">
      <xdr:nvGraphicFramePr>
        <xdr:cNvPr id="56" name="Gráfico 141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28575</xdr:colOff>
      <xdr:row>3588</xdr:row>
      <xdr:rowOff>0</xdr:rowOff>
    </xdr:to>
    <xdr:graphicFrame macro="">
      <xdr:nvGraphicFramePr>
        <xdr:cNvPr id="57" name="Gráfico 142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9525</xdr:colOff>
      <xdr:row>3588</xdr:row>
      <xdr:rowOff>0</xdr:rowOff>
    </xdr:to>
    <xdr:graphicFrame macro="">
      <xdr:nvGraphicFramePr>
        <xdr:cNvPr id="58" name="Gráfico 146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28575</xdr:colOff>
      <xdr:row>3599</xdr:row>
      <xdr:rowOff>0</xdr:rowOff>
    </xdr:to>
    <xdr:graphicFrame macro="">
      <xdr:nvGraphicFramePr>
        <xdr:cNvPr id="59" name="Gráfico 147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60" name="Gráfico 148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904875</xdr:colOff>
      <xdr:row>3599</xdr:row>
      <xdr:rowOff>0</xdr:rowOff>
    </xdr:to>
    <xdr:graphicFrame macro="">
      <xdr:nvGraphicFramePr>
        <xdr:cNvPr id="61" name="Gráfico 151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9525</xdr:colOff>
      <xdr:row>3588</xdr:row>
      <xdr:rowOff>0</xdr:rowOff>
    </xdr:from>
    <xdr:to>
      <xdr:col>12</xdr:col>
      <xdr:colOff>847725</xdr:colOff>
      <xdr:row>3588</xdr:row>
      <xdr:rowOff>0</xdr:rowOff>
    </xdr:to>
    <xdr:graphicFrame macro="">
      <xdr:nvGraphicFramePr>
        <xdr:cNvPr id="62" name="Gráfico 152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63" name="Gráfico 153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942975</xdr:colOff>
      <xdr:row>3599</xdr:row>
      <xdr:rowOff>0</xdr:rowOff>
    </xdr:to>
    <xdr:graphicFrame macro="">
      <xdr:nvGraphicFramePr>
        <xdr:cNvPr id="64" name="Gráfico 156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65" name="Gráfico 157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66" name="Gráfico 158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0</xdr:colOff>
      <xdr:row>3599</xdr:row>
      <xdr:rowOff>0</xdr:rowOff>
    </xdr:to>
    <xdr:graphicFrame macro="">
      <xdr:nvGraphicFramePr>
        <xdr:cNvPr id="67" name="Gráfico 161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68" name="Gráfico 162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69" name="Gráfico 163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0</xdr:colOff>
      <xdr:row>3599</xdr:row>
      <xdr:rowOff>0</xdr:rowOff>
    </xdr:to>
    <xdr:graphicFrame macro="">
      <xdr:nvGraphicFramePr>
        <xdr:cNvPr id="70" name="Gráfico 166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38100</xdr:colOff>
      <xdr:row>3588</xdr:row>
      <xdr:rowOff>0</xdr:rowOff>
    </xdr:from>
    <xdr:to>
      <xdr:col>13</xdr:col>
      <xdr:colOff>28575</xdr:colOff>
      <xdr:row>3588</xdr:row>
      <xdr:rowOff>0</xdr:rowOff>
    </xdr:to>
    <xdr:graphicFrame macro="">
      <xdr:nvGraphicFramePr>
        <xdr:cNvPr id="71" name="Gráfico 167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2" name="Gráfico 168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3" name="Gráfico 171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4" name="Gráfico 174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5" name="Gráfico 177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6" name="Gráfico 178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447675</xdr:colOff>
      <xdr:row>3599</xdr:row>
      <xdr:rowOff>0</xdr:rowOff>
    </xdr:to>
    <xdr:graphicFrame macro="">
      <xdr:nvGraphicFramePr>
        <xdr:cNvPr id="77" name="Gráfico 179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28575</xdr:colOff>
      <xdr:row>3599</xdr:row>
      <xdr:rowOff>0</xdr:rowOff>
    </xdr:to>
    <xdr:graphicFrame macro="">
      <xdr:nvGraphicFramePr>
        <xdr:cNvPr id="78" name="Gráfico 180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28575</xdr:colOff>
      <xdr:row>3588</xdr:row>
      <xdr:rowOff>0</xdr:rowOff>
    </xdr:to>
    <xdr:graphicFrame macro="">
      <xdr:nvGraphicFramePr>
        <xdr:cNvPr id="79" name="Gráfico 181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952500</xdr:colOff>
      <xdr:row>3599</xdr:row>
      <xdr:rowOff>0</xdr:rowOff>
    </xdr:to>
    <xdr:graphicFrame macro="">
      <xdr:nvGraphicFramePr>
        <xdr:cNvPr id="80" name="Gráfico 182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81" name="Gráfico 183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9525</xdr:colOff>
      <xdr:row>3599</xdr:row>
      <xdr:rowOff>0</xdr:rowOff>
    </xdr:to>
    <xdr:graphicFrame macro="">
      <xdr:nvGraphicFramePr>
        <xdr:cNvPr id="82" name="Gráfico 184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83" name="Gráfico 185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4</xdr:col>
      <xdr:colOff>942975</xdr:colOff>
      <xdr:row>3599</xdr:row>
      <xdr:rowOff>0</xdr:rowOff>
    </xdr:to>
    <xdr:graphicFrame macro="">
      <xdr:nvGraphicFramePr>
        <xdr:cNvPr id="84" name="Gráfico 186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85" name="Gráfico 187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0</xdr:colOff>
      <xdr:row>3599</xdr:row>
      <xdr:rowOff>0</xdr:rowOff>
    </xdr:to>
    <xdr:graphicFrame macro="">
      <xdr:nvGraphicFramePr>
        <xdr:cNvPr id="86" name="Gráfico 188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12</xdr:col>
      <xdr:colOff>838200</xdr:colOff>
      <xdr:row>3588</xdr:row>
      <xdr:rowOff>0</xdr:rowOff>
    </xdr:to>
    <xdr:graphicFrame macro="">
      <xdr:nvGraphicFramePr>
        <xdr:cNvPr id="87" name="Gráfico 189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28575</xdr:colOff>
      <xdr:row>3599</xdr:row>
      <xdr:rowOff>0</xdr:rowOff>
    </xdr:to>
    <xdr:graphicFrame macro="">
      <xdr:nvGraphicFramePr>
        <xdr:cNvPr id="88" name="Gráfico 190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0</xdr:colOff>
      <xdr:row>3588</xdr:row>
      <xdr:rowOff>0</xdr:rowOff>
    </xdr:from>
    <xdr:to>
      <xdr:col>13</xdr:col>
      <xdr:colOff>0</xdr:colOff>
      <xdr:row>3588</xdr:row>
      <xdr:rowOff>0</xdr:rowOff>
    </xdr:to>
    <xdr:graphicFrame macro="">
      <xdr:nvGraphicFramePr>
        <xdr:cNvPr id="89" name="Gráfico 191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762000</xdr:colOff>
      <xdr:row>3599</xdr:row>
      <xdr:rowOff>0</xdr:rowOff>
    </xdr:to>
    <xdr:graphicFrame macro="">
      <xdr:nvGraphicFramePr>
        <xdr:cNvPr id="90" name="Gráfico 192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466725</xdr:colOff>
      <xdr:row>3588</xdr:row>
      <xdr:rowOff>0</xdr:rowOff>
    </xdr:from>
    <xdr:to>
      <xdr:col>13</xdr:col>
      <xdr:colOff>295275</xdr:colOff>
      <xdr:row>3588</xdr:row>
      <xdr:rowOff>0</xdr:rowOff>
    </xdr:to>
    <xdr:graphicFrame macro="">
      <xdr:nvGraphicFramePr>
        <xdr:cNvPr id="91" name="Gráfico 193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11</xdr:col>
      <xdr:colOff>752475</xdr:colOff>
      <xdr:row>3599</xdr:row>
      <xdr:rowOff>0</xdr:rowOff>
    </xdr:to>
    <xdr:graphicFrame macro="">
      <xdr:nvGraphicFramePr>
        <xdr:cNvPr id="92" name="Gráfico 194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9525</xdr:colOff>
      <xdr:row>3588</xdr:row>
      <xdr:rowOff>0</xdr:rowOff>
    </xdr:to>
    <xdr:graphicFrame macro="">
      <xdr:nvGraphicFramePr>
        <xdr:cNvPr id="93" name="Gráfico 195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0</xdr:colOff>
      <xdr:row>3588</xdr:row>
      <xdr:rowOff>0</xdr:rowOff>
    </xdr:to>
    <xdr:graphicFrame macro="">
      <xdr:nvGraphicFramePr>
        <xdr:cNvPr id="94" name="Gráfico 197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504825</xdr:colOff>
      <xdr:row>3599</xdr:row>
      <xdr:rowOff>0</xdr:rowOff>
    </xdr:to>
    <xdr:graphicFrame macro="">
      <xdr:nvGraphicFramePr>
        <xdr:cNvPr id="95" name="Gráfico 198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28575</xdr:colOff>
      <xdr:row>3588</xdr:row>
      <xdr:rowOff>0</xdr:rowOff>
    </xdr:from>
    <xdr:to>
      <xdr:col>13</xdr:col>
      <xdr:colOff>304800</xdr:colOff>
      <xdr:row>3588</xdr:row>
      <xdr:rowOff>0</xdr:rowOff>
    </xdr:to>
    <xdr:graphicFrame macro="">
      <xdr:nvGraphicFramePr>
        <xdr:cNvPr id="96" name="Gráfico 199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790575</xdr:colOff>
      <xdr:row>3599</xdr:row>
      <xdr:rowOff>0</xdr:rowOff>
    </xdr:to>
    <xdr:graphicFrame macro="">
      <xdr:nvGraphicFramePr>
        <xdr:cNvPr id="97" name="Gráfico 200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180975</xdr:colOff>
      <xdr:row>3588</xdr:row>
      <xdr:rowOff>0</xdr:rowOff>
    </xdr:from>
    <xdr:to>
      <xdr:col>13</xdr:col>
      <xdr:colOff>190500</xdr:colOff>
      <xdr:row>3588</xdr:row>
      <xdr:rowOff>0</xdr:rowOff>
    </xdr:to>
    <xdr:graphicFrame macro="">
      <xdr:nvGraphicFramePr>
        <xdr:cNvPr id="98" name="Gráfico 201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11</xdr:col>
      <xdr:colOff>762000</xdr:colOff>
      <xdr:row>3599</xdr:row>
      <xdr:rowOff>0</xdr:rowOff>
    </xdr:to>
    <xdr:graphicFrame macro="">
      <xdr:nvGraphicFramePr>
        <xdr:cNvPr id="99" name="Gráfico 202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752475</xdr:colOff>
      <xdr:row>3599</xdr:row>
      <xdr:rowOff>0</xdr:rowOff>
    </xdr:to>
    <xdr:graphicFrame macro="">
      <xdr:nvGraphicFramePr>
        <xdr:cNvPr id="100" name="Gráfico 203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542925</xdr:colOff>
      <xdr:row>3588</xdr:row>
      <xdr:rowOff>0</xdr:rowOff>
    </xdr:from>
    <xdr:to>
      <xdr:col>13</xdr:col>
      <xdr:colOff>276225</xdr:colOff>
      <xdr:row>3588</xdr:row>
      <xdr:rowOff>0</xdr:rowOff>
    </xdr:to>
    <xdr:graphicFrame macro="">
      <xdr:nvGraphicFramePr>
        <xdr:cNvPr id="101" name="Gráfico 204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28575</xdr:colOff>
      <xdr:row>3588</xdr:row>
      <xdr:rowOff>0</xdr:rowOff>
    </xdr:to>
    <xdr:graphicFrame macro="">
      <xdr:nvGraphicFramePr>
        <xdr:cNvPr id="102" name="Gráfico 205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11</xdr:col>
      <xdr:colOff>762000</xdr:colOff>
      <xdr:row>3599</xdr:row>
      <xdr:rowOff>0</xdr:rowOff>
    </xdr:to>
    <xdr:graphicFrame macro="">
      <xdr:nvGraphicFramePr>
        <xdr:cNvPr id="103" name="Gráfico 206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13</xdr:col>
      <xdr:colOff>38100</xdr:colOff>
      <xdr:row>3588</xdr:row>
      <xdr:rowOff>0</xdr:rowOff>
    </xdr:to>
    <xdr:graphicFrame macro="">
      <xdr:nvGraphicFramePr>
        <xdr:cNvPr id="104" name="Gráfico 207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13</xdr:col>
      <xdr:colOff>9525</xdr:colOff>
      <xdr:row>3588</xdr:row>
      <xdr:rowOff>0</xdr:rowOff>
    </xdr:to>
    <xdr:graphicFrame macro="">
      <xdr:nvGraphicFramePr>
        <xdr:cNvPr id="105" name="Gráfico 208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838200</xdr:colOff>
      <xdr:row>3588</xdr:row>
      <xdr:rowOff>0</xdr:rowOff>
    </xdr:to>
    <xdr:graphicFrame macro="">
      <xdr:nvGraphicFramePr>
        <xdr:cNvPr id="106" name="Gráfico 209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12</xdr:col>
      <xdr:colOff>838200</xdr:colOff>
      <xdr:row>3588</xdr:row>
      <xdr:rowOff>0</xdr:rowOff>
    </xdr:to>
    <xdr:graphicFrame macro="">
      <xdr:nvGraphicFramePr>
        <xdr:cNvPr id="107" name="Gráfico 210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7</xdr:col>
      <xdr:colOff>171450</xdr:colOff>
      <xdr:row>3588</xdr:row>
      <xdr:rowOff>0</xdr:rowOff>
    </xdr:from>
    <xdr:to>
      <xdr:col>13</xdr:col>
      <xdr:colOff>704850</xdr:colOff>
      <xdr:row>3588</xdr:row>
      <xdr:rowOff>0</xdr:rowOff>
    </xdr:to>
    <xdr:graphicFrame macro="">
      <xdr:nvGraphicFramePr>
        <xdr:cNvPr id="108" name="Gráfico 211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7</xdr:col>
      <xdr:colOff>190500</xdr:colOff>
      <xdr:row>3588</xdr:row>
      <xdr:rowOff>0</xdr:rowOff>
    </xdr:from>
    <xdr:to>
      <xdr:col>13</xdr:col>
      <xdr:colOff>714375</xdr:colOff>
      <xdr:row>3588</xdr:row>
      <xdr:rowOff>0</xdr:rowOff>
    </xdr:to>
    <xdr:graphicFrame macro="">
      <xdr:nvGraphicFramePr>
        <xdr:cNvPr id="109" name="Gráfico 213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142875</xdr:colOff>
      <xdr:row>3588</xdr:row>
      <xdr:rowOff>0</xdr:rowOff>
    </xdr:from>
    <xdr:to>
      <xdr:col>13</xdr:col>
      <xdr:colOff>714375</xdr:colOff>
      <xdr:row>3588</xdr:row>
      <xdr:rowOff>0</xdr:rowOff>
    </xdr:to>
    <xdr:graphicFrame macro="">
      <xdr:nvGraphicFramePr>
        <xdr:cNvPr id="110" name="Gráfico 215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7</xdr:col>
      <xdr:colOff>123825</xdr:colOff>
      <xdr:row>3588</xdr:row>
      <xdr:rowOff>0</xdr:rowOff>
    </xdr:from>
    <xdr:to>
      <xdr:col>13</xdr:col>
      <xdr:colOff>752475</xdr:colOff>
      <xdr:row>3588</xdr:row>
      <xdr:rowOff>0</xdr:rowOff>
    </xdr:to>
    <xdr:graphicFrame macro="">
      <xdr:nvGraphicFramePr>
        <xdr:cNvPr id="111" name="Gráfico 217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142875</xdr:colOff>
      <xdr:row>3588</xdr:row>
      <xdr:rowOff>0</xdr:rowOff>
    </xdr:from>
    <xdr:to>
      <xdr:col>13</xdr:col>
      <xdr:colOff>685800</xdr:colOff>
      <xdr:row>3588</xdr:row>
      <xdr:rowOff>0</xdr:rowOff>
    </xdr:to>
    <xdr:graphicFrame macro="">
      <xdr:nvGraphicFramePr>
        <xdr:cNvPr id="112" name="Gráfico 218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7</xdr:col>
      <xdr:colOff>219075</xdr:colOff>
      <xdr:row>3588</xdr:row>
      <xdr:rowOff>0</xdr:rowOff>
    </xdr:from>
    <xdr:to>
      <xdr:col>13</xdr:col>
      <xdr:colOff>638175</xdr:colOff>
      <xdr:row>3588</xdr:row>
      <xdr:rowOff>0</xdr:rowOff>
    </xdr:to>
    <xdr:graphicFrame macro="">
      <xdr:nvGraphicFramePr>
        <xdr:cNvPr id="113" name="Gráfico 219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200025</xdr:colOff>
      <xdr:row>3588</xdr:row>
      <xdr:rowOff>0</xdr:rowOff>
    </xdr:from>
    <xdr:to>
      <xdr:col>13</xdr:col>
      <xdr:colOff>676275</xdr:colOff>
      <xdr:row>3588</xdr:row>
      <xdr:rowOff>0</xdr:rowOff>
    </xdr:to>
    <xdr:graphicFrame macro="">
      <xdr:nvGraphicFramePr>
        <xdr:cNvPr id="114" name="Gráfico 220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7</xdr:col>
      <xdr:colOff>180975</xdr:colOff>
      <xdr:row>3588</xdr:row>
      <xdr:rowOff>0</xdr:rowOff>
    </xdr:from>
    <xdr:to>
      <xdr:col>13</xdr:col>
      <xdr:colOff>695325</xdr:colOff>
      <xdr:row>3588</xdr:row>
      <xdr:rowOff>0</xdr:rowOff>
    </xdr:to>
    <xdr:graphicFrame macro="">
      <xdr:nvGraphicFramePr>
        <xdr:cNvPr id="115" name="Gráfico 221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13</xdr:col>
      <xdr:colOff>28575</xdr:colOff>
      <xdr:row>3588</xdr:row>
      <xdr:rowOff>0</xdr:rowOff>
    </xdr:to>
    <xdr:graphicFrame macro="">
      <xdr:nvGraphicFramePr>
        <xdr:cNvPr id="116" name="Gráfico 222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13</xdr:col>
      <xdr:colOff>28575</xdr:colOff>
      <xdr:row>3588</xdr:row>
      <xdr:rowOff>0</xdr:rowOff>
    </xdr:to>
    <xdr:graphicFrame macro="">
      <xdr:nvGraphicFramePr>
        <xdr:cNvPr id="117" name="Gráfico 223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6</xdr:col>
      <xdr:colOff>523875</xdr:colOff>
      <xdr:row>3599</xdr:row>
      <xdr:rowOff>0</xdr:rowOff>
    </xdr:to>
    <xdr:graphicFrame macro="">
      <xdr:nvGraphicFramePr>
        <xdr:cNvPr id="118" name="Gráfico 224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676275</xdr:colOff>
      <xdr:row>3588</xdr:row>
      <xdr:rowOff>0</xdr:rowOff>
    </xdr:from>
    <xdr:to>
      <xdr:col>13</xdr:col>
      <xdr:colOff>647700</xdr:colOff>
      <xdr:row>3588</xdr:row>
      <xdr:rowOff>0</xdr:rowOff>
    </xdr:to>
    <xdr:graphicFrame macro="">
      <xdr:nvGraphicFramePr>
        <xdr:cNvPr id="119" name="Gráfico 225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6</xdr:col>
      <xdr:colOff>600075</xdr:colOff>
      <xdr:row>3599</xdr:row>
      <xdr:rowOff>0</xdr:rowOff>
    </xdr:to>
    <xdr:graphicFrame macro="">
      <xdr:nvGraphicFramePr>
        <xdr:cNvPr id="120" name="Gráfico 226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7</xdr:col>
      <xdr:colOff>38100</xdr:colOff>
      <xdr:row>3588</xdr:row>
      <xdr:rowOff>0</xdr:rowOff>
    </xdr:from>
    <xdr:to>
      <xdr:col>13</xdr:col>
      <xdr:colOff>714375</xdr:colOff>
      <xdr:row>3588</xdr:row>
      <xdr:rowOff>0</xdr:rowOff>
    </xdr:to>
    <xdr:graphicFrame macro="">
      <xdr:nvGraphicFramePr>
        <xdr:cNvPr id="121" name="Gráfico 227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0</xdr:colOff>
      <xdr:row>3588</xdr:row>
      <xdr:rowOff>0</xdr:rowOff>
    </xdr:from>
    <xdr:to>
      <xdr:col>13</xdr:col>
      <xdr:colOff>9525</xdr:colOff>
      <xdr:row>3588</xdr:row>
      <xdr:rowOff>0</xdr:rowOff>
    </xdr:to>
    <xdr:graphicFrame macro="">
      <xdr:nvGraphicFramePr>
        <xdr:cNvPr id="122" name="Gráfico 228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7</xdr:col>
      <xdr:colOff>238125</xdr:colOff>
      <xdr:row>3588</xdr:row>
      <xdr:rowOff>0</xdr:rowOff>
    </xdr:from>
    <xdr:to>
      <xdr:col>13</xdr:col>
      <xdr:colOff>676275</xdr:colOff>
      <xdr:row>3588</xdr:row>
      <xdr:rowOff>0</xdr:rowOff>
    </xdr:to>
    <xdr:graphicFrame macro="">
      <xdr:nvGraphicFramePr>
        <xdr:cNvPr id="123" name="Gráfico 231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5</xdr:col>
      <xdr:colOff>923925</xdr:colOff>
      <xdr:row>3599</xdr:row>
      <xdr:rowOff>0</xdr:rowOff>
    </xdr:to>
    <xdr:graphicFrame macro="">
      <xdr:nvGraphicFramePr>
        <xdr:cNvPr id="124" name="Gráfico 232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409575</xdr:colOff>
      <xdr:row>3588</xdr:row>
      <xdr:rowOff>0</xdr:rowOff>
    </xdr:from>
    <xdr:to>
      <xdr:col>13</xdr:col>
      <xdr:colOff>666750</xdr:colOff>
      <xdr:row>3588</xdr:row>
      <xdr:rowOff>0</xdr:rowOff>
    </xdr:to>
    <xdr:graphicFrame macro="">
      <xdr:nvGraphicFramePr>
        <xdr:cNvPr id="125" name="Gráfico 23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6</xdr:col>
      <xdr:colOff>495300</xdr:colOff>
      <xdr:row>3599</xdr:row>
      <xdr:rowOff>0</xdr:rowOff>
    </xdr:to>
    <xdr:graphicFrame macro="">
      <xdr:nvGraphicFramePr>
        <xdr:cNvPr id="126" name="Gráfico 235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7</xdr:col>
      <xdr:colOff>28575</xdr:colOff>
      <xdr:row>3588</xdr:row>
      <xdr:rowOff>0</xdr:rowOff>
    </xdr:from>
    <xdr:to>
      <xdr:col>13</xdr:col>
      <xdr:colOff>609600</xdr:colOff>
      <xdr:row>3588</xdr:row>
      <xdr:rowOff>0</xdr:rowOff>
    </xdr:to>
    <xdr:graphicFrame macro="">
      <xdr:nvGraphicFramePr>
        <xdr:cNvPr id="127" name="Gráfico 23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0</xdr:colOff>
      <xdr:row>3599</xdr:row>
      <xdr:rowOff>0</xdr:rowOff>
    </xdr:from>
    <xdr:to>
      <xdr:col>6</xdr:col>
      <xdr:colOff>447675</xdr:colOff>
      <xdr:row>3599</xdr:row>
      <xdr:rowOff>0</xdr:rowOff>
    </xdr:to>
    <xdr:graphicFrame macro="">
      <xdr:nvGraphicFramePr>
        <xdr:cNvPr id="128" name="Gráfico 237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7</xdr:col>
      <xdr:colOff>0</xdr:colOff>
      <xdr:row>3588</xdr:row>
      <xdr:rowOff>0</xdr:rowOff>
    </xdr:from>
    <xdr:to>
      <xdr:col>13</xdr:col>
      <xdr:colOff>609600</xdr:colOff>
      <xdr:row>3588</xdr:row>
      <xdr:rowOff>0</xdr:rowOff>
    </xdr:to>
    <xdr:graphicFrame macro="">
      <xdr:nvGraphicFramePr>
        <xdr:cNvPr id="129" name="Gráfico 23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0</xdr:colOff>
      <xdr:row>832</xdr:row>
      <xdr:rowOff>0</xdr:rowOff>
    </xdr:from>
    <xdr:to>
      <xdr:col>4</xdr:col>
      <xdr:colOff>447675</xdr:colOff>
      <xdr:row>832</xdr:row>
      <xdr:rowOff>0</xdr:rowOff>
    </xdr:to>
    <xdr:graphicFrame macro="">
      <xdr:nvGraphicFramePr>
        <xdr:cNvPr id="130" name="Gráfico 137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0</xdr:colOff>
      <xdr:row>870</xdr:row>
      <xdr:rowOff>0</xdr:rowOff>
    </xdr:from>
    <xdr:to>
      <xdr:col>4</xdr:col>
      <xdr:colOff>447675</xdr:colOff>
      <xdr:row>870</xdr:row>
      <xdr:rowOff>0</xdr:rowOff>
    </xdr:to>
    <xdr:graphicFrame macro="">
      <xdr:nvGraphicFramePr>
        <xdr:cNvPr id="131" name="Gráfico 148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0</xdr:colOff>
      <xdr:row>899</xdr:row>
      <xdr:rowOff>0</xdr:rowOff>
    </xdr:from>
    <xdr:to>
      <xdr:col>4</xdr:col>
      <xdr:colOff>447675</xdr:colOff>
      <xdr:row>899</xdr:row>
      <xdr:rowOff>0</xdr:rowOff>
    </xdr:to>
    <xdr:graphicFrame macro="">
      <xdr:nvGraphicFramePr>
        <xdr:cNvPr id="132" name="Gráfico 153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0</xdr:colOff>
      <xdr:row>938</xdr:row>
      <xdr:rowOff>0</xdr:rowOff>
    </xdr:from>
    <xdr:to>
      <xdr:col>4</xdr:col>
      <xdr:colOff>447675</xdr:colOff>
      <xdr:row>938</xdr:row>
      <xdr:rowOff>0</xdr:rowOff>
    </xdr:to>
    <xdr:graphicFrame macro="">
      <xdr:nvGraphicFramePr>
        <xdr:cNvPr id="133" name="Gráfico 158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0</xdr:colOff>
      <xdr:row>968</xdr:row>
      <xdr:rowOff>0</xdr:rowOff>
    </xdr:from>
    <xdr:to>
      <xdr:col>4</xdr:col>
      <xdr:colOff>447675</xdr:colOff>
      <xdr:row>968</xdr:row>
      <xdr:rowOff>0</xdr:rowOff>
    </xdr:to>
    <xdr:graphicFrame macro="">
      <xdr:nvGraphicFramePr>
        <xdr:cNvPr id="134" name="Gráfico 163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1008</xdr:row>
      <xdr:rowOff>0</xdr:rowOff>
    </xdr:from>
    <xdr:to>
      <xdr:col>4</xdr:col>
      <xdr:colOff>447675</xdr:colOff>
      <xdr:row>1008</xdr:row>
      <xdr:rowOff>0</xdr:rowOff>
    </xdr:to>
    <xdr:graphicFrame macro="">
      <xdr:nvGraphicFramePr>
        <xdr:cNvPr id="135" name="Gráfico 168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1038</xdr:row>
      <xdr:rowOff>0</xdr:rowOff>
    </xdr:from>
    <xdr:to>
      <xdr:col>4</xdr:col>
      <xdr:colOff>447675</xdr:colOff>
      <xdr:row>1038</xdr:row>
      <xdr:rowOff>0</xdr:rowOff>
    </xdr:to>
    <xdr:graphicFrame macro="">
      <xdr:nvGraphicFramePr>
        <xdr:cNvPr id="136" name="Gráfico 171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1078</xdr:row>
      <xdr:rowOff>0</xdr:rowOff>
    </xdr:from>
    <xdr:to>
      <xdr:col>4</xdr:col>
      <xdr:colOff>447675</xdr:colOff>
      <xdr:row>1078</xdr:row>
      <xdr:rowOff>0</xdr:rowOff>
    </xdr:to>
    <xdr:graphicFrame macro="">
      <xdr:nvGraphicFramePr>
        <xdr:cNvPr id="137" name="Gráfico 174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1108</xdr:row>
      <xdr:rowOff>0</xdr:rowOff>
    </xdr:from>
    <xdr:to>
      <xdr:col>4</xdr:col>
      <xdr:colOff>447675</xdr:colOff>
      <xdr:row>1108</xdr:row>
      <xdr:rowOff>0</xdr:rowOff>
    </xdr:to>
    <xdr:graphicFrame macro="">
      <xdr:nvGraphicFramePr>
        <xdr:cNvPr id="138" name="Gráfico 177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0</xdr:colOff>
      <xdr:row>1148</xdr:row>
      <xdr:rowOff>0</xdr:rowOff>
    </xdr:from>
    <xdr:to>
      <xdr:col>4</xdr:col>
      <xdr:colOff>447675</xdr:colOff>
      <xdr:row>1148</xdr:row>
      <xdr:rowOff>0</xdr:rowOff>
    </xdr:to>
    <xdr:graphicFrame macro="">
      <xdr:nvGraphicFramePr>
        <xdr:cNvPr id="139" name="Gráfico 178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0</xdr:colOff>
      <xdr:row>1178</xdr:row>
      <xdr:rowOff>0</xdr:rowOff>
    </xdr:from>
    <xdr:to>
      <xdr:col>4</xdr:col>
      <xdr:colOff>447675</xdr:colOff>
      <xdr:row>1178</xdr:row>
      <xdr:rowOff>0</xdr:rowOff>
    </xdr:to>
    <xdr:graphicFrame macro="">
      <xdr:nvGraphicFramePr>
        <xdr:cNvPr id="140" name="Gráfico 17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5</xdr:col>
      <xdr:colOff>723900</xdr:colOff>
      <xdr:row>3353</xdr:row>
      <xdr:rowOff>0</xdr:rowOff>
    </xdr:to>
    <xdr:graphicFrame macro="">
      <xdr:nvGraphicFramePr>
        <xdr:cNvPr id="141" name="Gráfico 65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0</xdr:colOff>
      <xdr:row>3353</xdr:row>
      <xdr:rowOff>0</xdr:rowOff>
    </xdr:from>
    <xdr:to>
      <xdr:col>12</xdr:col>
      <xdr:colOff>485775</xdr:colOff>
      <xdr:row>3353</xdr:row>
      <xdr:rowOff>0</xdr:rowOff>
    </xdr:to>
    <xdr:graphicFrame macro="">
      <xdr:nvGraphicFramePr>
        <xdr:cNvPr id="142" name="Gráfico 66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5</xdr:col>
      <xdr:colOff>676275</xdr:colOff>
      <xdr:row>3353</xdr:row>
      <xdr:rowOff>0</xdr:rowOff>
    </xdr:to>
    <xdr:graphicFrame macro="">
      <xdr:nvGraphicFramePr>
        <xdr:cNvPr id="143" name="Gráfico 67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0</xdr:colOff>
      <xdr:row>3353</xdr:row>
      <xdr:rowOff>0</xdr:rowOff>
    </xdr:from>
    <xdr:to>
      <xdr:col>12</xdr:col>
      <xdr:colOff>428625</xdr:colOff>
      <xdr:row>3353</xdr:row>
      <xdr:rowOff>0</xdr:rowOff>
    </xdr:to>
    <xdr:graphicFrame macro="">
      <xdr:nvGraphicFramePr>
        <xdr:cNvPr id="144" name="Gráfico 68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5</xdr:col>
      <xdr:colOff>819150</xdr:colOff>
      <xdr:row>3353</xdr:row>
      <xdr:rowOff>0</xdr:rowOff>
    </xdr:to>
    <xdr:graphicFrame macro="">
      <xdr:nvGraphicFramePr>
        <xdr:cNvPr id="145" name="Gráfico 69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7</xdr:col>
      <xdr:colOff>0</xdr:colOff>
      <xdr:row>3353</xdr:row>
      <xdr:rowOff>0</xdr:rowOff>
    </xdr:from>
    <xdr:to>
      <xdr:col>12</xdr:col>
      <xdr:colOff>485775</xdr:colOff>
      <xdr:row>3353</xdr:row>
      <xdr:rowOff>0</xdr:rowOff>
    </xdr:to>
    <xdr:graphicFrame macro="">
      <xdr:nvGraphicFramePr>
        <xdr:cNvPr id="146" name="Gráfico 70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7</xdr:col>
      <xdr:colOff>123825</xdr:colOff>
      <xdr:row>3353</xdr:row>
      <xdr:rowOff>0</xdr:rowOff>
    </xdr:from>
    <xdr:to>
      <xdr:col>11</xdr:col>
      <xdr:colOff>752475</xdr:colOff>
      <xdr:row>3353</xdr:row>
      <xdr:rowOff>0</xdr:rowOff>
    </xdr:to>
    <xdr:graphicFrame macro="">
      <xdr:nvGraphicFramePr>
        <xdr:cNvPr id="147" name="Gráfico 72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5</xdr:col>
      <xdr:colOff>866775</xdr:colOff>
      <xdr:row>3353</xdr:row>
      <xdr:rowOff>0</xdr:rowOff>
    </xdr:to>
    <xdr:graphicFrame macro="">
      <xdr:nvGraphicFramePr>
        <xdr:cNvPr id="148" name="Gráfico 73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7</xdr:col>
      <xdr:colOff>0</xdr:colOff>
      <xdr:row>3353</xdr:row>
      <xdr:rowOff>0</xdr:rowOff>
    </xdr:from>
    <xdr:to>
      <xdr:col>12</xdr:col>
      <xdr:colOff>485775</xdr:colOff>
      <xdr:row>3353</xdr:row>
      <xdr:rowOff>0</xdr:rowOff>
    </xdr:to>
    <xdr:graphicFrame macro="">
      <xdr:nvGraphicFramePr>
        <xdr:cNvPr id="149" name="Gráfico 74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425450</xdr:colOff>
      <xdr:row>3553</xdr:row>
      <xdr:rowOff>161925</xdr:rowOff>
    </xdr:from>
    <xdr:to>
      <xdr:col>11</xdr:col>
      <xdr:colOff>200025</xdr:colOff>
      <xdr:row>3572</xdr:row>
      <xdr:rowOff>200025</xdr:rowOff>
    </xdr:to>
    <xdr:pic>
      <xdr:nvPicPr>
        <xdr:cNvPr id="150" name="Picture 77" descr="Co-branding copia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950" y="860761550"/>
          <a:ext cx="9172575" cy="486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1785</xdr:row>
      <xdr:rowOff>0</xdr:rowOff>
    </xdr:from>
    <xdr:to>
      <xdr:col>11</xdr:col>
      <xdr:colOff>762000</xdr:colOff>
      <xdr:row>1785</xdr:row>
      <xdr:rowOff>0</xdr:rowOff>
    </xdr:to>
    <xdr:graphicFrame macro="">
      <xdr:nvGraphicFramePr>
        <xdr:cNvPr id="151" name="Gráfico 576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6</xdr:col>
      <xdr:colOff>0</xdr:colOff>
      <xdr:row>3353</xdr:row>
      <xdr:rowOff>0</xdr:rowOff>
    </xdr:to>
    <xdr:graphicFrame macro="">
      <xdr:nvGraphicFramePr>
        <xdr:cNvPr id="152" name="Gráfico 597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200025</xdr:colOff>
      <xdr:row>3353</xdr:row>
      <xdr:rowOff>0</xdr:rowOff>
    </xdr:from>
    <xdr:to>
      <xdr:col>13</xdr:col>
      <xdr:colOff>514350</xdr:colOff>
      <xdr:row>3353</xdr:row>
      <xdr:rowOff>0</xdr:rowOff>
    </xdr:to>
    <xdr:graphicFrame macro="">
      <xdr:nvGraphicFramePr>
        <xdr:cNvPr id="153" name="Gráfico 598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6</xdr:col>
      <xdr:colOff>104775</xdr:colOff>
      <xdr:row>3353</xdr:row>
      <xdr:rowOff>0</xdr:rowOff>
    </xdr:to>
    <xdr:graphicFrame macro="">
      <xdr:nvGraphicFramePr>
        <xdr:cNvPr id="154" name="Gráfico 601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447675</xdr:colOff>
      <xdr:row>3353</xdr:row>
      <xdr:rowOff>0</xdr:rowOff>
    </xdr:from>
    <xdr:to>
      <xdr:col>13</xdr:col>
      <xdr:colOff>571500</xdr:colOff>
      <xdr:row>3353</xdr:row>
      <xdr:rowOff>0</xdr:rowOff>
    </xdr:to>
    <xdr:graphicFrame macro="">
      <xdr:nvGraphicFramePr>
        <xdr:cNvPr id="155" name="Gráfico 602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6</xdr:col>
      <xdr:colOff>161925</xdr:colOff>
      <xdr:row>3353</xdr:row>
      <xdr:rowOff>0</xdr:rowOff>
    </xdr:to>
    <xdr:graphicFrame macro="">
      <xdr:nvGraphicFramePr>
        <xdr:cNvPr id="156" name="Gráfico 603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542925</xdr:colOff>
      <xdr:row>3353</xdr:row>
      <xdr:rowOff>0</xdr:rowOff>
    </xdr:from>
    <xdr:to>
      <xdr:col>13</xdr:col>
      <xdr:colOff>581025</xdr:colOff>
      <xdr:row>3353</xdr:row>
      <xdr:rowOff>0</xdr:rowOff>
    </xdr:to>
    <xdr:graphicFrame macro="">
      <xdr:nvGraphicFramePr>
        <xdr:cNvPr id="157" name="Gráfico 604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870</xdr:row>
      <xdr:rowOff>0</xdr:rowOff>
    </xdr:from>
    <xdr:to>
      <xdr:col>4</xdr:col>
      <xdr:colOff>447675</xdr:colOff>
      <xdr:row>870</xdr:row>
      <xdr:rowOff>0</xdr:rowOff>
    </xdr:to>
    <xdr:graphicFrame macro="">
      <xdr:nvGraphicFramePr>
        <xdr:cNvPr id="158" name="Gráfico 153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832</xdr:row>
      <xdr:rowOff>0</xdr:rowOff>
    </xdr:from>
    <xdr:to>
      <xdr:col>4</xdr:col>
      <xdr:colOff>447675</xdr:colOff>
      <xdr:row>832</xdr:row>
      <xdr:rowOff>0</xdr:rowOff>
    </xdr:to>
    <xdr:graphicFrame macro="">
      <xdr:nvGraphicFramePr>
        <xdr:cNvPr id="159" name="Gráfico 153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0</xdr:colOff>
      <xdr:row>803</xdr:row>
      <xdr:rowOff>0</xdr:rowOff>
    </xdr:from>
    <xdr:to>
      <xdr:col>4</xdr:col>
      <xdr:colOff>447675</xdr:colOff>
      <xdr:row>803</xdr:row>
      <xdr:rowOff>0</xdr:rowOff>
    </xdr:to>
    <xdr:graphicFrame macro="">
      <xdr:nvGraphicFramePr>
        <xdr:cNvPr id="160" name="Gráfico 153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0</xdr:colOff>
      <xdr:row>1804</xdr:row>
      <xdr:rowOff>0</xdr:rowOff>
    </xdr:from>
    <xdr:to>
      <xdr:col>11</xdr:col>
      <xdr:colOff>819150</xdr:colOff>
      <xdr:row>1804</xdr:row>
      <xdr:rowOff>0</xdr:rowOff>
    </xdr:to>
    <xdr:graphicFrame macro="">
      <xdr:nvGraphicFramePr>
        <xdr:cNvPr id="171" name="Gráfico 754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5</xdr:col>
      <xdr:colOff>447675</xdr:colOff>
      <xdr:row>3353</xdr:row>
      <xdr:rowOff>0</xdr:rowOff>
    </xdr:to>
    <xdr:graphicFrame macro="">
      <xdr:nvGraphicFramePr>
        <xdr:cNvPr id="179" name="Gráfico 774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5</xdr:col>
      <xdr:colOff>581025</xdr:colOff>
      <xdr:row>3353</xdr:row>
      <xdr:rowOff>0</xdr:rowOff>
    </xdr:from>
    <xdr:to>
      <xdr:col>13</xdr:col>
      <xdr:colOff>723900</xdr:colOff>
      <xdr:row>3353</xdr:row>
      <xdr:rowOff>0</xdr:rowOff>
    </xdr:to>
    <xdr:graphicFrame macro="">
      <xdr:nvGraphicFramePr>
        <xdr:cNvPr id="180" name="Gráfico 775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7</xdr:col>
      <xdr:colOff>552450</xdr:colOff>
      <xdr:row>3353</xdr:row>
      <xdr:rowOff>0</xdr:rowOff>
    </xdr:to>
    <xdr:graphicFrame macro="">
      <xdr:nvGraphicFramePr>
        <xdr:cNvPr id="181" name="Gráfico 776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7</xdr:col>
      <xdr:colOff>723900</xdr:colOff>
      <xdr:row>3353</xdr:row>
      <xdr:rowOff>0</xdr:rowOff>
    </xdr:from>
    <xdr:to>
      <xdr:col>13</xdr:col>
      <xdr:colOff>704850</xdr:colOff>
      <xdr:row>3353</xdr:row>
      <xdr:rowOff>0</xdr:rowOff>
    </xdr:to>
    <xdr:graphicFrame macro="">
      <xdr:nvGraphicFramePr>
        <xdr:cNvPr id="182" name="Gráfico 777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7</xdr:col>
      <xdr:colOff>466725</xdr:colOff>
      <xdr:row>3353</xdr:row>
      <xdr:rowOff>0</xdr:rowOff>
    </xdr:to>
    <xdr:graphicFrame macro="">
      <xdr:nvGraphicFramePr>
        <xdr:cNvPr id="183" name="Gráfico 778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7</xdr:col>
      <xdr:colOff>676275</xdr:colOff>
      <xdr:row>3353</xdr:row>
      <xdr:rowOff>0</xdr:rowOff>
    </xdr:from>
    <xdr:to>
      <xdr:col>13</xdr:col>
      <xdr:colOff>609600</xdr:colOff>
      <xdr:row>3353</xdr:row>
      <xdr:rowOff>0</xdr:rowOff>
    </xdr:to>
    <xdr:graphicFrame macro="">
      <xdr:nvGraphicFramePr>
        <xdr:cNvPr id="184" name="Gráfico 779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0</xdr:colOff>
      <xdr:row>3353</xdr:row>
      <xdr:rowOff>0</xdr:rowOff>
    </xdr:from>
    <xdr:to>
      <xdr:col>7</xdr:col>
      <xdr:colOff>466725</xdr:colOff>
      <xdr:row>3353</xdr:row>
      <xdr:rowOff>0</xdr:rowOff>
    </xdr:to>
    <xdr:graphicFrame macro="">
      <xdr:nvGraphicFramePr>
        <xdr:cNvPr id="185" name="Gráfico 780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7</xdr:col>
      <xdr:colOff>704850</xdr:colOff>
      <xdr:row>3353</xdr:row>
      <xdr:rowOff>0</xdr:rowOff>
    </xdr:from>
    <xdr:to>
      <xdr:col>13</xdr:col>
      <xdr:colOff>609600</xdr:colOff>
      <xdr:row>3353</xdr:row>
      <xdr:rowOff>0</xdr:rowOff>
    </xdr:to>
    <xdr:graphicFrame macro="">
      <xdr:nvGraphicFramePr>
        <xdr:cNvPr id="186" name="Gráfico 781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1743075</xdr:colOff>
      <xdr:row>3353</xdr:row>
      <xdr:rowOff>0</xdr:rowOff>
    </xdr:from>
    <xdr:to>
      <xdr:col>8</xdr:col>
      <xdr:colOff>352425</xdr:colOff>
      <xdr:row>3353</xdr:row>
      <xdr:rowOff>0</xdr:rowOff>
    </xdr:to>
    <xdr:graphicFrame macro="">
      <xdr:nvGraphicFramePr>
        <xdr:cNvPr id="187" name="Gráfico 788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0</xdr:colOff>
      <xdr:row>2129</xdr:row>
      <xdr:rowOff>0</xdr:rowOff>
    </xdr:from>
    <xdr:to>
      <xdr:col>12</xdr:col>
      <xdr:colOff>19050</xdr:colOff>
      <xdr:row>2129</xdr:row>
      <xdr:rowOff>0</xdr:rowOff>
    </xdr:to>
    <xdr:graphicFrame macro="">
      <xdr:nvGraphicFramePr>
        <xdr:cNvPr id="238" name="Gráfico 909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5</xdr:col>
      <xdr:colOff>19050</xdr:colOff>
      <xdr:row>3205</xdr:row>
      <xdr:rowOff>0</xdr:rowOff>
    </xdr:to>
    <xdr:graphicFrame macro="">
      <xdr:nvGraphicFramePr>
        <xdr:cNvPr id="244" name="Gráfico 919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5</xdr:col>
      <xdr:colOff>428625</xdr:colOff>
      <xdr:row>3205</xdr:row>
      <xdr:rowOff>0</xdr:rowOff>
    </xdr:from>
    <xdr:to>
      <xdr:col>13</xdr:col>
      <xdr:colOff>657225</xdr:colOff>
      <xdr:row>3205</xdr:row>
      <xdr:rowOff>0</xdr:rowOff>
    </xdr:to>
    <xdr:graphicFrame macro="">
      <xdr:nvGraphicFramePr>
        <xdr:cNvPr id="245" name="Gráfico 920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5</xdr:col>
      <xdr:colOff>19050</xdr:colOff>
      <xdr:row>3205</xdr:row>
      <xdr:rowOff>0</xdr:rowOff>
    </xdr:to>
    <xdr:graphicFrame macro="">
      <xdr:nvGraphicFramePr>
        <xdr:cNvPr id="246" name="Gráfico 921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5</xdr:col>
      <xdr:colOff>438150</xdr:colOff>
      <xdr:row>3205</xdr:row>
      <xdr:rowOff>0</xdr:rowOff>
    </xdr:from>
    <xdr:to>
      <xdr:col>13</xdr:col>
      <xdr:colOff>628650</xdr:colOff>
      <xdr:row>3205</xdr:row>
      <xdr:rowOff>0</xdr:rowOff>
    </xdr:to>
    <xdr:graphicFrame macro="">
      <xdr:nvGraphicFramePr>
        <xdr:cNvPr id="247" name="Gráfico 922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19050</xdr:colOff>
      <xdr:row>3205</xdr:row>
      <xdr:rowOff>0</xdr:rowOff>
    </xdr:to>
    <xdr:graphicFrame macro="">
      <xdr:nvGraphicFramePr>
        <xdr:cNvPr id="248" name="Gráfico 923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8</xdr:col>
      <xdr:colOff>171450</xdr:colOff>
      <xdr:row>3205</xdr:row>
      <xdr:rowOff>0</xdr:rowOff>
    </xdr:from>
    <xdr:to>
      <xdr:col>13</xdr:col>
      <xdr:colOff>695325</xdr:colOff>
      <xdr:row>3205</xdr:row>
      <xdr:rowOff>0</xdr:rowOff>
    </xdr:to>
    <xdr:graphicFrame macro="">
      <xdr:nvGraphicFramePr>
        <xdr:cNvPr id="249" name="Gráfico 924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47625</xdr:colOff>
      <xdr:row>3205</xdr:row>
      <xdr:rowOff>0</xdr:rowOff>
    </xdr:from>
    <xdr:to>
      <xdr:col>13</xdr:col>
      <xdr:colOff>19050</xdr:colOff>
      <xdr:row>3205</xdr:row>
      <xdr:rowOff>0</xdr:rowOff>
    </xdr:to>
    <xdr:graphicFrame macro="">
      <xdr:nvGraphicFramePr>
        <xdr:cNvPr id="250" name="Gráfico 926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28575</xdr:colOff>
      <xdr:row>3205</xdr:row>
      <xdr:rowOff>0</xdr:rowOff>
    </xdr:to>
    <xdr:graphicFrame macro="">
      <xdr:nvGraphicFramePr>
        <xdr:cNvPr id="251" name="Gráfico 932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0</xdr:colOff>
      <xdr:row>3205</xdr:row>
      <xdr:rowOff>0</xdr:rowOff>
    </xdr:to>
    <xdr:graphicFrame macro="">
      <xdr:nvGraphicFramePr>
        <xdr:cNvPr id="252" name="Gráfico 933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28575</xdr:colOff>
      <xdr:row>3205</xdr:row>
      <xdr:rowOff>0</xdr:rowOff>
    </xdr:to>
    <xdr:graphicFrame macro="">
      <xdr:nvGraphicFramePr>
        <xdr:cNvPr id="253" name="Gráfico 934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3</xdr:col>
      <xdr:colOff>0</xdr:colOff>
      <xdr:row>3205</xdr:row>
      <xdr:rowOff>0</xdr:rowOff>
    </xdr:from>
    <xdr:to>
      <xdr:col>10</xdr:col>
      <xdr:colOff>19050</xdr:colOff>
      <xdr:row>3205</xdr:row>
      <xdr:rowOff>0</xdr:rowOff>
    </xdr:to>
    <xdr:graphicFrame macro="">
      <xdr:nvGraphicFramePr>
        <xdr:cNvPr id="254" name="Gráfico 935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19050</xdr:colOff>
      <xdr:row>3205</xdr:row>
      <xdr:rowOff>0</xdr:rowOff>
    </xdr:to>
    <xdr:graphicFrame macro="">
      <xdr:nvGraphicFramePr>
        <xdr:cNvPr id="255" name="Gráfico 936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13</xdr:col>
      <xdr:colOff>28575</xdr:colOff>
      <xdr:row>3205</xdr:row>
      <xdr:rowOff>0</xdr:rowOff>
    </xdr:to>
    <xdr:graphicFrame macro="">
      <xdr:nvGraphicFramePr>
        <xdr:cNvPr id="256" name="Gráfico 937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12</xdr:col>
      <xdr:colOff>923925</xdr:colOff>
      <xdr:row>3205</xdr:row>
      <xdr:rowOff>0</xdr:rowOff>
    </xdr:to>
    <xdr:graphicFrame macro="">
      <xdr:nvGraphicFramePr>
        <xdr:cNvPr id="257" name="Gráfico 938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5</xdr:col>
      <xdr:colOff>904875</xdr:colOff>
      <xdr:row>3205</xdr:row>
      <xdr:rowOff>0</xdr:rowOff>
    </xdr:to>
    <xdr:graphicFrame macro="">
      <xdr:nvGraphicFramePr>
        <xdr:cNvPr id="258" name="Gráfico 939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685800</xdr:colOff>
      <xdr:row>3205</xdr:row>
      <xdr:rowOff>0</xdr:rowOff>
    </xdr:from>
    <xdr:to>
      <xdr:col>13</xdr:col>
      <xdr:colOff>0</xdr:colOff>
      <xdr:row>3205</xdr:row>
      <xdr:rowOff>0</xdr:rowOff>
    </xdr:to>
    <xdr:graphicFrame macro="">
      <xdr:nvGraphicFramePr>
        <xdr:cNvPr id="259" name="Gráfico 940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7</xdr:col>
      <xdr:colOff>361950</xdr:colOff>
      <xdr:row>3205</xdr:row>
      <xdr:rowOff>0</xdr:rowOff>
    </xdr:to>
    <xdr:graphicFrame macro="">
      <xdr:nvGraphicFramePr>
        <xdr:cNvPr id="260" name="Gráfico 941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7</xdr:col>
      <xdr:colOff>600075</xdr:colOff>
      <xdr:row>3205</xdr:row>
      <xdr:rowOff>0</xdr:rowOff>
    </xdr:from>
    <xdr:to>
      <xdr:col>13</xdr:col>
      <xdr:colOff>514350</xdr:colOff>
      <xdr:row>3205</xdr:row>
      <xdr:rowOff>0</xdr:rowOff>
    </xdr:to>
    <xdr:graphicFrame macro="">
      <xdr:nvGraphicFramePr>
        <xdr:cNvPr id="261" name="Gráfico 942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0</xdr:colOff>
      <xdr:row>3205</xdr:row>
      <xdr:rowOff>0</xdr:rowOff>
    </xdr:from>
    <xdr:to>
      <xdr:col>7</xdr:col>
      <xdr:colOff>352425</xdr:colOff>
      <xdr:row>3205</xdr:row>
      <xdr:rowOff>0</xdr:rowOff>
    </xdr:to>
    <xdr:graphicFrame macro="">
      <xdr:nvGraphicFramePr>
        <xdr:cNvPr id="262" name="Gráfico 943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7</xdr:col>
      <xdr:colOff>657225</xdr:colOff>
      <xdr:row>3205</xdr:row>
      <xdr:rowOff>0</xdr:rowOff>
    </xdr:from>
    <xdr:to>
      <xdr:col>13</xdr:col>
      <xdr:colOff>542925</xdr:colOff>
      <xdr:row>3205</xdr:row>
      <xdr:rowOff>0</xdr:rowOff>
    </xdr:to>
    <xdr:graphicFrame macro="">
      <xdr:nvGraphicFramePr>
        <xdr:cNvPr id="263" name="Gráfico 944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0</xdr:colOff>
      <xdr:row>2268</xdr:row>
      <xdr:rowOff>0</xdr:rowOff>
    </xdr:from>
    <xdr:to>
      <xdr:col>12</xdr:col>
      <xdr:colOff>19050</xdr:colOff>
      <xdr:row>2268</xdr:row>
      <xdr:rowOff>0</xdr:rowOff>
    </xdr:to>
    <xdr:graphicFrame macro="">
      <xdr:nvGraphicFramePr>
        <xdr:cNvPr id="328" name="Gráfico 909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0</xdr:colOff>
      <xdr:row>1256</xdr:row>
      <xdr:rowOff>1</xdr:rowOff>
    </xdr:from>
    <xdr:to>
      <xdr:col>11</xdr:col>
      <xdr:colOff>11906</xdr:colOff>
      <xdr:row>1272</xdr:row>
      <xdr:rowOff>199360</xdr:rowOff>
    </xdr:to>
    <xdr:graphicFrame macro="">
      <xdr:nvGraphicFramePr>
        <xdr:cNvPr id="208" name="Gráfico 10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35718</xdr:colOff>
      <xdr:row>800</xdr:row>
      <xdr:rowOff>317101</xdr:rowOff>
    </xdr:from>
    <xdr:to>
      <xdr:col>5</xdr:col>
      <xdr:colOff>11906</xdr:colOff>
      <xdr:row>810</xdr:row>
      <xdr:rowOff>313531</xdr:rowOff>
    </xdr:to>
    <xdr:graphicFrame macro="">
      <xdr:nvGraphicFramePr>
        <xdr:cNvPr id="224" name="Gráfico 223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7</xdr:col>
      <xdr:colOff>0</xdr:colOff>
      <xdr:row>801</xdr:row>
      <xdr:rowOff>35321</xdr:rowOff>
    </xdr:from>
    <xdr:to>
      <xdr:col>13</xdr:col>
      <xdr:colOff>27781</xdr:colOff>
      <xdr:row>811</xdr:row>
      <xdr:rowOff>43656</xdr:rowOff>
    </xdr:to>
    <xdr:graphicFrame macro="">
      <xdr:nvGraphicFramePr>
        <xdr:cNvPr id="225" name="Gráfico 224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3</xdr:col>
      <xdr:colOff>416719</xdr:colOff>
      <xdr:row>1825</xdr:row>
      <xdr:rowOff>301229</xdr:rowOff>
    </xdr:from>
    <xdr:to>
      <xdr:col>13</xdr:col>
      <xdr:colOff>559594</xdr:colOff>
      <xdr:row>1851</xdr:row>
      <xdr:rowOff>301624</xdr:rowOff>
    </xdr:to>
    <xdr:graphicFrame macro="">
      <xdr:nvGraphicFramePr>
        <xdr:cNvPr id="323" name="Gráfico 322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3</xdr:col>
      <xdr:colOff>416718</xdr:colOff>
      <xdr:row>1854</xdr:row>
      <xdr:rowOff>15476</xdr:rowOff>
    </xdr:from>
    <xdr:to>
      <xdr:col>13</xdr:col>
      <xdr:colOff>523875</xdr:colOff>
      <xdr:row>1878</xdr:row>
      <xdr:rowOff>309561</xdr:rowOff>
    </xdr:to>
    <xdr:graphicFrame macro="">
      <xdr:nvGraphicFramePr>
        <xdr:cNvPr id="324" name="Gráfico 323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23813</xdr:colOff>
      <xdr:row>1906</xdr:row>
      <xdr:rowOff>3570</xdr:rowOff>
    </xdr:from>
    <xdr:to>
      <xdr:col>13</xdr:col>
      <xdr:colOff>11906</xdr:colOff>
      <xdr:row>1916</xdr:row>
      <xdr:rowOff>23812</xdr:rowOff>
    </xdr:to>
    <xdr:graphicFrame macro="">
      <xdr:nvGraphicFramePr>
        <xdr:cNvPr id="236" name="Gráfico 235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23812</xdr:colOff>
      <xdr:row>1932</xdr:row>
      <xdr:rowOff>3571</xdr:rowOff>
    </xdr:from>
    <xdr:to>
      <xdr:col>12</xdr:col>
      <xdr:colOff>904875</xdr:colOff>
      <xdr:row>1942</xdr:row>
      <xdr:rowOff>11906</xdr:rowOff>
    </xdr:to>
    <xdr:graphicFrame macro="">
      <xdr:nvGraphicFramePr>
        <xdr:cNvPr id="321" name="Gráfico 320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0</xdr:colOff>
      <xdr:row>2338</xdr:row>
      <xdr:rowOff>0</xdr:rowOff>
    </xdr:from>
    <xdr:to>
      <xdr:col>12</xdr:col>
      <xdr:colOff>19050</xdr:colOff>
      <xdr:row>2338</xdr:row>
      <xdr:rowOff>0</xdr:rowOff>
    </xdr:to>
    <xdr:graphicFrame macro="">
      <xdr:nvGraphicFramePr>
        <xdr:cNvPr id="291" name="Gráfico 909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0</xdr:colOff>
      <xdr:row>2408</xdr:row>
      <xdr:rowOff>0</xdr:rowOff>
    </xdr:from>
    <xdr:to>
      <xdr:col>12</xdr:col>
      <xdr:colOff>19050</xdr:colOff>
      <xdr:row>2408</xdr:row>
      <xdr:rowOff>0</xdr:rowOff>
    </xdr:to>
    <xdr:graphicFrame macro="">
      <xdr:nvGraphicFramePr>
        <xdr:cNvPr id="297" name="Gráfico 909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0</xdr:colOff>
      <xdr:row>384</xdr:row>
      <xdr:rowOff>0</xdr:rowOff>
    </xdr:from>
    <xdr:to>
      <xdr:col>13</xdr:col>
      <xdr:colOff>825500</xdr:colOff>
      <xdr:row>393</xdr:row>
      <xdr:rowOff>0</xdr:rowOff>
    </xdr:to>
    <xdr:graphicFrame macro="">
      <xdr:nvGraphicFramePr>
        <xdr:cNvPr id="290" name="Gráfico 289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0</xdr:colOff>
      <xdr:row>396</xdr:row>
      <xdr:rowOff>0</xdr:rowOff>
    </xdr:from>
    <xdr:to>
      <xdr:col>13</xdr:col>
      <xdr:colOff>825500</xdr:colOff>
      <xdr:row>404</xdr:row>
      <xdr:rowOff>297656</xdr:rowOff>
    </xdr:to>
    <xdr:graphicFrame macro="">
      <xdr:nvGraphicFramePr>
        <xdr:cNvPr id="293" name="Gráfico 292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5</xdr:col>
      <xdr:colOff>0</xdr:colOff>
      <xdr:row>438</xdr:row>
      <xdr:rowOff>0</xdr:rowOff>
    </xdr:from>
    <xdr:to>
      <xdr:col>12</xdr:col>
      <xdr:colOff>0</xdr:colOff>
      <xdr:row>448</xdr:row>
      <xdr:rowOff>301625</xdr:rowOff>
    </xdr:to>
    <xdr:graphicFrame macro="">
      <xdr:nvGraphicFramePr>
        <xdr:cNvPr id="292" name="Gráfico 291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0</xdr:colOff>
      <xdr:row>1724</xdr:row>
      <xdr:rowOff>3571</xdr:rowOff>
    </xdr:from>
    <xdr:to>
      <xdr:col>13</xdr:col>
      <xdr:colOff>23812</xdr:colOff>
      <xdr:row>1734</xdr:row>
      <xdr:rowOff>11906</xdr:rowOff>
    </xdr:to>
    <xdr:graphicFrame macro="">
      <xdr:nvGraphicFramePr>
        <xdr:cNvPr id="278" name="Gráfico 277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3</xdr:col>
      <xdr:colOff>222250</xdr:colOff>
      <xdr:row>1762</xdr:row>
      <xdr:rowOff>47625</xdr:rowOff>
    </xdr:from>
    <xdr:to>
      <xdr:col>13</xdr:col>
      <xdr:colOff>777875</xdr:colOff>
      <xdr:row>1783</xdr:row>
      <xdr:rowOff>11907</xdr:rowOff>
    </xdr:to>
    <xdr:graphicFrame macro="">
      <xdr:nvGraphicFramePr>
        <xdr:cNvPr id="311" name="Gráfico 310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3</xdr:col>
      <xdr:colOff>190500</xdr:colOff>
      <xdr:row>1786</xdr:row>
      <xdr:rowOff>309561</xdr:rowOff>
    </xdr:from>
    <xdr:to>
      <xdr:col>13</xdr:col>
      <xdr:colOff>793749</xdr:colOff>
      <xdr:row>1807</xdr:row>
      <xdr:rowOff>301625</xdr:rowOff>
    </xdr:to>
    <xdr:graphicFrame macro="">
      <xdr:nvGraphicFramePr>
        <xdr:cNvPr id="312" name="Gráfico 311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7</xdr:col>
      <xdr:colOff>357187</xdr:colOff>
      <xdr:row>1996</xdr:row>
      <xdr:rowOff>142875</xdr:rowOff>
    </xdr:from>
    <xdr:to>
      <xdr:col>13</xdr:col>
      <xdr:colOff>511968</xdr:colOff>
      <xdr:row>2006</xdr:row>
      <xdr:rowOff>297656</xdr:rowOff>
    </xdr:to>
    <xdr:graphicFrame macro="">
      <xdr:nvGraphicFramePr>
        <xdr:cNvPr id="320" name="Gráfico 319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7</xdr:col>
      <xdr:colOff>345281</xdr:colOff>
      <xdr:row>2011</xdr:row>
      <xdr:rowOff>170258</xdr:rowOff>
    </xdr:from>
    <xdr:to>
      <xdr:col>13</xdr:col>
      <xdr:colOff>559592</xdr:colOff>
      <xdr:row>2021</xdr:row>
      <xdr:rowOff>273842</xdr:rowOff>
    </xdr:to>
    <xdr:graphicFrame macro="">
      <xdr:nvGraphicFramePr>
        <xdr:cNvPr id="329" name="Gráfico 328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11906</xdr:colOff>
      <xdr:row>2182</xdr:row>
      <xdr:rowOff>23812</xdr:rowOff>
    </xdr:from>
    <xdr:to>
      <xdr:col>7</xdr:col>
      <xdr:colOff>31751</xdr:colOff>
      <xdr:row>2194</xdr:row>
      <xdr:rowOff>63499</xdr:rowOff>
    </xdr:to>
    <xdr:graphicFrame macro="">
      <xdr:nvGraphicFramePr>
        <xdr:cNvPr id="281" name="Gráfico 280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0</xdr:colOff>
      <xdr:row>3208</xdr:row>
      <xdr:rowOff>309561</xdr:rowOff>
    </xdr:from>
    <xdr:to>
      <xdr:col>6</xdr:col>
      <xdr:colOff>571500</xdr:colOff>
      <xdr:row>3221</xdr:row>
      <xdr:rowOff>0</xdr:rowOff>
    </xdr:to>
    <xdr:graphicFrame macro="">
      <xdr:nvGraphicFramePr>
        <xdr:cNvPr id="310" name="Gráfico 4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1000125</xdr:colOff>
      <xdr:row>3208</xdr:row>
      <xdr:rowOff>309563</xdr:rowOff>
    </xdr:from>
    <xdr:to>
      <xdr:col>14</xdr:col>
      <xdr:colOff>7937</xdr:colOff>
      <xdr:row>3220</xdr:row>
      <xdr:rowOff>301625</xdr:rowOff>
    </xdr:to>
    <xdr:graphicFrame macro="">
      <xdr:nvGraphicFramePr>
        <xdr:cNvPr id="314" name="Gráfico 2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0</xdr:colOff>
      <xdr:row>3222</xdr:row>
      <xdr:rowOff>309561</xdr:rowOff>
    </xdr:from>
    <xdr:to>
      <xdr:col>6</xdr:col>
      <xdr:colOff>607218</xdr:colOff>
      <xdr:row>3235</xdr:row>
      <xdr:rowOff>15875</xdr:rowOff>
    </xdr:to>
    <xdr:graphicFrame macro="">
      <xdr:nvGraphicFramePr>
        <xdr:cNvPr id="316" name="Gráfico 4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7</xdr:col>
      <xdr:colOff>38099</xdr:colOff>
      <xdr:row>3222</xdr:row>
      <xdr:rowOff>309560</xdr:rowOff>
    </xdr:from>
    <xdr:to>
      <xdr:col>13</xdr:col>
      <xdr:colOff>841374</xdr:colOff>
      <xdr:row>3234</xdr:row>
      <xdr:rowOff>317499</xdr:rowOff>
    </xdr:to>
    <xdr:graphicFrame macro="">
      <xdr:nvGraphicFramePr>
        <xdr:cNvPr id="317" name="Gráfico 4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0</xdr:colOff>
      <xdr:row>3237</xdr:row>
      <xdr:rowOff>0</xdr:rowOff>
    </xdr:from>
    <xdr:to>
      <xdr:col>6</xdr:col>
      <xdr:colOff>738186</xdr:colOff>
      <xdr:row>3248</xdr:row>
      <xdr:rowOff>301625</xdr:rowOff>
    </xdr:to>
    <xdr:graphicFrame macro="">
      <xdr:nvGraphicFramePr>
        <xdr:cNvPr id="318" name="Gráfico 4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1</xdr:colOff>
      <xdr:row>3276</xdr:row>
      <xdr:rowOff>0</xdr:rowOff>
    </xdr:from>
    <xdr:to>
      <xdr:col>6</xdr:col>
      <xdr:colOff>595312</xdr:colOff>
      <xdr:row>3286</xdr:row>
      <xdr:rowOff>15875</xdr:rowOff>
    </xdr:to>
    <xdr:graphicFrame macro="">
      <xdr:nvGraphicFramePr>
        <xdr:cNvPr id="319" name="Gráfico 12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1000125</xdr:colOff>
      <xdr:row>3276</xdr:row>
      <xdr:rowOff>0</xdr:rowOff>
    </xdr:from>
    <xdr:to>
      <xdr:col>13</xdr:col>
      <xdr:colOff>825499</xdr:colOff>
      <xdr:row>3286</xdr:row>
      <xdr:rowOff>0</xdr:rowOff>
    </xdr:to>
    <xdr:graphicFrame macro="">
      <xdr:nvGraphicFramePr>
        <xdr:cNvPr id="330" name="Gráfico 6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0</xdr:colOff>
      <xdr:row>3286</xdr:row>
      <xdr:rowOff>309561</xdr:rowOff>
    </xdr:from>
    <xdr:to>
      <xdr:col>6</xdr:col>
      <xdr:colOff>619125</xdr:colOff>
      <xdr:row>3296</xdr:row>
      <xdr:rowOff>301625</xdr:rowOff>
    </xdr:to>
    <xdr:graphicFrame macro="">
      <xdr:nvGraphicFramePr>
        <xdr:cNvPr id="338" name="Gráfico 12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7</xdr:col>
      <xdr:colOff>0</xdr:colOff>
      <xdr:row>3287</xdr:row>
      <xdr:rowOff>0</xdr:rowOff>
    </xdr:from>
    <xdr:to>
      <xdr:col>13</xdr:col>
      <xdr:colOff>825500</xdr:colOff>
      <xdr:row>3296</xdr:row>
      <xdr:rowOff>317499</xdr:rowOff>
    </xdr:to>
    <xdr:graphicFrame macro="">
      <xdr:nvGraphicFramePr>
        <xdr:cNvPr id="346" name="Gráfico 8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952500</xdr:colOff>
      <xdr:row>3311</xdr:row>
      <xdr:rowOff>23811</xdr:rowOff>
    </xdr:from>
    <xdr:to>
      <xdr:col>12</xdr:col>
      <xdr:colOff>932656</xdr:colOff>
      <xdr:row>3324</xdr:row>
      <xdr:rowOff>317499</xdr:rowOff>
    </xdr:to>
    <xdr:graphicFrame macro="">
      <xdr:nvGraphicFramePr>
        <xdr:cNvPr id="350" name="Gráfico 9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936625</xdr:colOff>
      <xdr:row>3326</xdr:row>
      <xdr:rowOff>0</xdr:rowOff>
    </xdr:from>
    <xdr:to>
      <xdr:col>13</xdr:col>
      <xdr:colOff>11906</xdr:colOff>
      <xdr:row>3339</xdr:row>
      <xdr:rowOff>285750</xdr:rowOff>
    </xdr:to>
    <xdr:graphicFrame macro="">
      <xdr:nvGraphicFramePr>
        <xdr:cNvPr id="351" name="Gráfico 10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873125</xdr:colOff>
      <xdr:row>3343</xdr:row>
      <xdr:rowOff>15875</xdr:rowOff>
    </xdr:from>
    <xdr:to>
      <xdr:col>12</xdr:col>
      <xdr:colOff>920750</xdr:colOff>
      <xdr:row>3356</xdr:row>
      <xdr:rowOff>301624</xdr:rowOff>
    </xdr:to>
    <xdr:graphicFrame macro="">
      <xdr:nvGraphicFramePr>
        <xdr:cNvPr id="352" name="Gráfico 11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0</xdr:colOff>
      <xdr:row>3298</xdr:row>
      <xdr:rowOff>0</xdr:rowOff>
    </xdr:from>
    <xdr:to>
      <xdr:col>6</xdr:col>
      <xdr:colOff>603250</xdr:colOff>
      <xdr:row>3308</xdr:row>
      <xdr:rowOff>0</xdr:rowOff>
    </xdr:to>
    <xdr:graphicFrame macro="">
      <xdr:nvGraphicFramePr>
        <xdr:cNvPr id="353" name="Gráfico 8">
          <a:extLst>
            <a:ext uri="{FF2B5EF4-FFF2-40B4-BE49-F238E27FC236}">
              <a16:creationId xmlns="" xmlns:a16="http://schemas.microsoft.com/office/drawing/2014/main" id="{00000000-0008-0000-0000-00006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53577</xdr:colOff>
      <xdr:row>2208</xdr:row>
      <xdr:rowOff>301227</xdr:rowOff>
    </xdr:from>
    <xdr:to>
      <xdr:col>7</xdr:col>
      <xdr:colOff>47626</xdr:colOff>
      <xdr:row>2220</xdr:row>
      <xdr:rowOff>301625</xdr:rowOff>
    </xdr:to>
    <xdr:graphicFrame macro="">
      <xdr:nvGraphicFramePr>
        <xdr:cNvPr id="349" name="Gráfico 348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61" name="Conector recto 360">
          <a:extLst>
            <a:ext uri="{FF2B5EF4-FFF2-40B4-BE49-F238E27FC236}">
              <a16:creationId xmlns="" xmlns:a16="http://schemas.microsoft.com/office/drawing/2014/main" id="{E524C59D-DA53-49D3-BEFD-2A709FE35CA3}"/>
            </a:ext>
          </a:extLst>
        </xdr:cNvPr>
        <xdr:cNvCxnSpPr/>
      </xdr:nvCxnSpPr>
      <xdr:spPr>
        <a:xfrm>
          <a:off x="995014" y="5676900"/>
          <a:ext cx="9443026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138109</xdr:colOff>
      <xdr:row>116</xdr:row>
      <xdr:rowOff>146050</xdr:rowOff>
    </xdr:from>
    <xdr:to>
      <xdr:col>7</xdr:col>
      <xdr:colOff>469896</xdr:colOff>
      <xdr:row>124</xdr:row>
      <xdr:rowOff>136525</xdr:rowOff>
    </xdr:to>
    <xdr:pic>
      <xdr:nvPicPr>
        <xdr:cNvPr id="362" name="Picture 2" descr="Identificador Junta color">
          <a:extLst>
            <a:ext uri="{FF2B5EF4-FFF2-40B4-BE49-F238E27FC236}">
              <a16:creationId xmlns="" xmlns:a16="http://schemas.microsoft.com/office/drawing/2014/main" id="{02E3C9C0-1268-43E2-9F30-F5A3228F2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5459" y="19767550"/>
          <a:ext cx="2274887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323846</xdr:colOff>
      <xdr:row>56</xdr:row>
      <xdr:rowOff>0</xdr:rowOff>
    </xdr:from>
    <xdr:to>
      <xdr:col>10</xdr:col>
      <xdr:colOff>606421</xdr:colOff>
      <xdr:row>82</xdr:row>
      <xdr:rowOff>63500</xdr:rowOff>
    </xdr:to>
    <xdr:pic>
      <xdr:nvPicPr>
        <xdr:cNvPr id="363" name="Picture 1" descr="ES VIDA">
          <a:extLst>
            <a:ext uri="{FF2B5EF4-FFF2-40B4-BE49-F238E27FC236}">
              <a16:creationId xmlns="" xmlns:a16="http://schemas.microsoft.com/office/drawing/2014/main" id="{AC090BBE-8BF7-49EA-B6CF-EDF65EE8B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784" y="10810875"/>
          <a:ext cx="7926387" cy="439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13</xdr:col>
      <xdr:colOff>825500</xdr:colOff>
      <xdr:row>465</xdr:row>
      <xdr:rowOff>0</xdr:rowOff>
    </xdr:to>
    <xdr:graphicFrame macro="">
      <xdr:nvGraphicFramePr>
        <xdr:cNvPr id="365" name="Gráfico 364">
          <a:extLst>
            <a:ext uri="{FF2B5EF4-FFF2-40B4-BE49-F238E27FC236}">
              <a16:creationId xmlns="" xmlns:a16="http://schemas.microsoft.com/office/drawing/2014/main" id="{947D84D0-9666-4B3D-90D7-3BA0FF30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5</xdr:col>
      <xdr:colOff>0</xdr:colOff>
      <xdr:row>472</xdr:row>
      <xdr:rowOff>0</xdr:rowOff>
    </xdr:from>
    <xdr:to>
      <xdr:col>12</xdr:col>
      <xdr:colOff>0</xdr:colOff>
      <xdr:row>482</xdr:row>
      <xdr:rowOff>301625</xdr:rowOff>
    </xdr:to>
    <xdr:graphicFrame macro="">
      <xdr:nvGraphicFramePr>
        <xdr:cNvPr id="366" name="Gráfico 365">
          <a:extLst>
            <a:ext uri="{FF2B5EF4-FFF2-40B4-BE49-F238E27FC236}">
              <a16:creationId xmlns="" xmlns:a16="http://schemas.microsoft.com/office/drawing/2014/main" id="{015CF2C5-AEAA-4585-A14F-9FBC9D7A2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5</xdr:col>
      <xdr:colOff>0</xdr:colOff>
      <xdr:row>505</xdr:row>
      <xdr:rowOff>0</xdr:rowOff>
    </xdr:from>
    <xdr:to>
      <xdr:col>12</xdr:col>
      <xdr:colOff>0</xdr:colOff>
      <xdr:row>515</xdr:row>
      <xdr:rowOff>301625</xdr:rowOff>
    </xdr:to>
    <xdr:graphicFrame macro="">
      <xdr:nvGraphicFramePr>
        <xdr:cNvPr id="367" name="Gráfico 366">
          <a:extLst>
            <a:ext uri="{FF2B5EF4-FFF2-40B4-BE49-F238E27FC236}">
              <a16:creationId xmlns="" xmlns:a16="http://schemas.microsoft.com/office/drawing/2014/main" id="{3DD0B1E2-E989-42BA-9AE4-D6458CC31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5</xdr:col>
      <xdr:colOff>0</xdr:colOff>
      <xdr:row>539</xdr:row>
      <xdr:rowOff>0</xdr:rowOff>
    </xdr:from>
    <xdr:to>
      <xdr:col>12</xdr:col>
      <xdr:colOff>0</xdr:colOff>
      <xdr:row>549</xdr:row>
      <xdr:rowOff>301625</xdr:rowOff>
    </xdr:to>
    <xdr:graphicFrame macro="">
      <xdr:nvGraphicFramePr>
        <xdr:cNvPr id="368" name="Gráfico 367">
          <a:extLst>
            <a:ext uri="{FF2B5EF4-FFF2-40B4-BE49-F238E27FC236}">
              <a16:creationId xmlns="" xmlns:a16="http://schemas.microsoft.com/office/drawing/2014/main" id="{F32087B1-3EB4-429A-88E4-785539674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5</xdr:col>
      <xdr:colOff>0</xdr:colOff>
      <xdr:row>575</xdr:row>
      <xdr:rowOff>0</xdr:rowOff>
    </xdr:from>
    <xdr:to>
      <xdr:col>12</xdr:col>
      <xdr:colOff>0</xdr:colOff>
      <xdr:row>585</xdr:row>
      <xdr:rowOff>301625</xdr:rowOff>
    </xdr:to>
    <xdr:graphicFrame macro="">
      <xdr:nvGraphicFramePr>
        <xdr:cNvPr id="369" name="Gráfico 368">
          <a:extLst>
            <a:ext uri="{FF2B5EF4-FFF2-40B4-BE49-F238E27FC236}">
              <a16:creationId xmlns="" xmlns:a16="http://schemas.microsoft.com/office/drawing/2014/main" id="{04BA1127-C4B3-46EE-B803-0467CD5DC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5</xdr:col>
      <xdr:colOff>0</xdr:colOff>
      <xdr:row>609</xdr:row>
      <xdr:rowOff>0</xdr:rowOff>
    </xdr:from>
    <xdr:to>
      <xdr:col>12</xdr:col>
      <xdr:colOff>0</xdr:colOff>
      <xdr:row>619</xdr:row>
      <xdr:rowOff>301625</xdr:rowOff>
    </xdr:to>
    <xdr:graphicFrame macro="">
      <xdr:nvGraphicFramePr>
        <xdr:cNvPr id="370" name="Gráfico 369">
          <a:extLst>
            <a:ext uri="{FF2B5EF4-FFF2-40B4-BE49-F238E27FC236}">
              <a16:creationId xmlns="" xmlns:a16="http://schemas.microsoft.com/office/drawing/2014/main" id="{49C7770E-E695-4DAB-B3BB-EFDA5F9A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5</xdr:col>
      <xdr:colOff>0</xdr:colOff>
      <xdr:row>645</xdr:row>
      <xdr:rowOff>0</xdr:rowOff>
    </xdr:from>
    <xdr:to>
      <xdr:col>12</xdr:col>
      <xdr:colOff>0</xdr:colOff>
      <xdr:row>655</xdr:row>
      <xdr:rowOff>301625</xdr:rowOff>
    </xdr:to>
    <xdr:graphicFrame macro="">
      <xdr:nvGraphicFramePr>
        <xdr:cNvPr id="371" name="Gráfico 370">
          <a:extLst>
            <a:ext uri="{FF2B5EF4-FFF2-40B4-BE49-F238E27FC236}">
              <a16:creationId xmlns="" xmlns:a16="http://schemas.microsoft.com/office/drawing/2014/main" id="{79E84A4D-32E1-4EE7-BE6F-427B85578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5</xdr:col>
      <xdr:colOff>0</xdr:colOff>
      <xdr:row>679</xdr:row>
      <xdr:rowOff>0</xdr:rowOff>
    </xdr:from>
    <xdr:to>
      <xdr:col>12</xdr:col>
      <xdr:colOff>0</xdr:colOff>
      <xdr:row>689</xdr:row>
      <xdr:rowOff>301625</xdr:rowOff>
    </xdr:to>
    <xdr:graphicFrame macro="">
      <xdr:nvGraphicFramePr>
        <xdr:cNvPr id="372" name="Gráfico 371">
          <a:extLst>
            <a:ext uri="{FF2B5EF4-FFF2-40B4-BE49-F238E27FC236}">
              <a16:creationId xmlns="" xmlns:a16="http://schemas.microsoft.com/office/drawing/2014/main" id="{CC4D33D7-1917-4B6E-B701-251D767E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5</xdr:col>
      <xdr:colOff>0</xdr:colOff>
      <xdr:row>715</xdr:row>
      <xdr:rowOff>0</xdr:rowOff>
    </xdr:from>
    <xdr:to>
      <xdr:col>12</xdr:col>
      <xdr:colOff>0</xdr:colOff>
      <xdr:row>725</xdr:row>
      <xdr:rowOff>301625</xdr:rowOff>
    </xdr:to>
    <xdr:graphicFrame macro="">
      <xdr:nvGraphicFramePr>
        <xdr:cNvPr id="373" name="Gráfico 372">
          <a:extLst>
            <a:ext uri="{FF2B5EF4-FFF2-40B4-BE49-F238E27FC236}">
              <a16:creationId xmlns="" xmlns:a16="http://schemas.microsoft.com/office/drawing/2014/main" id="{923DB4A4-C265-43C6-B5F6-73D75A125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0</xdr:colOff>
      <xdr:row>490</xdr:row>
      <xdr:rowOff>0</xdr:rowOff>
    </xdr:from>
    <xdr:to>
      <xdr:col>13</xdr:col>
      <xdr:colOff>825500</xdr:colOff>
      <xdr:row>499</xdr:row>
      <xdr:rowOff>0</xdr:rowOff>
    </xdr:to>
    <xdr:graphicFrame macro="">
      <xdr:nvGraphicFramePr>
        <xdr:cNvPr id="374" name="Gráfico 373">
          <a:extLst>
            <a:ext uri="{FF2B5EF4-FFF2-40B4-BE49-F238E27FC236}">
              <a16:creationId xmlns="" xmlns:a16="http://schemas.microsoft.com/office/drawing/2014/main" id="{BA476B8B-4714-4932-8969-A4947E057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0</xdr:colOff>
      <xdr:row>523</xdr:row>
      <xdr:rowOff>0</xdr:rowOff>
    </xdr:from>
    <xdr:to>
      <xdr:col>13</xdr:col>
      <xdr:colOff>825500</xdr:colOff>
      <xdr:row>532</xdr:row>
      <xdr:rowOff>0</xdr:rowOff>
    </xdr:to>
    <xdr:graphicFrame macro="">
      <xdr:nvGraphicFramePr>
        <xdr:cNvPr id="375" name="Gráfico 374">
          <a:extLst>
            <a:ext uri="{FF2B5EF4-FFF2-40B4-BE49-F238E27FC236}">
              <a16:creationId xmlns="" xmlns:a16="http://schemas.microsoft.com/office/drawing/2014/main" id="{81871234-B316-416A-9FE5-FC218FA5B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0</xdr:colOff>
      <xdr:row>557</xdr:row>
      <xdr:rowOff>0</xdr:rowOff>
    </xdr:from>
    <xdr:to>
      <xdr:col>13</xdr:col>
      <xdr:colOff>825500</xdr:colOff>
      <xdr:row>566</xdr:row>
      <xdr:rowOff>0</xdr:rowOff>
    </xdr:to>
    <xdr:graphicFrame macro="">
      <xdr:nvGraphicFramePr>
        <xdr:cNvPr id="376" name="Gráfico 375">
          <a:extLst>
            <a:ext uri="{FF2B5EF4-FFF2-40B4-BE49-F238E27FC236}">
              <a16:creationId xmlns="" xmlns:a16="http://schemas.microsoft.com/office/drawing/2014/main" id="{1B4479AF-882A-4C63-BC3D-69AE9AEAB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0</xdr:colOff>
      <xdr:row>593</xdr:row>
      <xdr:rowOff>0</xdr:rowOff>
    </xdr:from>
    <xdr:to>
      <xdr:col>13</xdr:col>
      <xdr:colOff>825500</xdr:colOff>
      <xdr:row>602</xdr:row>
      <xdr:rowOff>0</xdr:rowOff>
    </xdr:to>
    <xdr:graphicFrame macro="">
      <xdr:nvGraphicFramePr>
        <xdr:cNvPr id="377" name="Gráfico 376">
          <a:extLst>
            <a:ext uri="{FF2B5EF4-FFF2-40B4-BE49-F238E27FC236}">
              <a16:creationId xmlns="" xmlns:a16="http://schemas.microsoft.com/office/drawing/2014/main" id="{60213088-C845-43FA-A4F5-6D9CC0B76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0</xdr:colOff>
      <xdr:row>627</xdr:row>
      <xdr:rowOff>0</xdr:rowOff>
    </xdr:from>
    <xdr:to>
      <xdr:col>13</xdr:col>
      <xdr:colOff>825500</xdr:colOff>
      <xdr:row>636</xdr:row>
      <xdr:rowOff>0</xdr:rowOff>
    </xdr:to>
    <xdr:graphicFrame macro="">
      <xdr:nvGraphicFramePr>
        <xdr:cNvPr id="378" name="Gráfico 377">
          <a:extLst>
            <a:ext uri="{FF2B5EF4-FFF2-40B4-BE49-F238E27FC236}">
              <a16:creationId xmlns="" xmlns:a16="http://schemas.microsoft.com/office/drawing/2014/main" id="{A71A6758-47BC-45CC-80C4-C614D6452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0</xdr:colOff>
      <xdr:row>663</xdr:row>
      <xdr:rowOff>0</xdr:rowOff>
    </xdr:from>
    <xdr:to>
      <xdr:col>13</xdr:col>
      <xdr:colOff>825500</xdr:colOff>
      <xdr:row>672</xdr:row>
      <xdr:rowOff>0</xdr:rowOff>
    </xdr:to>
    <xdr:graphicFrame macro="">
      <xdr:nvGraphicFramePr>
        <xdr:cNvPr id="379" name="Gráfico 378">
          <a:extLst>
            <a:ext uri="{FF2B5EF4-FFF2-40B4-BE49-F238E27FC236}">
              <a16:creationId xmlns="" xmlns:a16="http://schemas.microsoft.com/office/drawing/2014/main" id="{AD9E2E8A-96BC-4D61-8430-9F8E25493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0</xdr:colOff>
      <xdr:row>697</xdr:row>
      <xdr:rowOff>0</xdr:rowOff>
    </xdr:from>
    <xdr:to>
      <xdr:col>13</xdr:col>
      <xdr:colOff>825500</xdr:colOff>
      <xdr:row>706</xdr:row>
      <xdr:rowOff>0</xdr:rowOff>
    </xdr:to>
    <xdr:graphicFrame macro="">
      <xdr:nvGraphicFramePr>
        <xdr:cNvPr id="380" name="Gráfico 379">
          <a:extLst>
            <a:ext uri="{FF2B5EF4-FFF2-40B4-BE49-F238E27FC236}">
              <a16:creationId xmlns="" xmlns:a16="http://schemas.microsoft.com/office/drawing/2014/main" id="{4F6139ED-D415-4E46-B92B-53EFCABAE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0</xdr:colOff>
      <xdr:row>733</xdr:row>
      <xdr:rowOff>0</xdr:rowOff>
    </xdr:from>
    <xdr:to>
      <xdr:col>13</xdr:col>
      <xdr:colOff>825500</xdr:colOff>
      <xdr:row>742</xdr:row>
      <xdr:rowOff>0</xdr:rowOff>
    </xdr:to>
    <xdr:graphicFrame macro="">
      <xdr:nvGraphicFramePr>
        <xdr:cNvPr id="381" name="Gráfico 380">
          <a:extLst>
            <a:ext uri="{FF2B5EF4-FFF2-40B4-BE49-F238E27FC236}">
              <a16:creationId xmlns="" xmlns:a16="http://schemas.microsoft.com/office/drawing/2014/main" id="{AF0A5A52-5A60-4502-B181-B8DD41CEF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47625</xdr:colOff>
      <xdr:row>831</xdr:row>
      <xdr:rowOff>27780</xdr:rowOff>
    </xdr:from>
    <xdr:to>
      <xdr:col>5</xdr:col>
      <xdr:colOff>0</xdr:colOff>
      <xdr:row>841</xdr:row>
      <xdr:rowOff>24210</xdr:rowOff>
    </xdr:to>
    <xdr:graphicFrame macro="">
      <xdr:nvGraphicFramePr>
        <xdr:cNvPr id="382" name="Gráfico 381">
          <a:extLst>
            <a:ext uri="{FF2B5EF4-FFF2-40B4-BE49-F238E27FC236}">
              <a16:creationId xmlns="" xmlns:a16="http://schemas.microsoft.com/office/drawing/2014/main" id="{435AEF07-F320-4652-89A3-6EF2DB747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7</xdr:col>
      <xdr:colOff>11907</xdr:colOff>
      <xdr:row>831</xdr:row>
      <xdr:rowOff>0</xdr:rowOff>
    </xdr:from>
    <xdr:to>
      <xdr:col>12</xdr:col>
      <xdr:colOff>976313</xdr:colOff>
      <xdr:row>841</xdr:row>
      <xdr:rowOff>8335</xdr:rowOff>
    </xdr:to>
    <xdr:graphicFrame macro="">
      <xdr:nvGraphicFramePr>
        <xdr:cNvPr id="383" name="Gráfico 382">
          <a:extLst>
            <a:ext uri="{FF2B5EF4-FFF2-40B4-BE49-F238E27FC236}">
              <a16:creationId xmlns="" xmlns:a16="http://schemas.microsoft.com/office/drawing/2014/main" id="{EEA9DF86-B3F9-4E1F-A22E-4812E398A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47625</xdr:colOff>
      <xdr:row>868</xdr:row>
      <xdr:rowOff>59530</xdr:rowOff>
    </xdr:from>
    <xdr:to>
      <xdr:col>5</xdr:col>
      <xdr:colOff>0</xdr:colOff>
      <xdr:row>878</xdr:row>
      <xdr:rowOff>55960</xdr:rowOff>
    </xdr:to>
    <xdr:graphicFrame macro="">
      <xdr:nvGraphicFramePr>
        <xdr:cNvPr id="386" name="Gráfico 385">
          <a:extLst>
            <a:ext uri="{FF2B5EF4-FFF2-40B4-BE49-F238E27FC236}">
              <a16:creationId xmlns="" xmlns:a16="http://schemas.microsoft.com/office/drawing/2014/main" id="{04F64CC4-ACC9-4CCF-8392-969F157A2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7</xdr:col>
      <xdr:colOff>43657</xdr:colOff>
      <xdr:row>868</xdr:row>
      <xdr:rowOff>0</xdr:rowOff>
    </xdr:from>
    <xdr:to>
      <xdr:col>13</xdr:col>
      <xdr:colOff>7938</xdr:colOff>
      <xdr:row>878</xdr:row>
      <xdr:rowOff>8335</xdr:rowOff>
    </xdr:to>
    <xdr:graphicFrame macro="">
      <xdr:nvGraphicFramePr>
        <xdr:cNvPr id="387" name="Gráfico 386">
          <a:extLst>
            <a:ext uri="{FF2B5EF4-FFF2-40B4-BE49-F238E27FC236}">
              <a16:creationId xmlns="" xmlns:a16="http://schemas.microsoft.com/office/drawing/2014/main" id="{5B57AC1A-7E6E-490E-9DE3-212406219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47624</xdr:colOff>
      <xdr:row>898</xdr:row>
      <xdr:rowOff>43655</xdr:rowOff>
    </xdr:from>
    <xdr:to>
      <xdr:col>4</xdr:col>
      <xdr:colOff>1015999</xdr:colOff>
      <xdr:row>908</xdr:row>
      <xdr:rowOff>40085</xdr:rowOff>
    </xdr:to>
    <xdr:graphicFrame macro="">
      <xdr:nvGraphicFramePr>
        <xdr:cNvPr id="388" name="Gráfico 387">
          <a:extLst>
            <a:ext uri="{FF2B5EF4-FFF2-40B4-BE49-F238E27FC236}">
              <a16:creationId xmlns="" xmlns:a16="http://schemas.microsoft.com/office/drawing/2014/main" id="{B6BFC662-C251-46E2-82E7-68D939A6A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7</xdr:col>
      <xdr:colOff>27782</xdr:colOff>
      <xdr:row>898</xdr:row>
      <xdr:rowOff>15875</xdr:rowOff>
    </xdr:from>
    <xdr:to>
      <xdr:col>12</xdr:col>
      <xdr:colOff>992188</xdr:colOff>
      <xdr:row>908</xdr:row>
      <xdr:rowOff>24210</xdr:rowOff>
    </xdr:to>
    <xdr:graphicFrame macro="">
      <xdr:nvGraphicFramePr>
        <xdr:cNvPr id="389" name="Gráfico 388">
          <a:extLst>
            <a:ext uri="{FF2B5EF4-FFF2-40B4-BE49-F238E27FC236}">
              <a16:creationId xmlns="" xmlns:a16="http://schemas.microsoft.com/office/drawing/2014/main" id="{30CFE237-5A62-4E30-99E7-77EEF5817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47624</xdr:colOff>
      <xdr:row>938</xdr:row>
      <xdr:rowOff>43655</xdr:rowOff>
    </xdr:from>
    <xdr:to>
      <xdr:col>4</xdr:col>
      <xdr:colOff>1015999</xdr:colOff>
      <xdr:row>948</xdr:row>
      <xdr:rowOff>40085</xdr:rowOff>
    </xdr:to>
    <xdr:graphicFrame macro="">
      <xdr:nvGraphicFramePr>
        <xdr:cNvPr id="390" name="Gráfico 389">
          <a:extLst>
            <a:ext uri="{FF2B5EF4-FFF2-40B4-BE49-F238E27FC236}">
              <a16:creationId xmlns="" xmlns:a16="http://schemas.microsoft.com/office/drawing/2014/main" id="{06925E61-C68A-45EE-A6E4-BEB30FF5F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7</xdr:col>
      <xdr:colOff>11907</xdr:colOff>
      <xdr:row>938</xdr:row>
      <xdr:rowOff>0</xdr:rowOff>
    </xdr:from>
    <xdr:to>
      <xdr:col>12</xdr:col>
      <xdr:colOff>976313</xdr:colOff>
      <xdr:row>948</xdr:row>
      <xdr:rowOff>8335</xdr:rowOff>
    </xdr:to>
    <xdr:graphicFrame macro="">
      <xdr:nvGraphicFramePr>
        <xdr:cNvPr id="391" name="Gráfico 390">
          <a:extLst>
            <a:ext uri="{FF2B5EF4-FFF2-40B4-BE49-F238E27FC236}">
              <a16:creationId xmlns="" xmlns:a16="http://schemas.microsoft.com/office/drawing/2014/main" id="{663D9527-2F84-459E-A390-5A7D809A8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47624</xdr:colOff>
      <xdr:row>968</xdr:row>
      <xdr:rowOff>43655</xdr:rowOff>
    </xdr:from>
    <xdr:to>
      <xdr:col>4</xdr:col>
      <xdr:colOff>1015999</xdr:colOff>
      <xdr:row>978</xdr:row>
      <xdr:rowOff>40085</xdr:rowOff>
    </xdr:to>
    <xdr:graphicFrame macro="">
      <xdr:nvGraphicFramePr>
        <xdr:cNvPr id="392" name="Gráfico 391">
          <a:extLst>
            <a:ext uri="{FF2B5EF4-FFF2-40B4-BE49-F238E27FC236}">
              <a16:creationId xmlns="" xmlns:a16="http://schemas.microsoft.com/office/drawing/2014/main" id="{B7C0D4E0-E505-49BC-8F56-26360187A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7</xdr:col>
      <xdr:colOff>43657</xdr:colOff>
      <xdr:row>968</xdr:row>
      <xdr:rowOff>0</xdr:rowOff>
    </xdr:from>
    <xdr:to>
      <xdr:col>13</xdr:col>
      <xdr:colOff>7938</xdr:colOff>
      <xdr:row>978</xdr:row>
      <xdr:rowOff>8335</xdr:rowOff>
    </xdr:to>
    <xdr:graphicFrame macro="">
      <xdr:nvGraphicFramePr>
        <xdr:cNvPr id="393" name="Gráfico 392">
          <a:extLst>
            <a:ext uri="{FF2B5EF4-FFF2-40B4-BE49-F238E27FC236}">
              <a16:creationId xmlns="" xmlns:a16="http://schemas.microsoft.com/office/drawing/2014/main" id="{64E5F99E-221E-4D5F-A5F7-6C46838D6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31750</xdr:colOff>
      <xdr:row>1008</xdr:row>
      <xdr:rowOff>11905</xdr:rowOff>
    </xdr:from>
    <xdr:to>
      <xdr:col>4</xdr:col>
      <xdr:colOff>1016000</xdr:colOff>
      <xdr:row>1018</xdr:row>
      <xdr:rowOff>8335</xdr:rowOff>
    </xdr:to>
    <xdr:graphicFrame macro="">
      <xdr:nvGraphicFramePr>
        <xdr:cNvPr id="394" name="Gráfico 393">
          <a:extLst>
            <a:ext uri="{FF2B5EF4-FFF2-40B4-BE49-F238E27FC236}">
              <a16:creationId xmlns="" xmlns:a16="http://schemas.microsoft.com/office/drawing/2014/main" id="{48CEB9C5-1359-47C9-9849-B946EF7C3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7</xdr:col>
      <xdr:colOff>27782</xdr:colOff>
      <xdr:row>1008</xdr:row>
      <xdr:rowOff>0</xdr:rowOff>
    </xdr:from>
    <xdr:to>
      <xdr:col>12</xdr:col>
      <xdr:colOff>992188</xdr:colOff>
      <xdr:row>1018</xdr:row>
      <xdr:rowOff>8335</xdr:rowOff>
    </xdr:to>
    <xdr:graphicFrame macro="">
      <xdr:nvGraphicFramePr>
        <xdr:cNvPr id="395" name="Gráfico 394">
          <a:extLst>
            <a:ext uri="{FF2B5EF4-FFF2-40B4-BE49-F238E27FC236}">
              <a16:creationId xmlns="" xmlns:a16="http://schemas.microsoft.com/office/drawing/2014/main" id="{B7712A97-1BC5-42B3-AC37-740D475DE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47624</xdr:colOff>
      <xdr:row>1038</xdr:row>
      <xdr:rowOff>43655</xdr:rowOff>
    </xdr:from>
    <xdr:to>
      <xdr:col>4</xdr:col>
      <xdr:colOff>1015999</xdr:colOff>
      <xdr:row>1048</xdr:row>
      <xdr:rowOff>40085</xdr:rowOff>
    </xdr:to>
    <xdr:graphicFrame macro="">
      <xdr:nvGraphicFramePr>
        <xdr:cNvPr id="396" name="Gráfico 395">
          <a:extLst>
            <a:ext uri="{FF2B5EF4-FFF2-40B4-BE49-F238E27FC236}">
              <a16:creationId xmlns="" xmlns:a16="http://schemas.microsoft.com/office/drawing/2014/main" id="{1AEB8D27-3462-4155-9B53-731F9F766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7</xdr:col>
      <xdr:colOff>11907</xdr:colOff>
      <xdr:row>1038</xdr:row>
      <xdr:rowOff>0</xdr:rowOff>
    </xdr:from>
    <xdr:to>
      <xdr:col>12</xdr:col>
      <xdr:colOff>976313</xdr:colOff>
      <xdr:row>1048</xdr:row>
      <xdr:rowOff>8335</xdr:rowOff>
    </xdr:to>
    <xdr:graphicFrame macro="">
      <xdr:nvGraphicFramePr>
        <xdr:cNvPr id="397" name="Gráfico 396">
          <a:extLst>
            <a:ext uri="{FF2B5EF4-FFF2-40B4-BE49-F238E27FC236}">
              <a16:creationId xmlns="" xmlns:a16="http://schemas.microsoft.com/office/drawing/2014/main" id="{B27ED359-B345-4AB0-92D1-C38D3E822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47624</xdr:colOff>
      <xdr:row>1178</xdr:row>
      <xdr:rowOff>59530</xdr:rowOff>
    </xdr:from>
    <xdr:to>
      <xdr:col>5</xdr:col>
      <xdr:colOff>15874</xdr:colOff>
      <xdr:row>1188</xdr:row>
      <xdr:rowOff>55960</xdr:rowOff>
    </xdr:to>
    <xdr:graphicFrame macro="">
      <xdr:nvGraphicFramePr>
        <xdr:cNvPr id="398" name="Gráfico 397">
          <a:extLst>
            <a:ext uri="{FF2B5EF4-FFF2-40B4-BE49-F238E27FC236}">
              <a16:creationId xmlns="" xmlns:a16="http://schemas.microsoft.com/office/drawing/2014/main" id="{21A7AB9E-1BC9-440B-AC63-0B860205B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7</xdr:col>
      <xdr:colOff>27782</xdr:colOff>
      <xdr:row>1177</xdr:row>
      <xdr:rowOff>301625</xdr:rowOff>
    </xdr:from>
    <xdr:to>
      <xdr:col>12</xdr:col>
      <xdr:colOff>992188</xdr:colOff>
      <xdr:row>1187</xdr:row>
      <xdr:rowOff>309960</xdr:rowOff>
    </xdr:to>
    <xdr:graphicFrame macro="">
      <xdr:nvGraphicFramePr>
        <xdr:cNvPr id="399" name="Gráfico 398">
          <a:extLst>
            <a:ext uri="{FF2B5EF4-FFF2-40B4-BE49-F238E27FC236}">
              <a16:creationId xmlns="" xmlns:a16="http://schemas.microsoft.com/office/drawing/2014/main" id="{46C00FC0-A91A-4DF4-9B17-2FB60E64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31749</xdr:colOff>
      <xdr:row>1148</xdr:row>
      <xdr:rowOff>27780</xdr:rowOff>
    </xdr:from>
    <xdr:to>
      <xdr:col>4</xdr:col>
      <xdr:colOff>1031874</xdr:colOff>
      <xdr:row>1158</xdr:row>
      <xdr:rowOff>24210</xdr:rowOff>
    </xdr:to>
    <xdr:graphicFrame macro="">
      <xdr:nvGraphicFramePr>
        <xdr:cNvPr id="400" name="Gráfico 399">
          <a:extLst>
            <a:ext uri="{FF2B5EF4-FFF2-40B4-BE49-F238E27FC236}">
              <a16:creationId xmlns="" xmlns:a16="http://schemas.microsoft.com/office/drawing/2014/main" id="{62534649-D2A7-4AF8-A569-D3B9FAFDB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6</xdr:col>
      <xdr:colOff>1012032</xdr:colOff>
      <xdr:row>1148</xdr:row>
      <xdr:rowOff>0</xdr:rowOff>
    </xdr:from>
    <xdr:to>
      <xdr:col>12</xdr:col>
      <xdr:colOff>960438</xdr:colOff>
      <xdr:row>1158</xdr:row>
      <xdr:rowOff>8335</xdr:rowOff>
    </xdr:to>
    <xdr:graphicFrame macro="">
      <xdr:nvGraphicFramePr>
        <xdr:cNvPr id="401" name="Gráfico 400">
          <a:extLst>
            <a:ext uri="{FF2B5EF4-FFF2-40B4-BE49-F238E27FC236}">
              <a16:creationId xmlns="" xmlns:a16="http://schemas.microsoft.com/office/drawing/2014/main" id="{9576EF3E-0B1E-4B8B-9165-00CF85F9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63500</xdr:colOff>
      <xdr:row>1108</xdr:row>
      <xdr:rowOff>43655</xdr:rowOff>
    </xdr:from>
    <xdr:to>
      <xdr:col>4</xdr:col>
      <xdr:colOff>1016000</xdr:colOff>
      <xdr:row>1118</xdr:row>
      <xdr:rowOff>40085</xdr:rowOff>
    </xdr:to>
    <xdr:graphicFrame macro="">
      <xdr:nvGraphicFramePr>
        <xdr:cNvPr id="402" name="Gráfico 401">
          <a:extLst>
            <a:ext uri="{FF2B5EF4-FFF2-40B4-BE49-F238E27FC236}">
              <a16:creationId xmlns="" xmlns:a16="http://schemas.microsoft.com/office/drawing/2014/main" id="{7CB3B9DF-01EF-4C08-98C7-DE03A0F85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7</xdr:col>
      <xdr:colOff>11907</xdr:colOff>
      <xdr:row>1108</xdr:row>
      <xdr:rowOff>47625</xdr:rowOff>
    </xdr:from>
    <xdr:to>
      <xdr:col>12</xdr:col>
      <xdr:colOff>976313</xdr:colOff>
      <xdr:row>1118</xdr:row>
      <xdr:rowOff>55960</xdr:rowOff>
    </xdr:to>
    <xdr:graphicFrame macro="">
      <xdr:nvGraphicFramePr>
        <xdr:cNvPr id="403" name="Gráfico 402">
          <a:extLst>
            <a:ext uri="{FF2B5EF4-FFF2-40B4-BE49-F238E27FC236}">
              <a16:creationId xmlns="" xmlns:a16="http://schemas.microsoft.com/office/drawing/2014/main" id="{40591417-F6E3-43CF-BC09-69A0975C0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47624</xdr:colOff>
      <xdr:row>1078</xdr:row>
      <xdr:rowOff>43655</xdr:rowOff>
    </xdr:from>
    <xdr:to>
      <xdr:col>5</xdr:col>
      <xdr:colOff>22151</xdr:colOff>
      <xdr:row>1088</xdr:row>
      <xdr:rowOff>40085</xdr:rowOff>
    </xdr:to>
    <xdr:graphicFrame macro="">
      <xdr:nvGraphicFramePr>
        <xdr:cNvPr id="404" name="Gráfico 403">
          <a:extLst>
            <a:ext uri="{FF2B5EF4-FFF2-40B4-BE49-F238E27FC236}">
              <a16:creationId xmlns="" xmlns:a16="http://schemas.microsoft.com/office/drawing/2014/main" id="{D5197A84-B10C-4880-9BED-9E316F00A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7</xdr:col>
      <xdr:colOff>27782</xdr:colOff>
      <xdr:row>1078</xdr:row>
      <xdr:rowOff>31750</xdr:rowOff>
    </xdr:from>
    <xdr:to>
      <xdr:col>12</xdr:col>
      <xdr:colOff>992188</xdr:colOff>
      <xdr:row>1088</xdr:row>
      <xdr:rowOff>40085</xdr:rowOff>
    </xdr:to>
    <xdr:graphicFrame macro="">
      <xdr:nvGraphicFramePr>
        <xdr:cNvPr id="405" name="Gráfico 404">
          <a:extLst>
            <a:ext uri="{FF2B5EF4-FFF2-40B4-BE49-F238E27FC236}">
              <a16:creationId xmlns="" xmlns:a16="http://schemas.microsoft.com/office/drawing/2014/main" id="{31BD32CF-8C01-4699-A31C-7AA64F9B7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63499</xdr:colOff>
      <xdr:row>136</xdr:row>
      <xdr:rowOff>31749</xdr:rowOff>
    </xdr:from>
    <xdr:to>
      <xdr:col>13</xdr:col>
      <xdr:colOff>761999</xdr:colOff>
      <xdr:row>259</xdr:row>
      <xdr:rowOff>63500</xdr:rowOff>
    </xdr:to>
    <xdr:pic>
      <xdr:nvPicPr>
        <xdr:cNvPr id="161" name="Imagen 160">
          <a:extLst>
            <a:ext uri="{FF2B5EF4-FFF2-40B4-BE49-F238E27FC236}">
              <a16:creationId xmlns="" xmlns:a16="http://schemas.microsoft.com/office/drawing/2014/main" id="{F6BFB008-4DA0-4952-94F5-80F076BFD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23367999"/>
          <a:ext cx="14017625" cy="19558001"/>
        </a:xfrm>
        <a:prstGeom prst="rect">
          <a:avLst/>
        </a:prstGeom>
      </xdr:spPr>
    </xdr:pic>
    <xdr:clientData/>
  </xdr:twoCellAnchor>
  <xdr:twoCellAnchor>
    <xdr:from>
      <xdr:col>6</xdr:col>
      <xdr:colOff>966108</xdr:colOff>
      <xdr:row>1232</xdr:row>
      <xdr:rowOff>13607</xdr:rowOff>
    </xdr:from>
    <xdr:to>
      <xdr:col>13</xdr:col>
      <xdr:colOff>786367</xdr:colOff>
      <xdr:row>1244</xdr:row>
      <xdr:rowOff>0</xdr:rowOff>
    </xdr:to>
    <xdr:graphicFrame macro="">
      <xdr:nvGraphicFramePr>
        <xdr:cNvPr id="337" name="Gráfico 336">
          <a:extLst>
            <a:ext uri="{FF2B5EF4-FFF2-40B4-BE49-F238E27FC236}">
              <a16:creationId xmlns="" xmlns:a16="http://schemas.microsoft.com/office/drawing/2014/main" id="{EFA30ADA-77A4-4A3C-8039-F82C0565A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0</xdr:colOff>
      <xdr:row>1232</xdr:row>
      <xdr:rowOff>13607</xdr:rowOff>
    </xdr:from>
    <xdr:to>
      <xdr:col>5</xdr:col>
      <xdr:colOff>920750</xdr:colOff>
      <xdr:row>1244</xdr:row>
      <xdr:rowOff>0</xdr:rowOff>
    </xdr:to>
    <xdr:graphicFrame macro="">
      <xdr:nvGraphicFramePr>
        <xdr:cNvPr id="339" name="Gráfico 338">
          <a:extLst>
            <a:ext uri="{FF2B5EF4-FFF2-40B4-BE49-F238E27FC236}">
              <a16:creationId xmlns="" xmlns:a16="http://schemas.microsoft.com/office/drawing/2014/main" id="{1A918F5E-3582-4E22-9A66-738DE824D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6</xdr:col>
      <xdr:colOff>966108</xdr:colOff>
      <xdr:row>1299</xdr:row>
      <xdr:rowOff>0</xdr:rowOff>
    </xdr:from>
    <xdr:to>
      <xdr:col>13</xdr:col>
      <xdr:colOff>852715</xdr:colOff>
      <xdr:row>1311</xdr:row>
      <xdr:rowOff>13607</xdr:rowOff>
    </xdr:to>
    <xdr:graphicFrame macro="">
      <xdr:nvGraphicFramePr>
        <xdr:cNvPr id="340" name="Gráfico 339">
          <a:extLst>
            <a:ext uri="{FF2B5EF4-FFF2-40B4-BE49-F238E27FC236}">
              <a16:creationId xmlns="" xmlns:a16="http://schemas.microsoft.com/office/drawing/2014/main" id="{797D73EB-6EF7-4FB9-B633-39BEB5628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0</xdr:colOff>
      <xdr:row>1299</xdr:row>
      <xdr:rowOff>0</xdr:rowOff>
    </xdr:from>
    <xdr:to>
      <xdr:col>5</xdr:col>
      <xdr:colOff>920750</xdr:colOff>
      <xdr:row>1311</xdr:row>
      <xdr:rowOff>13607</xdr:rowOff>
    </xdr:to>
    <xdr:graphicFrame macro="">
      <xdr:nvGraphicFramePr>
        <xdr:cNvPr id="341" name="Gráfico 340">
          <a:extLst>
            <a:ext uri="{FF2B5EF4-FFF2-40B4-BE49-F238E27FC236}">
              <a16:creationId xmlns="" xmlns:a16="http://schemas.microsoft.com/office/drawing/2014/main" id="{28FDF373-5628-49A1-B071-A206E1F3A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6</xdr:col>
      <xdr:colOff>966108</xdr:colOff>
      <xdr:row>1368</xdr:row>
      <xdr:rowOff>0</xdr:rowOff>
    </xdr:from>
    <xdr:to>
      <xdr:col>13</xdr:col>
      <xdr:colOff>852715</xdr:colOff>
      <xdr:row>1380</xdr:row>
      <xdr:rowOff>13607</xdr:rowOff>
    </xdr:to>
    <xdr:graphicFrame macro="">
      <xdr:nvGraphicFramePr>
        <xdr:cNvPr id="342" name="Gráfico 341">
          <a:extLst>
            <a:ext uri="{FF2B5EF4-FFF2-40B4-BE49-F238E27FC236}">
              <a16:creationId xmlns="" xmlns:a16="http://schemas.microsoft.com/office/drawing/2014/main" id="{F8B151C0-04E5-4DA0-B9FD-9ED55AE4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0</xdr:colOff>
      <xdr:row>1368</xdr:row>
      <xdr:rowOff>0</xdr:rowOff>
    </xdr:from>
    <xdr:to>
      <xdr:col>5</xdr:col>
      <xdr:colOff>920750</xdr:colOff>
      <xdr:row>1380</xdr:row>
      <xdr:rowOff>13607</xdr:rowOff>
    </xdr:to>
    <xdr:graphicFrame macro="">
      <xdr:nvGraphicFramePr>
        <xdr:cNvPr id="343" name="Gráfico 342">
          <a:extLst>
            <a:ext uri="{FF2B5EF4-FFF2-40B4-BE49-F238E27FC236}">
              <a16:creationId xmlns="" xmlns:a16="http://schemas.microsoft.com/office/drawing/2014/main" id="{44D2EF22-3844-4526-91B8-32127FEC8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6</xdr:col>
      <xdr:colOff>966108</xdr:colOff>
      <xdr:row>1438</xdr:row>
      <xdr:rowOff>0</xdr:rowOff>
    </xdr:from>
    <xdr:to>
      <xdr:col>13</xdr:col>
      <xdr:colOff>852715</xdr:colOff>
      <xdr:row>1449</xdr:row>
      <xdr:rowOff>299357</xdr:rowOff>
    </xdr:to>
    <xdr:graphicFrame macro="">
      <xdr:nvGraphicFramePr>
        <xdr:cNvPr id="364" name="Gráfico 363">
          <a:extLst>
            <a:ext uri="{FF2B5EF4-FFF2-40B4-BE49-F238E27FC236}">
              <a16:creationId xmlns="" xmlns:a16="http://schemas.microsoft.com/office/drawing/2014/main" id="{883DAAE7-F7FD-4C3B-B2FE-FA49FFC05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0</xdr:colOff>
      <xdr:row>1438</xdr:row>
      <xdr:rowOff>0</xdr:rowOff>
    </xdr:from>
    <xdr:to>
      <xdr:col>5</xdr:col>
      <xdr:colOff>920750</xdr:colOff>
      <xdr:row>1449</xdr:row>
      <xdr:rowOff>299357</xdr:rowOff>
    </xdr:to>
    <xdr:graphicFrame macro="">
      <xdr:nvGraphicFramePr>
        <xdr:cNvPr id="384" name="Gráfico 383">
          <a:extLst>
            <a:ext uri="{FF2B5EF4-FFF2-40B4-BE49-F238E27FC236}">
              <a16:creationId xmlns="" xmlns:a16="http://schemas.microsoft.com/office/drawing/2014/main" id="{98C2B72A-4D0F-4F1E-8AEC-2515FF453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6</xdr:col>
      <xdr:colOff>966108</xdr:colOff>
      <xdr:row>1508</xdr:row>
      <xdr:rowOff>0</xdr:rowOff>
    </xdr:from>
    <xdr:to>
      <xdr:col>13</xdr:col>
      <xdr:colOff>852715</xdr:colOff>
      <xdr:row>1519</xdr:row>
      <xdr:rowOff>299358</xdr:rowOff>
    </xdr:to>
    <xdr:graphicFrame macro="">
      <xdr:nvGraphicFramePr>
        <xdr:cNvPr id="385" name="Gráfico 384">
          <a:extLst>
            <a:ext uri="{FF2B5EF4-FFF2-40B4-BE49-F238E27FC236}">
              <a16:creationId xmlns="" xmlns:a16="http://schemas.microsoft.com/office/drawing/2014/main" id="{0DD1ECEA-B361-4241-804C-6039E0F7F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0</xdr:colOff>
      <xdr:row>1508</xdr:row>
      <xdr:rowOff>0</xdr:rowOff>
    </xdr:from>
    <xdr:to>
      <xdr:col>5</xdr:col>
      <xdr:colOff>920750</xdr:colOff>
      <xdr:row>1519</xdr:row>
      <xdr:rowOff>299358</xdr:rowOff>
    </xdr:to>
    <xdr:graphicFrame macro="">
      <xdr:nvGraphicFramePr>
        <xdr:cNvPr id="406" name="Gráfico 405">
          <a:extLst>
            <a:ext uri="{FF2B5EF4-FFF2-40B4-BE49-F238E27FC236}">
              <a16:creationId xmlns="" xmlns:a16="http://schemas.microsoft.com/office/drawing/2014/main" id="{BA1B1E13-159C-464A-8CC3-FBC6DFFCB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6</xdr:col>
      <xdr:colOff>966108</xdr:colOff>
      <xdr:row>1578</xdr:row>
      <xdr:rowOff>0</xdr:rowOff>
    </xdr:from>
    <xdr:to>
      <xdr:col>13</xdr:col>
      <xdr:colOff>852715</xdr:colOff>
      <xdr:row>1589</xdr:row>
      <xdr:rowOff>299358</xdr:rowOff>
    </xdr:to>
    <xdr:graphicFrame macro="">
      <xdr:nvGraphicFramePr>
        <xdr:cNvPr id="407" name="Gráfico 406">
          <a:extLst>
            <a:ext uri="{FF2B5EF4-FFF2-40B4-BE49-F238E27FC236}">
              <a16:creationId xmlns="" xmlns:a16="http://schemas.microsoft.com/office/drawing/2014/main" id="{DC6374F1-59DA-4DE5-8114-148A26825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0</xdr:colOff>
      <xdr:row>1578</xdr:row>
      <xdr:rowOff>0</xdr:rowOff>
    </xdr:from>
    <xdr:to>
      <xdr:col>5</xdr:col>
      <xdr:colOff>920750</xdr:colOff>
      <xdr:row>1589</xdr:row>
      <xdr:rowOff>299358</xdr:rowOff>
    </xdr:to>
    <xdr:graphicFrame macro="">
      <xdr:nvGraphicFramePr>
        <xdr:cNvPr id="408" name="Gráfico 407">
          <a:extLst>
            <a:ext uri="{FF2B5EF4-FFF2-40B4-BE49-F238E27FC236}">
              <a16:creationId xmlns="" xmlns:a16="http://schemas.microsoft.com/office/drawing/2014/main" id="{0EA82C07-7D33-44A2-BAC5-520A692B9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6</xdr:col>
      <xdr:colOff>966108</xdr:colOff>
      <xdr:row>1647</xdr:row>
      <xdr:rowOff>0</xdr:rowOff>
    </xdr:from>
    <xdr:to>
      <xdr:col>13</xdr:col>
      <xdr:colOff>786367</xdr:colOff>
      <xdr:row>1658</xdr:row>
      <xdr:rowOff>299358</xdr:rowOff>
    </xdr:to>
    <xdr:graphicFrame macro="">
      <xdr:nvGraphicFramePr>
        <xdr:cNvPr id="409" name="Gráfico 408">
          <a:extLst>
            <a:ext uri="{FF2B5EF4-FFF2-40B4-BE49-F238E27FC236}">
              <a16:creationId xmlns="" xmlns:a16="http://schemas.microsoft.com/office/drawing/2014/main" id="{9F723553-3D43-4AC5-A8BE-E0FD290CA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0</xdr:colOff>
      <xdr:row>1647</xdr:row>
      <xdr:rowOff>0</xdr:rowOff>
    </xdr:from>
    <xdr:to>
      <xdr:col>5</xdr:col>
      <xdr:colOff>920750</xdr:colOff>
      <xdr:row>1658</xdr:row>
      <xdr:rowOff>299358</xdr:rowOff>
    </xdr:to>
    <xdr:graphicFrame macro="">
      <xdr:nvGraphicFramePr>
        <xdr:cNvPr id="410" name="Gráfico 409">
          <a:extLst>
            <a:ext uri="{FF2B5EF4-FFF2-40B4-BE49-F238E27FC236}">
              <a16:creationId xmlns="" xmlns:a16="http://schemas.microsoft.com/office/drawing/2014/main" id="{22B9121D-A85B-4A8E-A622-24CE8E3B1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0</xdr:colOff>
      <xdr:row>1701</xdr:row>
      <xdr:rowOff>1</xdr:rowOff>
    </xdr:from>
    <xdr:to>
      <xdr:col>5</xdr:col>
      <xdr:colOff>920750</xdr:colOff>
      <xdr:row>1710</xdr:row>
      <xdr:rowOff>13608</xdr:rowOff>
    </xdr:to>
    <xdr:graphicFrame macro="">
      <xdr:nvGraphicFramePr>
        <xdr:cNvPr id="412" name="Gráfico 411">
          <a:extLst>
            <a:ext uri="{FF2B5EF4-FFF2-40B4-BE49-F238E27FC236}">
              <a16:creationId xmlns="" xmlns:a16="http://schemas.microsoft.com/office/drawing/2014/main" id="{BAD37E72-B82D-4597-8943-389583021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0</xdr:colOff>
      <xdr:row>1323</xdr:row>
      <xdr:rowOff>0</xdr:rowOff>
    </xdr:from>
    <xdr:to>
      <xdr:col>11</xdr:col>
      <xdr:colOff>11906</xdr:colOff>
      <xdr:row>1338</xdr:row>
      <xdr:rowOff>285749</xdr:rowOff>
    </xdr:to>
    <xdr:graphicFrame macro="">
      <xdr:nvGraphicFramePr>
        <xdr:cNvPr id="413" name="Gráfico 10">
          <a:extLst>
            <a:ext uri="{FF2B5EF4-FFF2-40B4-BE49-F238E27FC236}">
              <a16:creationId xmlns="" xmlns:a16="http://schemas.microsoft.com/office/drawing/2014/main" id="{561817EF-6024-498B-9A68-135C8C5AC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7</xdr:col>
      <xdr:colOff>0</xdr:colOff>
      <xdr:row>1701</xdr:row>
      <xdr:rowOff>0</xdr:rowOff>
    </xdr:from>
    <xdr:to>
      <xdr:col>13</xdr:col>
      <xdr:colOff>809625</xdr:colOff>
      <xdr:row>1710</xdr:row>
      <xdr:rowOff>13607</xdr:rowOff>
    </xdr:to>
    <xdr:graphicFrame macro="">
      <xdr:nvGraphicFramePr>
        <xdr:cNvPr id="419" name="Gráfico 418">
          <a:extLst>
            <a:ext uri="{FF2B5EF4-FFF2-40B4-BE49-F238E27FC236}">
              <a16:creationId xmlns="" xmlns:a16="http://schemas.microsoft.com/office/drawing/2014/main" id="{75538B23-E8D2-47EE-86F9-F39DB3BF9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0</xdr:colOff>
      <xdr:row>1392</xdr:row>
      <xdr:rowOff>0</xdr:rowOff>
    </xdr:from>
    <xdr:to>
      <xdr:col>11</xdr:col>
      <xdr:colOff>11906</xdr:colOff>
      <xdr:row>1407</xdr:row>
      <xdr:rowOff>285749</xdr:rowOff>
    </xdr:to>
    <xdr:graphicFrame macro="">
      <xdr:nvGraphicFramePr>
        <xdr:cNvPr id="420" name="Gráfico 10">
          <a:extLst>
            <a:ext uri="{FF2B5EF4-FFF2-40B4-BE49-F238E27FC236}">
              <a16:creationId xmlns="" xmlns:a16="http://schemas.microsoft.com/office/drawing/2014/main" id="{2E2A6C70-7B76-4649-99E1-724753D9B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0</xdr:colOff>
      <xdr:row>1462</xdr:row>
      <xdr:rowOff>0</xdr:rowOff>
    </xdr:from>
    <xdr:to>
      <xdr:col>11</xdr:col>
      <xdr:colOff>11906</xdr:colOff>
      <xdr:row>1477</xdr:row>
      <xdr:rowOff>285749</xdr:rowOff>
    </xdr:to>
    <xdr:graphicFrame macro="">
      <xdr:nvGraphicFramePr>
        <xdr:cNvPr id="421" name="Gráfico 10">
          <a:extLst>
            <a:ext uri="{FF2B5EF4-FFF2-40B4-BE49-F238E27FC236}">
              <a16:creationId xmlns="" xmlns:a16="http://schemas.microsoft.com/office/drawing/2014/main" id="{09BCF711-1429-4436-A4D2-8944CA455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0</xdr:colOff>
      <xdr:row>1532</xdr:row>
      <xdr:rowOff>0</xdr:rowOff>
    </xdr:from>
    <xdr:to>
      <xdr:col>11</xdr:col>
      <xdr:colOff>11906</xdr:colOff>
      <xdr:row>1547</xdr:row>
      <xdr:rowOff>285749</xdr:rowOff>
    </xdr:to>
    <xdr:graphicFrame macro="">
      <xdr:nvGraphicFramePr>
        <xdr:cNvPr id="422" name="Gráfico 10">
          <a:extLst>
            <a:ext uri="{FF2B5EF4-FFF2-40B4-BE49-F238E27FC236}">
              <a16:creationId xmlns="" xmlns:a16="http://schemas.microsoft.com/office/drawing/2014/main" id="{C0FA95F0-17A3-4DB5-B097-D5A01D609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0</xdr:colOff>
      <xdr:row>1602</xdr:row>
      <xdr:rowOff>0</xdr:rowOff>
    </xdr:from>
    <xdr:to>
      <xdr:col>11</xdr:col>
      <xdr:colOff>11906</xdr:colOff>
      <xdr:row>1617</xdr:row>
      <xdr:rowOff>285749</xdr:rowOff>
    </xdr:to>
    <xdr:graphicFrame macro="">
      <xdr:nvGraphicFramePr>
        <xdr:cNvPr id="423" name="Gráfico 10">
          <a:extLst>
            <a:ext uri="{FF2B5EF4-FFF2-40B4-BE49-F238E27FC236}">
              <a16:creationId xmlns="" xmlns:a16="http://schemas.microsoft.com/office/drawing/2014/main" id="{0F7C6151-9CB6-4A61-9A7B-0DB366C14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0</xdr:colOff>
      <xdr:row>1671</xdr:row>
      <xdr:rowOff>0</xdr:rowOff>
    </xdr:from>
    <xdr:to>
      <xdr:col>11</xdr:col>
      <xdr:colOff>11906</xdr:colOff>
      <xdr:row>1686</xdr:row>
      <xdr:rowOff>285749</xdr:rowOff>
    </xdr:to>
    <xdr:graphicFrame macro="">
      <xdr:nvGraphicFramePr>
        <xdr:cNvPr id="424" name="Gráfico 10">
          <a:extLst>
            <a:ext uri="{FF2B5EF4-FFF2-40B4-BE49-F238E27FC236}">
              <a16:creationId xmlns="" xmlns:a16="http://schemas.microsoft.com/office/drawing/2014/main" id="{AB06C995-AF60-4FBA-8B53-E88EF3836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0</xdr:colOff>
      <xdr:row>1749</xdr:row>
      <xdr:rowOff>285750</xdr:rowOff>
    </xdr:from>
    <xdr:to>
      <xdr:col>13</xdr:col>
      <xdr:colOff>23812</xdr:colOff>
      <xdr:row>1759</xdr:row>
      <xdr:rowOff>294085</xdr:rowOff>
    </xdr:to>
    <xdr:graphicFrame macro="">
      <xdr:nvGraphicFramePr>
        <xdr:cNvPr id="425" name="Gráfico 424">
          <a:extLst>
            <a:ext uri="{FF2B5EF4-FFF2-40B4-BE49-F238E27FC236}">
              <a16:creationId xmlns="" xmlns:a16="http://schemas.microsoft.com/office/drawing/2014/main" id="{60855A52-E6F3-4109-9322-09C80534B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7</xdr:col>
      <xdr:colOff>523875</xdr:colOff>
      <xdr:row>1893</xdr:row>
      <xdr:rowOff>0</xdr:rowOff>
    </xdr:from>
    <xdr:to>
      <xdr:col>13</xdr:col>
      <xdr:colOff>809626</xdr:colOff>
      <xdr:row>1904</xdr:row>
      <xdr:rowOff>299358</xdr:rowOff>
    </xdr:to>
    <xdr:graphicFrame macro="">
      <xdr:nvGraphicFramePr>
        <xdr:cNvPr id="411" name="Gráfico 410">
          <a:extLst>
            <a:ext uri="{FF2B5EF4-FFF2-40B4-BE49-F238E27FC236}">
              <a16:creationId xmlns="" xmlns:a16="http://schemas.microsoft.com/office/drawing/2014/main" id="{1663FBC1-8BF9-4006-84A9-6C77FF365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7</xdr:col>
      <xdr:colOff>539750</xdr:colOff>
      <xdr:row>1919</xdr:row>
      <xdr:rowOff>0</xdr:rowOff>
    </xdr:from>
    <xdr:to>
      <xdr:col>13</xdr:col>
      <xdr:colOff>825501</xdr:colOff>
      <xdr:row>1931</xdr:row>
      <xdr:rowOff>0</xdr:rowOff>
    </xdr:to>
    <xdr:graphicFrame macro="">
      <xdr:nvGraphicFramePr>
        <xdr:cNvPr id="414" name="Gráfico 413">
          <a:extLst>
            <a:ext uri="{FF2B5EF4-FFF2-40B4-BE49-F238E27FC236}">
              <a16:creationId xmlns="" xmlns:a16="http://schemas.microsoft.com/office/drawing/2014/main" id="{762C167D-74C3-4870-96A9-7866B82E8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7</xdr:col>
      <xdr:colOff>571500</xdr:colOff>
      <xdr:row>1964</xdr:row>
      <xdr:rowOff>222249</xdr:rowOff>
    </xdr:from>
    <xdr:to>
      <xdr:col>14</xdr:col>
      <xdr:colOff>1</xdr:colOff>
      <xdr:row>1976</xdr:row>
      <xdr:rowOff>301624</xdr:rowOff>
    </xdr:to>
    <xdr:graphicFrame macro="">
      <xdr:nvGraphicFramePr>
        <xdr:cNvPr id="416" name="Gráfico 415">
          <a:extLst>
            <a:ext uri="{FF2B5EF4-FFF2-40B4-BE49-F238E27FC236}">
              <a16:creationId xmlns="" xmlns:a16="http://schemas.microsoft.com/office/drawing/2014/main" id="{B417DF69-D955-473B-B565-7ED235568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7</xdr:col>
      <xdr:colOff>555625</xdr:colOff>
      <xdr:row>2032</xdr:row>
      <xdr:rowOff>0</xdr:rowOff>
    </xdr:from>
    <xdr:to>
      <xdr:col>13</xdr:col>
      <xdr:colOff>841376</xdr:colOff>
      <xdr:row>2044</xdr:row>
      <xdr:rowOff>15875</xdr:rowOff>
    </xdr:to>
    <xdr:graphicFrame macro="">
      <xdr:nvGraphicFramePr>
        <xdr:cNvPr id="417" name="Gráfico 416">
          <a:extLst>
            <a:ext uri="{FF2B5EF4-FFF2-40B4-BE49-F238E27FC236}">
              <a16:creationId xmlns="" xmlns:a16="http://schemas.microsoft.com/office/drawing/2014/main" id="{02BEBD8F-F644-43EA-9794-224672B7D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1682750</xdr:colOff>
      <xdr:row>2070</xdr:row>
      <xdr:rowOff>269875</xdr:rowOff>
    </xdr:from>
    <xdr:to>
      <xdr:col>6</xdr:col>
      <xdr:colOff>984251</xdr:colOff>
      <xdr:row>2080</xdr:row>
      <xdr:rowOff>296444</xdr:rowOff>
    </xdr:to>
    <xdr:graphicFrame macro="">
      <xdr:nvGraphicFramePr>
        <xdr:cNvPr id="418" name="Gráfico 417">
          <a:extLst>
            <a:ext uri="{FF2B5EF4-FFF2-40B4-BE49-F238E27FC236}">
              <a16:creationId xmlns="" xmlns:a16="http://schemas.microsoft.com/office/drawing/2014/main" id="{D6368026-2D8B-4CA7-BA79-2B5839993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7</xdr:col>
      <xdr:colOff>539750</xdr:colOff>
      <xdr:row>2103</xdr:row>
      <xdr:rowOff>0</xdr:rowOff>
    </xdr:from>
    <xdr:to>
      <xdr:col>13</xdr:col>
      <xdr:colOff>825501</xdr:colOff>
      <xdr:row>2115</xdr:row>
      <xdr:rowOff>15875</xdr:rowOff>
    </xdr:to>
    <xdr:graphicFrame macro="">
      <xdr:nvGraphicFramePr>
        <xdr:cNvPr id="426" name="Gráfico 425">
          <a:extLst>
            <a:ext uri="{FF2B5EF4-FFF2-40B4-BE49-F238E27FC236}">
              <a16:creationId xmlns="" xmlns:a16="http://schemas.microsoft.com/office/drawing/2014/main" id="{2FB64A57-D1F5-4C1E-887F-6A6DB478D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7</xdr:col>
      <xdr:colOff>492125</xdr:colOff>
      <xdr:row>2182</xdr:row>
      <xdr:rowOff>47625</xdr:rowOff>
    </xdr:from>
    <xdr:to>
      <xdr:col>13</xdr:col>
      <xdr:colOff>777876</xdr:colOff>
      <xdr:row>2194</xdr:row>
      <xdr:rowOff>63500</xdr:rowOff>
    </xdr:to>
    <xdr:graphicFrame macro="">
      <xdr:nvGraphicFramePr>
        <xdr:cNvPr id="427" name="Gráfico 426">
          <a:extLst>
            <a:ext uri="{FF2B5EF4-FFF2-40B4-BE49-F238E27FC236}">
              <a16:creationId xmlns="" xmlns:a16="http://schemas.microsoft.com/office/drawing/2014/main" id="{E698B1EE-E6A4-4755-9275-4E4174A84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7</xdr:col>
      <xdr:colOff>571500</xdr:colOff>
      <xdr:row>2242</xdr:row>
      <xdr:rowOff>15875</xdr:rowOff>
    </xdr:from>
    <xdr:to>
      <xdr:col>14</xdr:col>
      <xdr:colOff>1</xdr:colOff>
      <xdr:row>2254</xdr:row>
      <xdr:rowOff>31750</xdr:rowOff>
    </xdr:to>
    <xdr:graphicFrame macro="">
      <xdr:nvGraphicFramePr>
        <xdr:cNvPr id="428" name="Gráfico 427">
          <a:extLst>
            <a:ext uri="{FF2B5EF4-FFF2-40B4-BE49-F238E27FC236}">
              <a16:creationId xmlns="" xmlns:a16="http://schemas.microsoft.com/office/drawing/2014/main" id="{8C859877-0D34-4547-9EE0-FD9AD94E9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7</xdr:col>
      <xdr:colOff>555625</xdr:colOff>
      <xdr:row>2312</xdr:row>
      <xdr:rowOff>0</xdr:rowOff>
    </xdr:from>
    <xdr:to>
      <xdr:col>13</xdr:col>
      <xdr:colOff>841376</xdr:colOff>
      <xdr:row>2324</xdr:row>
      <xdr:rowOff>15875</xdr:rowOff>
    </xdr:to>
    <xdr:graphicFrame macro="">
      <xdr:nvGraphicFramePr>
        <xdr:cNvPr id="429" name="Gráfico 428">
          <a:extLst>
            <a:ext uri="{FF2B5EF4-FFF2-40B4-BE49-F238E27FC236}">
              <a16:creationId xmlns="" xmlns:a16="http://schemas.microsoft.com/office/drawing/2014/main" id="{A17E4392-9E98-408F-BE06-5D85B7372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7</xdr:col>
      <xdr:colOff>539750</xdr:colOff>
      <xdr:row>2382</xdr:row>
      <xdr:rowOff>31750</xdr:rowOff>
    </xdr:from>
    <xdr:to>
      <xdr:col>13</xdr:col>
      <xdr:colOff>825501</xdr:colOff>
      <xdr:row>2394</xdr:row>
      <xdr:rowOff>47625</xdr:rowOff>
    </xdr:to>
    <xdr:graphicFrame macro="">
      <xdr:nvGraphicFramePr>
        <xdr:cNvPr id="430" name="Gráfico 429">
          <a:extLst>
            <a:ext uri="{FF2B5EF4-FFF2-40B4-BE49-F238E27FC236}">
              <a16:creationId xmlns="" xmlns:a16="http://schemas.microsoft.com/office/drawing/2014/main" id="{029139F2-5C1E-444D-B0CB-DDC100C73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7</xdr:col>
      <xdr:colOff>539750</xdr:colOff>
      <xdr:row>2450</xdr:row>
      <xdr:rowOff>15875</xdr:rowOff>
    </xdr:from>
    <xdr:to>
      <xdr:col>13</xdr:col>
      <xdr:colOff>825501</xdr:colOff>
      <xdr:row>2462</xdr:row>
      <xdr:rowOff>31750</xdr:rowOff>
    </xdr:to>
    <xdr:graphicFrame macro="">
      <xdr:nvGraphicFramePr>
        <xdr:cNvPr id="431" name="Gráfico 430">
          <a:extLst>
            <a:ext uri="{FF2B5EF4-FFF2-40B4-BE49-F238E27FC236}">
              <a16:creationId xmlns="" xmlns:a16="http://schemas.microsoft.com/office/drawing/2014/main" id="{FB41BCBA-1D66-4891-8519-589B66017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7</xdr:col>
      <xdr:colOff>539750</xdr:colOff>
      <xdr:row>1980</xdr:row>
      <xdr:rowOff>15875</xdr:rowOff>
    </xdr:from>
    <xdr:to>
      <xdr:col>13</xdr:col>
      <xdr:colOff>825501</xdr:colOff>
      <xdr:row>1992</xdr:row>
      <xdr:rowOff>0</xdr:rowOff>
    </xdr:to>
    <xdr:graphicFrame macro="">
      <xdr:nvGraphicFramePr>
        <xdr:cNvPr id="432" name="Gráfico 431">
          <a:extLst>
            <a:ext uri="{FF2B5EF4-FFF2-40B4-BE49-F238E27FC236}">
              <a16:creationId xmlns="" xmlns:a16="http://schemas.microsoft.com/office/drawing/2014/main" id="{5CE929DE-E38A-4961-B997-177CB16C6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7</xdr:col>
      <xdr:colOff>555625</xdr:colOff>
      <xdr:row>2047</xdr:row>
      <xdr:rowOff>31750</xdr:rowOff>
    </xdr:from>
    <xdr:to>
      <xdr:col>13</xdr:col>
      <xdr:colOff>841376</xdr:colOff>
      <xdr:row>2059</xdr:row>
      <xdr:rowOff>15875</xdr:rowOff>
    </xdr:to>
    <xdr:graphicFrame macro="">
      <xdr:nvGraphicFramePr>
        <xdr:cNvPr id="433" name="Gráfico 432">
          <a:extLst>
            <a:ext uri="{FF2B5EF4-FFF2-40B4-BE49-F238E27FC236}">
              <a16:creationId xmlns="" xmlns:a16="http://schemas.microsoft.com/office/drawing/2014/main" id="{04902FE9-6FD9-47B1-A7E1-296755F8A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1682750</xdr:colOff>
      <xdr:row>2088</xdr:row>
      <xdr:rowOff>238126</xdr:rowOff>
    </xdr:from>
    <xdr:to>
      <xdr:col>6</xdr:col>
      <xdr:colOff>984251</xdr:colOff>
      <xdr:row>2098</xdr:row>
      <xdr:rowOff>238126</xdr:rowOff>
    </xdr:to>
    <xdr:graphicFrame macro="">
      <xdr:nvGraphicFramePr>
        <xdr:cNvPr id="434" name="Gráfico 433">
          <a:extLst>
            <a:ext uri="{FF2B5EF4-FFF2-40B4-BE49-F238E27FC236}">
              <a16:creationId xmlns="" xmlns:a16="http://schemas.microsoft.com/office/drawing/2014/main" id="{E20577AB-82DB-40E4-A1F5-F648A910F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7</xdr:col>
      <xdr:colOff>555625</xdr:colOff>
      <xdr:row>2129</xdr:row>
      <xdr:rowOff>0</xdr:rowOff>
    </xdr:from>
    <xdr:to>
      <xdr:col>13</xdr:col>
      <xdr:colOff>841376</xdr:colOff>
      <xdr:row>2140</xdr:row>
      <xdr:rowOff>301625</xdr:rowOff>
    </xdr:to>
    <xdr:graphicFrame macro="">
      <xdr:nvGraphicFramePr>
        <xdr:cNvPr id="435" name="Gráfico 434">
          <a:extLst>
            <a:ext uri="{FF2B5EF4-FFF2-40B4-BE49-F238E27FC236}">
              <a16:creationId xmlns="" xmlns:a16="http://schemas.microsoft.com/office/drawing/2014/main" id="{7EFAFACE-784C-4E60-B63B-D67F44A11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7</xdr:col>
      <xdr:colOff>571500</xdr:colOff>
      <xdr:row>2209</xdr:row>
      <xdr:rowOff>31750</xdr:rowOff>
    </xdr:from>
    <xdr:to>
      <xdr:col>14</xdr:col>
      <xdr:colOff>1</xdr:colOff>
      <xdr:row>2221</xdr:row>
      <xdr:rowOff>15875</xdr:rowOff>
    </xdr:to>
    <xdr:graphicFrame macro="">
      <xdr:nvGraphicFramePr>
        <xdr:cNvPr id="436" name="Gráfico 435">
          <a:extLst>
            <a:ext uri="{FF2B5EF4-FFF2-40B4-BE49-F238E27FC236}">
              <a16:creationId xmlns="" xmlns:a16="http://schemas.microsoft.com/office/drawing/2014/main" id="{F8670F76-B300-4995-83D7-6C5FBA6C7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7</xdr:col>
      <xdr:colOff>555625</xdr:colOff>
      <xdr:row>2268</xdr:row>
      <xdr:rowOff>0</xdr:rowOff>
    </xdr:from>
    <xdr:to>
      <xdr:col>13</xdr:col>
      <xdr:colOff>841376</xdr:colOff>
      <xdr:row>2279</xdr:row>
      <xdr:rowOff>301625</xdr:rowOff>
    </xdr:to>
    <xdr:graphicFrame macro="">
      <xdr:nvGraphicFramePr>
        <xdr:cNvPr id="437" name="Gráfico 436">
          <a:extLst>
            <a:ext uri="{FF2B5EF4-FFF2-40B4-BE49-F238E27FC236}">
              <a16:creationId xmlns="" xmlns:a16="http://schemas.microsoft.com/office/drawing/2014/main" id="{A0D742D8-1B00-4A52-AAF2-23FCCBD5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7</xdr:col>
      <xdr:colOff>555625</xdr:colOff>
      <xdr:row>2338</xdr:row>
      <xdr:rowOff>15875</xdr:rowOff>
    </xdr:from>
    <xdr:to>
      <xdr:col>13</xdr:col>
      <xdr:colOff>841376</xdr:colOff>
      <xdr:row>2350</xdr:row>
      <xdr:rowOff>0</xdr:rowOff>
    </xdr:to>
    <xdr:graphicFrame macro="">
      <xdr:nvGraphicFramePr>
        <xdr:cNvPr id="438" name="Gráfico 437">
          <a:extLst>
            <a:ext uri="{FF2B5EF4-FFF2-40B4-BE49-F238E27FC236}">
              <a16:creationId xmlns="" xmlns:a16="http://schemas.microsoft.com/office/drawing/2014/main" id="{5AC7DEF6-CCEE-4356-B731-1B556F819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7</xdr:col>
      <xdr:colOff>555625</xdr:colOff>
      <xdr:row>2408</xdr:row>
      <xdr:rowOff>15875</xdr:rowOff>
    </xdr:from>
    <xdr:to>
      <xdr:col>13</xdr:col>
      <xdr:colOff>841376</xdr:colOff>
      <xdr:row>2420</xdr:row>
      <xdr:rowOff>0</xdr:rowOff>
    </xdr:to>
    <xdr:graphicFrame macro="">
      <xdr:nvGraphicFramePr>
        <xdr:cNvPr id="439" name="Gráfico 438">
          <a:extLst>
            <a:ext uri="{FF2B5EF4-FFF2-40B4-BE49-F238E27FC236}">
              <a16:creationId xmlns="" xmlns:a16="http://schemas.microsoft.com/office/drawing/2014/main" id="{3B5E1159-E29C-41DE-B4D1-0565C753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7</xdr:col>
      <xdr:colOff>555625</xdr:colOff>
      <xdr:row>2476</xdr:row>
      <xdr:rowOff>0</xdr:rowOff>
    </xdr:from>
    <xdr:to>
      <xdr:col>13</xdr:col>
      <xdr:colOff>841376</xdr:colOff>
      <xdr:row>2487</xdr:row>
      <xdr:rowOff>301625</xdr:rowOff>
    </xdr:to>
    <xdr:graphicFrame macro="">
      <xdr:nvGraphicFramePr>
        <xdr:cNvPr id="440" name="Gráfico 439">
          <a:extLst>
            <a:ext uri="{FF2B5EF4-FFF2-40B4-BE49-F238E27FC236}">
              <a16:creationId xmlns="" xmlns:a16="http://schemas.microsoft.com/office/drawing/2014/main" id="{5E46E43A-9271-4856-BE5F-A97F78F43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0</xdr:colOff>
      <xdr:row>2116</xdr:row>
      <xdr:rowOff>0</xdr:rowOff>
    </xdr:from>
    <xdr:to>
      <xdr:col>12</xdr:col>
      <xdr:colOff>924718</xdr:colOff>
      <xdr:row>2126</xdr:row>
      <xdr:rowOff>20242</xdr:rowOff>
    </xdr:to>
    <xdr:graphicFrame macro="">
      <xdr:nvGraphicFramePr>
        <xdr:cNvPr id="442" name="Gráfico 441">
          <a:extLst>
            <a:ext uri="{FF2B5EF4-FFF2-40B4-BE49-F238E27FC236}">
              <a16:creationId xmlns="" xmlns:a16="http://schemas.microsoft.com/office/drawing/2014/main" id="{60E75660-846F-47DA-B6E8-D6B2420A9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47625</xdr:colOff>
      <xdr:row>2142</xdr:row>
      <xdr:rowOff>285750</xdr:rowOff>
    </xdr:from>
    <xdr:to>
      <xdr:col>12</xdr:col>
      <xdr:colOff>972343</xdr:colOff>
      <xdr:row>2152</xdr:row>
      <xdr:rowOff>305992</xdr:rowOff>
    </xdr:to>
    <xdr:graphicFrame macro="">
      <xdr:nvGraphicFramePr>
        <xdr:cNvPr id="443" name="Gráfico 442">
          <a:extLst>
            <a:ext uri="{FF2B5EF4-FFF2-40B4-BE49-F238E27FC236}">
              <a16:creationId xmlns="" xmlns:a16="http://schemas.microsoft.com/office/drawing/2014/main" id="{35C3A324-EFE0-438A-AAFF-BCCFEBDD6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0</xdr:colOff>
      <xdr:row>2255</xdr:row>
      <xdr:rowOff>0</xdr:rowOff>
    </xdr:from>
    <xdr:to>
      <xdr:col>12</xdr:col>
      <xdr:colOff>924718</xdr:colOff>
      <xdr:row>2265</xdr:row>
      <xdr:rowOff>20242</xdr:rowOff>
    </xdr:to>
    <xdr:graphicFrame macro="">
      <xdr:nvGraphicFramePr>
        <xdr:cNvPr id="444" name="Gráfico 443">
          <a:extLst>
            <a:ext uri="{FF2B5EF4-FFF2-40B4-BE49-F238E27FC236}">
              <a16:creationId xmlns="" xmlns:a16="http://schemas.microsoft.com/office/drawing/2014/main" id="{1FCFEA07-36D9-465D-9339-6DEF921E9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0</xdr:colOff>
      <xdr:row>2281</xdr:row>
      <xdr:rowOff>0</xdr:rowOff>
    </xdr:from>
    <xdr:to>
      <xdr:col>12</xdr:col>
      <xdr:colOff>985727</xdr:colOff>
      <xdr:row>2291</xdr:row>
      <xdr:rowOff>20242</xdr:rowOff>
    </xdr:to>
    <xdr:graphicFrame macro="">
      <xdr:nvGraphicFramePr>
        <xdr:cNvPr id="445" name="Gráfico 444">
          <a:extLst>
            <a:ext uri="{FF2B5EF4-FFF2-40B4-BE49-F238E27FC236}">
              <a16:creationId xmlns="" xmlns:a16="http://schemas.microsoft.com/office/drawing/2014/main" id="{3B2D8AB2-E848-4317-BDB4-83C9C7A75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0</xdr:colOff>
      <xdr:row>2325</xdr:row>
      <xdr:rowOff>0</xdr:rowOff>
    </xdr:from>
    <xdr:to>
      <xdr:col>12</xdr:col>
      <xdr:colOff>952500</xdr:colOff>
      <xdr:row>2335</xdr:row>
      <xdr:rowOff>20242</xdr:rowOff>
    </xdr:to>
    <xdr:graphicFrame macro="">
      <xdr:nvGraphicFramePr>
        <xdr:cNvPr id="446" name="Gráfico 445">
          <a:extLst>
            <a:ext uri="{FF2B5EF4-FFF2-40B4-BE49-F238E27FC236}">
              <a16:creationId xmlns="" xmlns:a16="http://schemas.microsoft.com/office/drawing/2014/main" id="{89AF1ADA-F7B7-44F6-BFD9-74D5EF542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0</xdr:colOff>
      <xdr:row>2351</xdr:row>
      <xdr:rowOff>0</xdr:rowOff>
    </xdr:from>
    <xdr:to>
      <xdr:col>12</xdr:col>
      <xdr:colOff>974651</xdr:colOff>
      <xdr:row>2361</xdr:row>
      <xdr:rowOff>20242</xdr:rowOff>
    </xdr:to>
    <xdr:graphicFrame macro="">
      <xdr:nvGraphicFramePr>
        <xdr:cNvPr id="452" name="Gráfico 451">
          <a:extLst>
            <a:ext uri="{FF2B5EF4-FFF2-40B4-BE49-F238E27FC236}">
              <a16:creationId xmlns="" xmlns:a16="http://schemas.microsoft.com/office/drawing/2014/main" id="{B65B0A4F-84D6-46BC-A8D4-9FBE215F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0</xdr:colOff>
      <xdr:row>2395</xdr:row>
      <xdr:rowOff>0</xdr:rowOff>
    </xdr:from>
    <xdr:to>
      <xdr:col>13</xdr:col>
      <xdr:colOff>0</xdr:colOff>
      <xdr:row>2405</xdr:row>
      <xdr:rowOff>20242</xdr:rowOff>
    </xdr:to>
    <xdr:graphicFrame macro="">
      <xdr:nvGraphicFramePr>
        <xdr:cNvPr id="453" name="Gráfico 452">
          <a:extLst>
            <a:ext uri="{FF2B5EF4-FFF2-40B4-BE49-F238E27FC236}">
              <a16:creationId xmlns="" xmlns:a16="http://schemas.microsoft.com/office/drawing/2014/main" id="{C0616076-59D1-40F1-BF9C-ED836CE2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0</xdr:colOff>
      <xdr:row>2421</xdr:row>
      <xdr:rowOff>0</xdr:rowOff>
    </xdr:from>
    <xdr:to>
      <xdr:col>12</xdr:col>
      <xdr:colOff>924718</xdr:colOff>
      <xdr:row>2431</xdr:row>
      <xdr:rowOff>20242</xdr:rowOff>
    </xdr:to>
    <xdr:graphicFrame macro="">
      <xdr:nvGraphicFramePr>
        <xdr:cNvPr id="454" name="Gráfico 453">
          <a:extLst>
            <a:ext uri="{FF2B5EF4-FFF2-40B4-BE49-F238E27FC236}">
              <a16:creationId xmlns="" xmlns:a16="http://schemas.microsoft.com/office/drawing/2014/main" id="{92CD6692-24F5-41EC-87D0-1B1EB25EC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0</xdr:colOff>
      <xdr:row>2463</xdr:row>
      <xdr:rowOff>0</xdr:rowOff>
    </xdr:from>
    <xdr:to>
      <xdr:col>12</xdr:col>
      <xdr:colOff>924718</xdr:colOff>
      <xdr:row>2473</xdr:row>
      <xdr:rowOff>20242</xdr:rowOff>
    </xdr:to>
    <xdr:graphicFrame macro="">
      <xdr:nvGraphicFramePr>
        <xdr:cNvPr id="455" name="Gráfico 454">
          <a:extLst>
            <a:ext uri="{FF2B5EF4-FFF2-40B4-BE49-F238E27FC236}">
              <a16:creationId xmlns="" xmlns:a16="http://schemas.microsoft.com/office/drawing/2014/main" id="{DB7E21D3-54B3-42AF-8CF5-E7F8C8CF1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0</xdr:colOff>
      <xdr:row>2489</xdr:row>
      <xdr:rowOff>0</xdr:rowOff>
    </xdr:from>
    <xdr:to>
      <xdr:col>12</xdr:col>
      <xdr:colOff>924718</xdr:colOff>
      <xdr:row>2499</xdr:row>
      <xdr:rowOff>20242</xdr:rowOff>
    </xdr:to>
    <xdr:graphicFrame macro="">
      <xdr:nvGraphicFramePr>
        <xdr:cNvPr id="456" name="Gráfico 455">
          <a:extLst>
            <a:ext uri="{FF2B5EF4-FFF2-40B4-BE49-F238E27FC236}">
              <a16:creationId xmlns="" xmlns:a16="http://schemas.microsoft.com/office/drawing/2014/main" id="{606D84BE-0D31-4B6F-8ED6-8AA549974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7</xdr:col>
      <xdr:colOff>190500</xdr:colOff>
      <xdr:row>2521</xdr:row>
      <xdr:rowOff>309562</xdr:rowOff>
    </xdr:from>
    <xdr:to>
      <xdr:col>14</xdr:col>
      <xdr:colOff>0</xdr:colOff>
      <xdr:row>2534</xdr:row>
      <xdr:rowOff>15875</xdr:rowOff>
    </xdr:to>
    <xdr:graphicFrame macro="">
      <xdr:nvGraphicFramePr>
        <xdr:cNvPr id="325" name="Gráfico 2">
          <a:extLst>
            <a:ext uri="{FF2B5EF4-FFF2-40B4-BE49-F238E27FC236}">
              <a16:creationId xmlns="" xmlns:a16="http://schemas.microsoft.com/office/drawing/2014/main" id="{3CB223CB-71C0-4B65-9E94-0E78877C4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79375</xdr:colOff>
      <xdr:row>2553</xdr:row>
      <xdr:rowOff>0</xdr:rowOff>
    </xdr:from>
    <xdr:to>
      <xdr:col>13</xdr:col>
      <xdr:colOff>777875</xdr:colOff>
      <xdr:row>2571</xdr:row>
      <xdr:rowOff>63500</xdr:rowOff>
    </xdr:to>
    <xdr:graphicFrame macro="">
      <xdr:nvGraphicFramePr>
        <xdr:cNvPr id="331" name="Gráfico 4">
          <a:extLst>
            <a:ext uri="{FF2B5EF4-FFF2-40B4-BE49-F238E27FC236}">
              <a16:creationId xmlns="" xmlns:a16="http://schemas.microsoft.com/office/drawing/2014/main" id="{5C15703F-56EC-4D47-A5B2-D7995C7E9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31750</xdr:colOff>
      <xdr:row>2584</xdr:row>
      <xdr:rowOff>31750</xdr:rowOff>
    </xdr:from>
    <xdr:to>
      <xdr:col>14</xdr:col>
      <xdr:colOff>0</xdr:colOff>
      <xdr:row>2597</xdr:row>
      <xdr:rowOff>15875</xdr:rowOff>
    </xdr:to>
    <xdr:graphicFrame macro="">
      <xdr:nvGraphicFramePr>
        <xdr:cNvPr id="333" name="Gráfico 332">
          <a:extLst>
            <a:ext uri="{FF2B5EF4-FFF2-40B4-BE49-F238E27FC236}">
              <a16:creationId xmlns="" xmlns:a16="http://schemas.microsoft.com/office/drawing/2014/main" id="{5A15E668-A618-4D77-BD3D-FB8D22530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3</xdr:col>
      <xdr:colOff>508000</xdr:colOff>
      <xdr:row>2598</xdr:row>
      <xdr:rowOff>23812</xdr:rowOff>
    </xdr:from>
    <xdr:to>
      <xdr:col>9</xdr:col>
      <xdr:colOff>874970</xdr:colOff>
      <xdr:row>2612</xdr:row>
      <xdr:rowOff>132907</xdr:rowOff>
    </xdr:to>
    <xdr:graphicFrame macro="">
      <xdr:nvGraphicFramePr>
        <xdr:cNvPr id="344" name="Gráfico 2">
          <a:extLst>
            <a:ext uri="{FF2B5EF4-FFF2-40B4-BE49-F238E27FC236}">
              <a16:creationId xmlns="" xmlns:a16="http://schemas.microsoft.com/office/drawing/2014/main" id="{B79032EE-009E-4CDD-8B53-A2F9BA6F8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0</xdr:colOff>
      <xdr:row>2734</xdr:row>
      <xdr:rowOff>0</xdr:rowOff>
    </xdr:from>
    <xdr:to>
      <xdr:col>13</xdr:col>
      <xdr:colOff>825500</xdr:colOff>
      <xdr:row>2746</xdr:row>
      <xdr:rowOff>0</xdr:rowOff>
    </xdr:to>
    <xdr:graphicFrame macro="">
      <xdr:nvGraphicFramePr>
        <xdr:cNvPr id="348" name="Gráfico 347">
          <a:extLst>
            <a:ext uri="{FF2B5EF4-FFF2-40B4-BE49-F238E27FC236}">
              <a16:creationId xmlns="" xmlns:a16="http://schemas.microsoft.com/office/drawing/2014/main" id="{4AB1F0FA-BB3B-4C4D-8E1E-7D34B5E45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321191</xdr:colOff>
      <xdr:row>2746</xdr:row>
      <xdr:rowOff>254738</xdr:rowOff>
    </xdr:from>
    <xdr:to>
      <xdr:col>6</xdr:col>
      <xdr:colOff>93404</xdr:colOff>
      <xdr:row>2762</xdr:row>
      <xdr:rowOff>111310</xdr:rowOff>
    </xdr:to>
    <xdr:graphicFrame macro="">
      <xdr:nvGraphicFramePr>
        <xdr:cNvPr id="354" name="Gráfico 2">
          <a:extLst>
            <a:ext uri="{FF2B5EF4-FFF2-40B4-BE49-F238E27FC236}">
              <a16:creationId xmlns="" xmlns:a16="http://schemas.microsoft.com/office/drawing/2014/main" id="{D9015322-8F9E-41D6-9F28-ABCBFA1C7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3</xdr:col>
      <xdr:colOff>15875</xdr:colOff>
      <xdr:row>2866</xdr:row>
      <xdr:rowOff>31750</xdr:rowOff>
    </xdr:from>
    <xdr:to>
      <xdr:col>9</xdr:col>
      <xdr:colOff>508000</xdr:colOff>
      <xdr:row>2881</xdr:row>
      <xdr:rowOff>31750</xdr:rowOff>
    </xdr:to>
    <xdr:graphicFrame macro="">
      <xdr:nvGraphicFramePr>
        <xdr:cNvPr id="358" name="Gráfico 2">
          <a:extLst>
            <a:ext uri="{FF2B5EF4-FFF2-40B4-BE49-F238E27FC236}">
              <a16:creationId xmlns="" xmlns:a16="http://schemas.microsoft.com/office/drawing/2014/main" id="{33BCC788-6760-4E05-BF19-A8B47D8E2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23812</xdr:colOff>
      <xdr:row>2881</xdr:row>
      <xdr:rowOff>285750</xdr:rowOff>
    </xdr:from>
    <xdr:to>
      <xdr:col>13</xdr:col>
      <xdr:colOff>849312</xdr:colOff>
      <xdr:row>2894</xdr:row>
      <xdr:rowOff>269875</xdr:rowOff>
    </xdr:to>
    <xdr:graphicFrame macro="">
      <xdr:nvGraphicFramePr>
        <xdr:cNvPr id="359" name="Gráfico 358">
          <a:extLst>
            <a:ext uri="{FF2B5EF4-FFF2-40B4-BE49-F238E27FC236}">
              <a16:creationId xmlns="" xmlns:a16="http://schemas.microsoft.com/office/drawing/2014/main" id="{C5980D54-27F2-4CE2-99B5-F6AAE2065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31750</xdr:colOff>
      <xdr:row>2907</xdr:row>
      <xdr:rowOff>238126</xdr:rowOff>
    </xdr:from>
    <xdr:to>
      <xdr:col>14</xdr:col>
      <xdr:colOff>0</xdr:colOff>
      <xdr:row>2922</xdr:row>
      <xdr:rowOff>243664</xdr:rowOff>
    </xdr:to>
    <xdr:graphicFrame macro="">
      <xdr:nvGraphicFramePr>
        <xdr:cNvPr id="360" name="Gráfico 359">
          <a:extLst>
            <a:ext uri="{FF2B5EF4-FFF2-40B4-BE49-F238E27FC236}">
              <a16:creationId xmlns="" xmlns:a16="http://schemas.microsoft.com/office/drawing/2014/main" id="{436547ED-D0D0-4E28-B2C3-705205883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31750</xdr:colOff>
      <xdr:row>2940</xdr:row>
      <xdr:rowOff>238125</xdr:rowOff>
    </xdr:from>
    <xdr:to>
      <xdr:col>14</xdr:col>
      <xdr:colOff>0</xdr:colOff>
      <xdr:row>2955</xdr:row>
      <xdr:rowOff>0</xdr:rowOff>
    </xdr:to>
    <xdr:graphicFrame macro="">
      <xdr:nvGraphicFramePr>
        <xdr:cNvPr id="415" name="Gráfico 414">
          <a:extLst>
            <a:ext uri="{FF2B5EF4-FFF2-40B4-BE49-F238E27FC236}">
              <a16:creationId xmlns="" xmlns:a16="http://schemas.microsoft.com/office/drawing/2014/main" id="{92CA25DB-43E6-4A9B-9B91-464F9E11E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31750</xdr:colOff>
      <xdr:row>2967</xdr:row>
      <xdr:rowOff>238125</xdr:rowOff>
    </xdr:from>
    <xdr:to>
      <xdr:col>14</xdr:col>
      <xdr:colOff>0</xdr:colOff>
      <xdr:row>2982</xdr:row>
      <xdr:rowOff>0</xdr:rowOff>
    </xdr:to>
    <xdr:graphicFrame macro="">
      <xdr:nvGraphicFramePr>
        <xdr:cNvPr id="441" name="Gráfico 440">
          <a:extLst>
            <a:ext uri="{FF2B5EF4-FFF2-40B4-BE49-F238E27FC236}">
              <a16:creationId xmlns="" xmlns:a16="http://schemas.microsoft.com/office/drawing/2014/main" id="{A148AA0D-F7E8-47D5-8643-BF554758D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31750</xdr:colOff>
      <xdr:row>3009</xdr:row>
      <xdr:rowOff>238125</xdr:rowOff>
    </xdr:from>
    <xdr:to>
      <xdr:col>14</xdr:col>
      <xdr:colOff>0</xdr:colOff>
      <xdr:row>3023</xdr:row>
      <xdr:rowOff>269875</xdr:rowOff>
    </xdr:to>
    <xdr:graphicFrame macro="">
      <xdr:nvGraphicFramePr>
        <xdr:cNvPr id="447" name="Gráfico 446">
          <a:extLst>
            <a:ext uri="{FF2B5EF4-FFF2-40B4-BE49-F238E27FC236}">
              <a16:creationId xmlns="" xmlns:a16="http://schemas.microsoft.com/office/drawing/2014/main" id="{0BC961CF-CDD0-482A-A2A9-26D22F923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0</xdr:colOff>
      <xdr:row>3147</xdr:row>
      <xdr:rowOff>15874</xdr:rowOff>
    </xdr:from>
    <xdr:to>
      <xdr:col>6</xdr:col>
      <xdr:colOff>15875</xdr:colOff>
      <xdr:row>3156</xdr:row>
      <xdr:rowOff>254739</xdr:rowOff>
    </xdr:to>
    <xdr:graphicFrame macro="">
      <xdr:nvGraphicFramePr>
        <xdr:cNvPr id="457" name="Gráfico 456">
          <a:extLst>
            <a:ext uri="{FF2B5EF4-FFF2-40B4-BE49-F238E27FC236}">
              <a16:creationId xmlns="" xmlns:a16="http://schemas.microsoft.com/office/drawing/2014/main" id="{D4EE9642-D9BE-4643-B811-A09A93145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6</xdr:col>
      <xdr:colOff>936625</xdr:colOff>
      <xdr:row>3146</xdr:row>
      <xdr:rowOff>301625</xdr:rowOff>
    </xdr:from>
    <xdr:to>
      <xdr:col>14</xdr:col>
      <xdr:colOff>0</xdr:colOff>
      <xdr:row>3156</xdr:row>
      <xdr:rowOff>265814</xdr:rowOff>
    </xdr:to>
    <xdr:graphicFrame macro="">
      <xdr:nvGraphicFramePr>
        <xdr:cNvPr id="459" name="Gráfico 458">
          <a:extLst>
            <a:ext uri="{FF2B5EF4-FFF2-40B4-BE49-F238E27FC236}">
              <a16:creationId xmlns="" xmlns:a16="http://schemas.microsoft.com/office/drawing/2014/main" id="{3B8775C5-0492-4475-8F9A-E79B22B2B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0</xdr:colOff>
      <xdr:row>3175</xdr:row>
      <xdr:rowOff>7383</xdr:rowOff>
    </xdr:from>
    <xdr:to>
      <xdr:col>6</xdr:col>
      <xdr:colOff>635000</xdr:colOff>
      <xdr:row>3188</xdr:row>
      <xdr:rowOff>276889</xdr:rowOff>
    </xdr:to>
    <xdr:graphicFrame macro="">
      <xdr:nvGraphicFramePr>
        <xdr:cNvPr id="460" name="Gráfico 459">
          <a:extLst>
            <a:ext uri="{FF2B5EF4-FFF2-40B4-BE49-F238E27FC236}">
              <a16:creationId xmlns="" xmlns:a16="http://schemas.microsoft.com/office/drawing/2014/main" id="{69BFEC18-54F4-4640-95BB-976C25E12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6</xdr:col>
      <xdr:colOff>1000126</xdr:colOff>
      <xdr:row>3175</xdr:row>
      <xdr:rowOff>31751</xdr:rowOff>
    </xdr:from>
    <xdr:to>
      <xdr:col>13</xdr:col>
      <xdr:colOff>825501</xdr:colOff>
      <xdr:row>3188</xdr:row>
      <xdr:rowOff>265815</xdr:rowOff>
    </xdr:to>
    <xdr:graphicFrame macro="">
      <xdr:nvGraphicFramePr>
        <xdr:cNvPr id="461" name="Gráfico 2">
          <a:extLst>
            <a:ext uri="{FF2B5EF4-FFF2-40B4-BE49-F238E27FC236}">
              <a16:creationId xmlns="" xmlns:a16="http://schemas.microsoft.com/office/drawing/2014/main" id="{08B62AD2-1986-431D-8B17-674D05091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0</xdr:colOff>
      <xdr:row>3190</xdr:row>
      <xdr:rowOff>0</xdr:rowOff>
    </xdr:from>
    <xdr:to>
      <xdr:col>6</xdr:col>
      <xdr:colOff>635000</xdr:colOff>
      <xdr:row>3203</xdr:row>
      <xdr:rowOff>276889</xdr:rowOff>
    </xdr:to>
    <xdr:graphicFrame macro="">
      <xdr:nvGraphicFramePr>
        <xdr:cNvPr id="462" name="Gráfico 461">
          <a:extLst>
            <a:ext uri="{FF2B5EF4-FFF2-40B4-BE49-F238E27FC236}">
              <a16:creationId xmlns="" xmlns:a16="http://schemas.microsoft.com/office/drawing/2014/main" id="{21CCE218-7575-4995-A57A-FD30DA3B3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6</xdr:col>
      <xdr:colOff>1000126</xdr:colOff>
      <xdr:row>3190</xdr:row>
      <xdr:rowOff>31751</xdr:rowOff>
    </xdr:from>
    <xdr:to>
      <xdr:col>13</xdr:col>
      <xdr:colOff>825501</xdr:colOff>
      <xdr:row>3203</xdr:row>
      <xdr:rowOff>287965</xdr:rowOff>
    </xdr:to>
    <xdr:graphicFrame macro="">
      <xdr:nvGraphicFramePr>
        <xdr:cNvPr id="463" name="Gráfico 2">
          <a:extLst>
            <a:ext uri="{FF2B5EF4-FFF2-40B4-BE49-F238E27FC236}">
              <a16:creationId xmlns="" xmlns:a16="http://schemas.microsoft.com/office/drawing/2014/main" id="{F38127C6-E7AD-49AC-9D0C-2E6870DF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7</xdr:col>
      <xdr:colOff>190500</xdr:colOff>
      <xdr:row>2536</xdr:row>
      <xdr:rowOff>309562</xdr:rowOff>
    </xdr:from>
    <xdr:to>
      <xdr:col>14</xdr:col>
      <xdr:colOff>0</xdr:colOff>
      <xdr:row>2549</xdr:row>
      <xdr:rowOff>15875</xdr:rowOff>
    </xdr:to>
    <xdr:graphicFrame macro="">
      <xdr:nvGraphicFramePr>
        <xdr:cNvPr id="336" name="Gráfico 2">
          <a:extLst>
            <a:ext uri="{FF2B5EF4-FFF2-40B4-BE49-F238E27FC236}">
              <a16:creationId xmlns="" xmlns:a16="http://schemas.microsoft.com/office/drawing/2014/main" id="{551692CB-FF0F-4F4C-9E1F-6442087B3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79375</xdr:colOff>
      <xdr:row>2656</xdr:row>
      <xdr:rowOff>0</xdr:rowOff>
    </xdr:from>
    <xdr:to>
      <xdr:col>13</xdr:col>
      <xdr:colOff>777875</xdr:colOff>
      <xdr:row>2674</xdr:row>
      <xdr:rowOff>63500</xdr:rowOff>
    </xdr:to>
    <xdr:graphicFrame macro="">
      <xdr:nvGraphicFramePr>
        <xdr:cNvPr id="345" name="Gráfico 4">
          <a:extLst>
            <a:ext uri="{FF2B5EF4-FFF2-40B4-BE49-F238E27FC236}">
              <a16:creationId xmlns="" xmlns:a16="http://schemas.microsoft.com/office/drawing/2014/main" id="{E00C17F1-C4AE-49C6-9D61-D196A5057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31750</xdr:colOff>
      <xdr:row>2686</xdr:row>
      <xdr:rowOff>31750</xdr:rowOff>
    </xdr:from>
    <xdr:to>
      <xdr:col>14</xdr:col>
      <xdr:colOff>0</xdr:colOff>
      <xdr:row>2699</xdr:row>
      <xdr:rowOff>15875</xdr:rowOff>
    </xdr:to>
    <xdr:graphicFrame macro="">
      <xdr:nvGraphicFramePr>
        <xdr:cNvPr id="347" name="Gráfico 346">
          <a:extLst>
            <a:ext uri="{FF2B5EF4-FFF2-40B4-BE49-F238E27FC236}">
              <a16:creationId xmlns="" xmlns:a16="http://schemas.microsoft.com/office/drawing/2014/main" id="{43F0843F-7B3D-4269-8DA6-16083460C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3</xdr:col>
      <xdr:colOff>508000</xdr:colOff>
      <xdr:row>2700</xdr:row>
      <xdr:rowOff>23812</xdr:rowOff>
    </xdr:from>
    <xdr:to>
      <xdr:col>10</xdr:col>
      <xdr:colOff>15875</xdr:colOff>
      <xdr:row>2715</xdr:row>
      <xdr:rowOff>0</xdr:rowOff>
    </xdr:to>
    <xdr:graphicFrame macro="">
      <xdr:nvGraphicFramePr>
        <xdr:cNvPr id="355" name="Gráfico 2">
          <a:extLst>
            <a:ext uri="{FF2B5EF4-FFF2-40B4-BE49-F238E27FC236}">
              <a16:creationId xmlns="" xmlns:a16="http://schemas.microsoft.com/office/drawing/2014/main" id="{A47FED0E-F156-4249-8CF5-7F5F52A1E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0</xdr:colOff>
      <xdr:row>2775</xdr:row>
      <xdr:rowOff>0</xdr:rowOff>
    </xdr:from>
    <xdr:to>
      <xdr:col>13</xdr:col>
      <xdr:colOff>825500</xdr:colOff>
      <xdr:row>2787</xdr:row>
      <xdr:rowOff>0</xdr:rowOff>
    </xdr:to>
    <xdr:graphicFrame macro="">
      <xdr:nvGraphicFramePr>
        <xdr:cNvPr id="356" name="Gráfico 355">
          <a:extLst>
            <a:ext uri="{FF2B5EF4-FFF2-40B4-BE49-F238E27FC236}">
              <a16:creationId xmlns="" xmlns:a16="http://schemas.microsoft.com/office/drawing/2014/main" id="{DA0F8D0D-85A4-4AE9-A647-6DAF332E0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3</xdr:col>
      <xdr:colOff>0</xdr:colOff>
      <xdr:row>2792</xdr:row>
      <xdr:rowOff>0</xdr:rowOff>
    </xdr:from>
    <xdr:to>
      <xdr:col>9</xdr:col>
      <xdr:colOff>476250</xdr:colOff>
      <xdr:row>2808</xdr:row>
      <xdr:rowOff>0</xdr:rowOff>
    </xdr:to>
    <xdr:graphicFrame macro="">
      <xdr:nvGraphicFramePr>
        <xdr:cNvPr id="357" name="Gráfico 2">
          <a:extLst>
            <a:ext uri="{FF2B5EF4-FFF2-40B4-BE49-F238E27FC236}">
              <a16:creationId xmlns="" xmlns:a16="http://schemas.microsoft.com/office/drawing/2014/main" id="{BCEC6D94-BF2F-46B9-AD07-BAF5D0E45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31750</xdr:colOff>
      <xdr:row>3078</xdr:row>
      <xdr:rowOff>238125</xdr:rowOff>
    </xdr:from>
    <xdr:to>
      <xdr:col>14</xdr:col>
      <xdr:colOff>0</xdr:colOff>
      <xdr:row>3093</xdr:row>
      <xdr:rowOff>0</xdr:rowOff>
    </xdr:to>
    <xdr:graphicFrame macro="">
      <xdr:nvGraphicFramePr>
        <xdr:cNvPr id="450" name="Gráfico 449">
          <a:extLst>
            <a:ext uri="{FF2B5EF4-FFF2-40B4-BE49-F238E27FC236}">
              <a16:creationId xmlns="" xmlns:a16="http://schemas.microsoft.com/office/drawing/2014/main" id="{ECA903EE-E9A1-4CCF-AA96-ED56D212B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31750</xdr:colOff>
      <xdr:row>3105</xdr:row>
      <xdr:rowOff>238125</xdr:rowOff>
    </xdr:from>
    <xdr:to>
      <xdr:col>14</xdr:col>
      <xdr:colOff>0</xdr:colOff>
      <xdr:row>3119</xdr:row>
      <xdr:rowOff>269875</xdr:rowOff>
    </xdr:to>
    <xdr:graphicFrame macro="">
      <xdr:nvGraphicFramePr>
        <xdr:cNvPr id="451" name="Gráfico 450">
          <a:extLst>
            <a:ext uri="{FF2B5EF4-FFF2-40B4-BE49-F238E27FC236}">
              <a16:creationId xmlns="" xmlns:a16="http://schemas.microsoft.com/office/drawing/2014/main" id="{657472F5-75C0-4F6D-ADDC-D70056BDD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0.0393</cdr:x>
      <cdr:y>0.97881</cdr:y>
    </cdr:from>
    <cdr:to>
      <cdr:x>0.05034</cdr:x>
      <cdr:y>0.97881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519" y="2203450"/>
          <a:ext cx="581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0.0167</cdr:x>
      <cdr:y>0.97619</cdr:y>
    </cdr:from>
    <cdr:to>
      <cdr:x>0.02283</cdr:x>
      <cdr:y>0.97619</cdr:y>
    </cdr:to>
    <cdr:sp macro="" textlink="">
      <cdr:nvSpPr>
        <cdr:cNvPr id="3072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05" y="1955800"/>
          <a:ext cx="3285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0.01822</cdr:x>
      <cdr:y>0.96095</cdr:y>
    </cdr:from>
    <cdr:to>
      <cdr:x>0.02535</cdr:x>
      <cdr:y>0.97214</cdr:y>
    </cdr:to>
    <cdr:sp macro="" textlink="">
      <cdr:nvSpPr>
        <cdr:cNvPr id="317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722" y="1925320"/>
          <a:ext cx="51397" cy="223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0.02332</cdr:x>
      <cdr:y>0.97807</cdr:y>
    </cdr:from>
    <cdr:to>
      <cdr:x>0.03485</cdr:x>
      <cdr:y>0.97807</cdr:y>
    </cdr:to>
    <cdr:sp macro="" textlink="">
      <cdr:nvSpPr>
        <cdr:cNvPr id="35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460" y="2127250"/>
          <a:ext cx="58407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0.03921</cdr:x>
      <cdr:y>0.97863</cdr:y>
    </cdr:from>
    <cdr:to>
      <cdr:x>0.05908</cdr:x>
      <cdr:y>0.97863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915" y="2184400"/>
          <a:ext cx="1028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0.04426</cdr:x>
      <cdr:y>0.97845</cdr:y>
    </cdr:from>
    <cdr:to>
      <cdr:x>0.07667</cdr:x>
      <cdr:y>0.97845</cdr:y>
    </cdr:to>
    <cdr:sp macro="" textlink="">
      <cdr:nvSpPr>
        <cdr:cNvPr id="532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4791" y="2165350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0.04869</cdr:x>
      <cdr:y>0.97872</cdr:y>
    </cdr:from>
    <cdr:to>
      <cdr:x>0.08135</cdr:x>
      <cdr:y>0.97872</cdr:y>
    </cdr:to>
    <cdr:sp macro="" textlink="">
      <cdr:nvSpPr>
        <cdr:cNvPr id="552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842" y="2193925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0.04183</cdr:x>
      <cdr:y>0.97881</cdr:y>
    </cdr:from>
    <cdr:to>
      <cdr:x>0.07523</cdr:x>
      <cdr:y>0.97881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837" y="2203450"/>
          <a:ext cx="20755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0.04229</cdr:x>
      <cdr:y>0.97872</cdr:y>
    </cdr:from>
    <cdr:to>
      <cdr:x>0.07127</cdr:x>
      <cdr:y>0.97872</cdr:y>
    </cdr:to>
    <cdr:sp macro="" textlink="">
      <cdr:nvSpPr>
        <cdr:cNvPr id="59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2618" y="2193925"/>
          <a:ext cx="2042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0.01845</cdr:x>
      <cdr:y>0.97573</cdr:y>
    </cdr:from>
    <cdr:to>
      <cdr:x>0.02433</cdr:x>
      <cdr:y>0.97573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76" y="1917700"/>
          <a:ext cx="3279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0.03611</cdr:x>
      <cdr:y>0.97573</cdr:y>
    </cdr:from>
    <cdr:to>
      <cdr:x>0.04545</cdr:x>
      <cdr:y>0.97573</cdr:y>
    </cdr:to>
    <cdr:sp macro="" textlink="">
      <cdr:nvSpPr>
        <cdr:cNvPr id="1126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5718" y="1917700"/>
          <a:ext cx="63906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0.04544</cdr:x>
      <cdr:y>0.97573</cdr:y>
    </cdr:from>
    <cdr:to>
      <cdr:x>0.08057</cdr:x>
      <cdr:y>0.97573</cdr:y>
    </cdr:to>
    <cdr:sp macro="" textlink="">
      <cdr:nvSpPr>
        <cdr:cNvPr id="1126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2343" y="1917700"/>
          <a:ext cx="22027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95250</xdr:rowOff>
    </xdr:from>
    <xdr:to>
      <xdr:col>8</xdr:col>
      <xdr:colOff>752475</xdr:colOff>
      <xdr:row>48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6BF8778-5CEE-4B20-826D-76E5B93A4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65</xdr:row>
      <xdr:rowOff>3175</xdr:rowOff>
    </xdr:from>
    <xdr:to>
      <xdr:col>11</xdr:col>
      <xdr:colOff>0</xdr:colOff>
      <xdr:row>80</xdr:row>
      <xdr:rowOff>155575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965E25D5-C904-4312-A0D2-C25B8EEF8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4</xdr:row>
      <xdr:rowOff>76200</xdr:rowOff>
    </xdr:from>
    <xdr:to>
      <xdr:col>10</xdr:col>
      <xdr:colOff>247650</xdr:colOff>
      <xdr:row>20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AB1DF866-7103-477C-AC69-112E83C15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38</xdr:row>
      <xdr:rowOff>152400</xdr:rowOff>
    </xdr:from>
    <xdr:to>
      <xdr:col>11</xdr:col>
      <xdr:colOff>742950</xdr:colOff>
      <xdr:row>54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18DC6D62-D415-4565-ABB7-CBF0F9A21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704850</xdr:colOff>
      <xdr:row>56</xdr:row>
      <xdr:rowOff>133350</xdr:rowOff>
    </xdr:from>
    <xdr:to>
      <xdr:col>10</xdr:col>
      <xdr:colOff>142875</xdr:colOff>
      <xdr:row>70</xdr:row>
      <xdr:rowOff>161925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6CA714E4-56C4-4A73-9FA7-E813D7051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92</xdr:row>
      <xdr:rowOff>152400</xdr:rowOff>
    </xdr:from>
    <xdr:to>
      <xdr:col>11</xdr:col>
      <xdr:colOff>742950</xdr:colOff>
      <xdr:row>108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C6B9969C-55AA-4DD7-A1E2-63642DDDD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581025</xdr:colOff>
      <xdr:row>111</xdr:row>
      <xdr:rowOff>76200</xdr:rowOff>
    </xdr:from>
    <xdr:to>
      <xdr:col>10</xdr:col>
      <xdr:colOff>19050</xdr:colOff>
      <xdr:row>125</xdr:row>
      <xdr:rowOff>95250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AB2312E5-7E74-46E9-B758-ADFD0F02D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146</xdr:row>
      <xdr:rowOff>152400</xdr:rowOff>
    </xdr:from>
    <xdr:to>
      <xdr:col>11</xdr:col>
      <xdr:colOff>742950</xdr:colOff>
      <xdr:row>162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16D9B27C-9AD1-4B56-82CE-D157041AA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485775</xdr:colOff>
      <xdr:row>165</xdr:row>
      <xdr:rowOff>85725</xdr:rowOff>
    </xdr:from>
    <xdr:to>
      <xdr:col>9</xdr:col>
      <xdr:colOff>704850</xdr:colOff>
      <xdr:row>179</xdr:row>
      <xdr:rowOff>104775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2570E101-C510-495D-916F-4DC8B93EE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200</xdr:row>
      <xdr:rowOff>152400</xdr:rowOff>
    </xdr:from>
    <xdr:to>
      <xdr:col>11</xdr:col>
      <xdr:colOff>742950</xdr:colOff>
      <xdr:row>216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7C4E9D76-F349-4DE8-AD54-8293847E3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476250</xdr:colOff>
      <xdr:row>218</xdr:row>
      <xdr:rowOff>85725</xdr:rowOff>
    </xdr:from>
    <xdr:to>
      <xdr:col>9</xdr:col>
      <xdr:colOff>695325</xdr:colOff>
      <xdr:row>232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E3973AC8-AE2D-4DEC-B561-B93060A75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254</xdr:row>
      <xdr:rowOff>152400</xdr:rowOff>
    </xdr:from>
    <xdr:to>
      <xdr:col>11</xdr:col>
      <xdr:colOff>742950</xdr:colOff>
      <xdr:row>270</xdr:row>
      <xdr:rowOff>142875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2EA813B0-CA18-45EF-BCDF-06B876AE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457200</xdr:colOff>
      <xdr:row>272</xdr:row>
      <xdr:rowOff>76200</xdr:rowOff>
    </xdr:from>
    <xdr:to>
      <xdr:col>9</xdr:col>
      <xdr:colOff>676275</xdr:colOff>
      <xdr:row>286</xdr:row>
      <xdr:rowOff>104775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7CFFFD0A-FDEB-41A9-924D-EB725DEE2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308</xdr:row>
      <xdr:rowOff>152400</xdr:rowOff>
    </xdr:from>
    <xdr:to>
      <xdr:col>11</xdr:col>
      <xdr:colOff>742950</xdr:colOff>
      <xdr:row>324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534AB534-88A5-4F8F-B942-0D5498D84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409575</xdr:colOff>
      <xdr:row>327</xdr:row>
      <xdr:rowOff>104775</xdr:rowOff>
    </xdr:from>
    <xdr:to>
      <xdr:col>9</xdr:col>
      <xdr:colOff>628650</xdr:colOff>
      <xdr:row>341</xdr:row>
      <xdr:rowOff>123825</xdr:rowOff>
    </xdr:to>
    <xdr:graphicFrame macro="">
      <xdr:nvGraphicFramePr>
        <xdr:cNvPr id="14" name="Gráfico 13">
          <a:extLst>
            <a:ext uri="{FF2B5EF4-FFF2-40B4-BE49-F238E27FC236}">
              <a16:creationId xmlns="" xmlns:a16="http://schemas.microsoft.com/office/drawing/2014/main" id="{C9654A9A-1A77-4110-9A85-FB6628754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362</xdr:row>
      <xdr:rowOff>152400</xdr:rowOff>
    </xdr:from>
    <xdr:to>
      <xdr:col>11</xdr:col>
      <xdr:colOff>742950</xdr:colOff>
      <xdr:row>378</xdr:row>
      <xdr:rowOff>142875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B26D7752-0666-424A-B5BF-E88166EB0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485775</xdr:colOff>
      <xdr:row>382</xdr:row>
      <xdr:rowOff>0</xdr:rowOff>
    </xdr:from>
    <xdr:to>
      <xdr:col>9</xdr:col>
      <xdr:colOff>704850</xdr:colOff>
      <xdr:row>398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="" xmlns:a16="http://schemas.microsoft.com/office/drawing/2014/main" id="{E38B8BA7-3F0F-4654-BD12-B28FDC191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419</xdr:row>
      <xdr:rowOff>152400</xdr:rowOff>
    </xdr:from>
    <xdr:to>
      <xdr:col>11</xdr:col>
      <xdr:colOff>742950</xdr:colOff>
      <xdr:row>435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="" xmlns:a16="http://schemas.microsoft.com/office/drawing/2014/main" id="{1F17D6DE-25CD-4C68-BE44-765EBB06B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504825</xdr:colOff>
      <xdr:row>437</xdr:row>
      <xdr:rowOff>123825</xdr:rowOff>
    </xdr:from>
    <xdr:to>
      <xdr:col>9</xdr:col>
      <xdr:colOff>723900</xdr:colOff>
      <xdr:row>451</xdr:row>
      <xdr:rowOff>152400</xdr:rowOff>
    </xdr:to>
    <xdr:graphicFrame macro="">
      <xdr:nvGraphicFramePr>
        <xdr:cNvPr id="18" name="Gráfico 17">
          <a:extLst>
            <a:ext uri="{FF2B5EF4-FFF2-40B4-BE49-F238E27FC236}">
              <a16:creationId xmlns="" xmlns:a16="http://schemas.microsoft.com/office/drawing/2014/main" id="{E11E51DF-E39F-46A1-9ECD-347CD119A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473</xdr:row>
      <xdr:rowOff>152400</xdr:rowOff>
    </xdr:from>
    <xdr:to>
      <xdr:col>11</xdr:col>
      <xdr:colOff>742950</xdr:colOff>
      <xdr:row>489</xdr:row>
      <xdr:rowOff>142875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6A789B0B-E5E8-4175-9999-0D2F9EC7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638175</xdr:colOff>
      <xdr:row>6</xdr:row>
      <xdr:rowOff>104775</xdr:rowOff>
    </xdr:from>
    <xdr:to>
      <xdr:col>10</xdr:col>
      <xdr:colOff>352425</xdr:colOff>
      <xdr:row>22</xdr:row>
      <xdr:rowOff>0</xdr:rowOff>
    </xdr:to>
    <xdr:graphicFrame macro="">
      <xdr:nvGraphicFramePr>
        <xdr:cNvPr id="2" name="Gráfico 17">
          <a:extLst>
            <a:ext uri="{FF2B5EF4-FFF2-40B4-BE49-F238E27FC236}">
              <a16:creationId xmlns="" xmlns:a16="http://schemas.microsoft.com/office/drawing/2014/main" id="{2808E78C-0C1A-4572-87BF-D8D406223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723900</xdr:colOff>
      <xdr:row>8</xdr:row>
      <xdr:rowOff>76200</xdr:rowOff>
    </xdr:from>
    <xdr:to>
      <xdr:col>13</xdr:col>
      <xdr:colOff>266700</xdr:colOff>
      <xdr:row>9</xdr:row>
      <xdr:rowOff>95250</xdr:rowOff>
    </xdr:to>
    <xdr:sp macro="" textlink="">
      <xdr:nvSpPr>
        <xdr:cNvPr id="3" name="Text Box 25">
          <a:extLst>
            <a:ext uri="{FF2B5EF4-FFF2-40B4-BE49-F238E27FC236}">
              <a16:creationId xmlns="" xmlns:a16="http://schemas.microsoft.com/office/drawing/2014/main" id="{0EB43F95-4C3F-4415-8D10-D64F4DF37B64}"/>
            </a:ext>
          </a:extLst>
        </xdr:cNvPr>
        <xdr:cNvSpPr txBox="1">
          <a:spLocks noChangeArrowheads="1"/>
        </xdr:cNvSpPr>
      </xdr:nvSpPr>
      <xdr:spPr bwMode="auto">
        <a:xfrm>
          <a:off x="9172575" y="14859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6</xdr:row>
      <xdr:rowOff>114300</xdr:rowOff>
    </xdr:from>
    <xdr:to>
      <xdr:col>15</xdr:col>
      <xdr:colOff>666750</xdr:colOff>
      <xdr:row>21</xdr:row>
      <xdr:rowOff>9525</xdr:rowOff>
    </xdr:to>
    <xdr:graphicFrame macro="">
      <xdr:nvGraphicFramePr>
        <xdr:cNvPr id="4" name="Gráfico 28">
          <a:extLst>
            <a:ext uri="{FF2B5EF4-FFF2-40B4-BE49-F238E27FC236}">
              <a16:creationId xmlns="" xmlns:a16="http://schemas.microsoft.com/office/drawing/2014/main" id="{2E913D03-7C6A-49EF-A57C-1AD5168E3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476250</xdr:colOff>
      <xdr:row>8</xdr:row>
      <xdr:rowOff>76200</xdr:rowOff>
    </xdr:from>
    <xdr:to>
      <xdr:col>9</xdr:col>
      <xdr:colOff>19050</xdr:colOff>
      <xdr:row>10</xdr:row>
      <xdr:rowOff>9525</xdr:rowOff>
    </xdr:to>
    <xdr:sp macro="" textlink="">
      <xdr:nvSpPr>
        <xdr:cNvPr id="5" name="Text Box 29">
          <a:extLst>
            <a:ext uri="{FF2B5EF4-FFF2-40B4-BE49-F238E27FC236}">
              <a16:creationId xmlns="" xmlns:a16="http://schemas.microsoft.com/office/drawing/2014/main" id="{545BF287-B93C-4442-AE04-E53133E7C13D}"/>
            </a:ext>
          </a:extLst>
        </xdr:cNvPr>
        <xdr:cNvSpPr txBox="1">
          <a:spLocks noChangeArrowheads="1"/>
        </xdr:cNvSpPr>
      </xdr:nvSpPr>
      <xdr:spPr bwMode="auto">
        <a:xfrm>
          <a:off x="5876925" y="14859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8</xdr:row>
      <xdr:rowOff>76200</xdr:rowOff>
    </xdr:from>
    <xdr:to>
      <xdr:col>13</xdr:col>
      <xdr:colOff>352425</xdr:colOff>
      <xdr:row>10</xdr:row>
      <xdr:rowOff>9525</xdr:rowOff>
    </xdr:to>
    <xdr:sp macro="" textlink="">
      <xdr:nvSpPr>
        <xdr:cNvPr id="6" name="Text Box 30">
          <a:extLst>
            <a:ext uri="{FF2B5EF4-FFF2-40B4-BE49-F238E27FC236}">
              <a16:creationId xmlns="" xmlns:a16="http://schemas.microsoft.com/office/drawing/2014/main" id="{73365ABD-4679-4B33-9947-A8A9CECF91CA}"/>
            </a:ext>
          </a:extLst>
        </xdr:cNvPr>
        <xdr:cNvSpPr txBox="1">
          <a:spLocks noChangeArrowheads="1"/>
        </xdr:cNvSpPr>
      </xdr:nvSpPr>
      <xdr:spPr bwMode="auto">
        <a:xfrm>
          <a:off x="9258300" y="14859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85725</xdr:colOff>
      <xdr:row>8</xdr:row>
      <xdr:rowOff>85725</xdr:rowOff>
    </xdr:from>
    <xdr:to>
      <xdr:col>10</xdr:col>
      <xdr:colOff>85725</xdr:colOff>
      <xdr:row>19</xdr:row>
      <xdr:rowOff>66675</xdr:rowOff>
    </xdr:to>
    <xdr:sp macro="" textlink="">
      <xdr:nvSpPr>
        <xdr:cNvPr id="7" name="Line 32">
          <a:extLst>
            <a:ext uri="{FF2B5EF4-FFF2-40B4-BE49-F238E27FC236}">
              <a16:creationId xmlns="" xmlns:a16="http://schemas.microsoft.com/office/drawing/2014/main" id="{6AD7D0AC-647C-4ECC-A1BA-7DB235A36D10}"/>
            </a:ext>
          </a:extLst>
        </xdr:cNvPr>
        <xdr:cNvSpPr>
          <a:spLocks noChangeShapeType="1"/>
        </xdr:cNvSpPr>
      </xdr:nvSpPr>
      <xdr:spPr bwMode="auto">
        <a:xfrm flipH="1">
          <a:off x="8534400" y="1495425"/>
          <a:ext cx="0" cy="1771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688180</xdr:colOff>
      <xdr:row>24</xdr:row>
      <xdr:rowOff>114300</xdr:rowOff>
    </xdr:from>
    <xdr:to>
      <xdr:col>10</xdr:col>
      <xdr:colOff>316705</xdr:colOff>
      <xdr:row>39</xdr:row>
      <xdr:rowOff>0</xdr:rowOff>
    </xdr:to>
    <xdr:graphicFrame macro="">
      <xdr:nvGraphicFramePr>
        <xdr:cNvPr id="8" name="Gráfico 36">
          <a:extLst>
            <a:ext uri="{FF2B5EF4-FFF2-40B4-BE49-F238E27FC236}">
              <a16:creationId xmlns="" xmlns:a16="http://schemas.microsoft.com/office/drawing/2014/main" id="{E3E35272-7FED-4CDB-8D24-A7FD45DA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723900</xdr:colOff>
      <xdr:row>26</xdr:row>
      <xdr:rowOff>76200</xdr:rowOff>
    </xdr:from>
    <xdr:to>
      <xdr:col>13</xdr:col>
      <xdr:colOff>266700</xdr:colOff>
      <xdr:row>27</xdr:row>
      <xdr:rowOff>95250</xdr:rowOff>
    </xdr:to>
    <xdr:sp macro="" textlink="">
      <xdr:nvSpPr>
        <xdr:cNvPr id="9" name="Text Box 38">
          <a:extLst>
            <a:ext uri="{FF2B5EF4-FFF2-40B4-BE49-F238E27FC236}">
              <a16:creationId xmlns="" xmlns:a16="http://schemas.microsoft.com/office/drawing/2014/main" id="{B9447021-835B-4427-8905-889C57330B90}"/>
            </a:ext>
          </a:extLst>
        </xdr:cNvPr>
        <xdr:cNvSpPr txBox="1">
          <a:spLocks noChangeArrowheads="1"/>
        </xdr:cNvSpPr>
      </xdr:nvSpPr>
      <xdr:spPr bwMode="auto">
        <a:xfrm>
          <a:off x="9172575" y="44767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24</xdr:row>
      <xdr:rowOff>114300</xdr:rowOff>
    </xdr:from>
    <xdr:to>
      <xdr:col>15</xdr:col>
      <xdr:colOff>666750</xdr:colOff>
      <xdr:row>39</xdr:row>
      <xdr:rowOff>9525</xdr:rowOff>
    </xdr:to>
    <xdr:graphicFrame macro="">
      <xdr:nvGraphicFramePr>
        <xdr:cNvPr id="10" name="Gráfico 39">
          <a:extLst>
            <a:ext uri="{FF2B5EF4-FFF2-40B4-BE49-F238E27FC236}">
              <a16:creationId xmlns="" xmlns:a16="http://schemas.microsoft.com/office/drawing/2014/main" id="{EBC38870-C2A8-414E-A52E-9499B642E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476250</xdr:colOff>
      <xdr:row>26</xdr:row>
      <xdr:rowOff>76200</xdr:rowOff>
    </xdr:from>
    <xdr:to>
      <xdr:col>9</xdr:col>
      <xdr:colOff>19050</xdr:colOff>
      <xdr:row>28</xdr:row>
      <xdr:rowOff>9525</xdr:rowOff>
    </xdr:to>
    <xdr:sp macro="" textlink="">
      <xdr:nvSpPr>
        <xdr:cNvPr id="11" name="Text Box 40">
          <a:extLst>
            <a:ext uri="{FF2B5EF4-FFF2-40B4-BE49-F238E27FC236}">
              <a16:creationId xmlns="" xmlns:a16="http://schemas.microsoft.com/office/drawing/2014/main" id="{E17A7B17-35E0-4E53-8F47-C1D3E1A7646D}"/>
            </a:ext>
          </a:extLst>
        </xdr:cNvPr>
        <xdr:cNvSpPr txBox="1">
          <a:spLocks noChangeArrowheads="1"/>
        </xdr:cNvSpPr>
      </xdr:nvSpPr>
      <xdr:spPr bwMode="auto">
        <a:xfrm>
          <a:off x="5876925" y="44767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26</xdr:row>
      <xdr:rowOff>76200</xdr:rowOff>
    </xdr:from>
    <xdr:to>
      <xdr:col>13</xdr:col>
      <xdr:colOff>352425</xdr:colOff>
      <xdr:row>28</xdr:row>
      <xdr:rowOff>9525</xdr:rowOff>
    </xdr:to>
    <xdr:sp macro="" textlink="">
      <xdr:nvSpPr>
        <xdr:cNvPr id="12" name="Text Box 41">
          <a:extLst>
            <a:ext uri="{FF2B5EF4-FFF2-40B4-BE49-F238E27FC236}">
              <a16:creationId xmlns="" xmlns:a16="http://schemas.microsoft.com/office/drawing/2014/main" id="{C1584FA5-0418-4673-A857-1773EEE9614D}"/>
            </a:ext>
          </a:extLst>
        </xdr:cNvPr>
        <xdr:cNvSpPr txBox="1">
          <a:spLocks noChangeArrowheads="1"/>
        </xdr:cNvSpPr>
      </xdr:nvSpPr>
      <xdr:spPr bwMode="auto">
        <a:xfrm>
          <a:off x="9258300" y="44767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66675</xdr:colOff>
      <xdr:row>26</xdr:row>
      <xdr:rowOff>66675</xdr:rowOff>
    </xdr:from>
    <xdr:to>
      <xdr:col>10</xdr:col>
      <xdr:colOff>66675</xdr:colOff>
      <xdr:row>37</xdr:row>
      <xdr:rowOff>85725</xdr:rowOff>
    </xdr:to>
    <xdr:sp macro="" textlink="">
      <xdr:nvSpPr>
        <xdr:cNvPr id="13" name="Line 43">
          <a:extLst>
            <a:ext uri="{FF2B5EF4-FFF2-40B4-BE49-F238E27FC236}">
              <a16:creationId xmlns="" xmlns:a16="http://schemas.microsoft.com/office/drawing/2014/main" id="{5186CD0F-C661-4571-8A5D-E18695A5AA35}"/>
            </a:ext>
          </a:extLst>
        </xdr:cNvPr>
        <xdr:cNvSpPr>
          <a:spLocks noChangeShapeType="1"/>
        </xdr:cNvSpPr>
      </xdr:nvSpPr>
      <xdr:spPr bwMode="auto">
        <a:xfrm>
          <a:off x="8515350" y="44672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628650</xdr:colOff>
      <xdr:row>42</xdr:row>
      <xdr:rowOff>114300</xdr:rowOff>
    </xdr:from>
    <xdr:to>
      <xdr:col>10</xdr:col>
      <xdr:colOff>257175</xdr:colOff>
      <xdr:row>57</xdr:row>
      <xdr:rowOff>0</xdr:rowOff>
    </xdr:to>
    <xdr:graphicFrame macro="">
      <xdr:nvGraphicFramePr>
        <xdr:cNvPr id="14" name="Gráfico 45">
          <a:extLst>
            <a:ext uri="{FF2B5EF4-FFF2-40B4-BE49-F238E27FC236}">
              <a16:creationId xmlns="" xmlns:a16="http://schemas.microsoft.com/office/drawing/2014/main" id="{52596A36-4676-4552-9DF2-8BB622293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723900</xdr:colOff>
      <xdr:row>44</xdr:row>
      <xdr:rowOff>76200</xdr:rowOff>
    </xdr:from>
    <xdr:to>
      <xdr:col>13</xdr:col>
      <xdr:colOff>266700</xdr:colOff>
      <xdr:row>45</xdr:row>
      <xdr:rowOff>95250</xdr:rowOff>
    </xdr:to>
    <xdr:sp macro="" textlink="">
      <xdr:nvSpPr>
        <xdr:cNvPr id="15" name="Text Box 47">
          <a:extLst>
            <a:ext uri="{FF2B5EF4-FFF2-40B4-BE49-F238E27FC236}">
              <a16:creationId xmlns="" xmlns:a16="http://schemas.microsoft.com/office/drawing/2014/main" id="{6F4BE6B9-B7EA-47B7-9EDC-793A596848FC}"/>
            </a:ext>
          </a:extLst>
        </xdr:cNvPr>
        <xdr:cNvSpPr txBox="1">
          <a:spLocks noChangeArrowheads="1"/>
        </xdr:cNvSpPr>
      </xdr:nvSpPr>
      <xdr:spPr bwMode="auto">
        <a:xfrm>
          <a:off x="9172575" y="74676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42</xdr:row>
      <xdr:rowOff>114300</xdr:rowOff>
    </xdr:from>
    <xdr:to>
      <xdr:col>15</xdr:col>
      <xdr:colOff>666750</xdr:colOff>
      <xdr:row>57</xdr:row>
      <xdr:rowOff>9525</xdr:rowOff>
    </xdr:to>
    <xdr:graphicFrame macro="">
      <xdr:nvGraphicFramePr>
        <xdr:cNvPr id="16" name="Gráfico 48">
          <a:extLst>
            <a:ext uri="{FF2B5EF4-FFF2-40B4-BE49-F238E27FC236}">
              <a16:creationId xmlns="" xmlns:a16="http://schemas.microsoft.com/office/drawing/2014/main" id="{C4D8483D-27C4-4392-80AA-9BAB32D9D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342900</xdr:colOff>
      <xdr:row>44</xdr:row>
      <xdr:rowOff>57150</xdr:rowOff>
    </xdr:from>
    <xdr:to>
      <xdr:col>8</xdr:col>
      <xdr:colOff>647700</xdr:colOff>
      <xdr:row>45</xdr:row>
      <xdr:rowOff>152400</xdr:rowOff>
    </xdr:to>
    <xdr:sp macro="" textlink="">
      <xdr:nvSpPr>
        <xdr:cNvPr id="17" name="Text Box 49">
          <a:extLst>
            <a:ext uri="{FF2B5EF4-FFF2-40B4-BE49-F238E27FC236}">
              <a16:creationId xmlns="" xmlns:a16="http://schemas.microsoft.com/office/drawing/2014/main" id="{8C5D6DF7-DA9C-444D-A172-90E92B66163C}"/>
            </a:ext>
          </a:extLst>
        </xdr:cNvPr>
        <xdr:cNvSpPr txBox="1">
          <a:spLocks noChangeArrowheads="1"/>
        </xdr:cNvSpPr>
      </xdr:nvSpPr>
      <xdr:spPr bwMode="auto">
        <a:xfrm>
          <a:off x="5743575" y="7448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44</xdr:row>
      <xdr:rowOff>76200</xdr:rowOff>
    </xdr:from>
    <xdr:to>
      <xdr:col>13</xdr:col>
      <xdr:colOff>352425</xdr:colOff>
      <xdr:row>46</xdr:row>
      <xdr:rowOff>9525</xdr:rowOff>
    </xdr:to>
    <xdr:sp macro="" textlink="">
      <xdr:nvSpPr>
        <xdr:cNvPr id="18" name="Text Box 50">
          <a:extLst>
            <a:ext uri="{FF2B5EF4-FFF2-40B4-BE49-F238E27FC236}">
              <a16:creationId xmlns="" xmlns:a16="http://schemas.microsoft.com/office/drawing/2014/main" id="{CD76BCD1-D326-400F-9B3E-35678D330B0A}"/>
            </a:ext>
          </a:extLst>
        </xdr:cNvPr>
        <xdr:cNvSpPr txBox="1">
          <a:spLocks noChangeArrowheads="1"/>
        </xdr:cNvSpPr>
      </xdr:nvSpPr>
      <xdr:spPr bwMode="auto">
        <a:xfrm>
          <a:off x="9258300" y="74676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44</xdr:row>
      <xdr:rowOff>66675</xdr:rowOff>
    </xdr:from>
    <xdr:to>
      <xdr:col>10</xdr:col>
      <xdr:colOff>57150</xdr:colOff>
      <xdr:row>55</xdr:row>
      <xdr:rowOff>85725</xdr:rowOff>
    </xdr:to>
    <xdr:sp macro="" textlink="">
      <xdr:nvSpPr>
        <xdr:cNvPr id="19" name="Line 52">
          <a:extLst>
            <a:ext uri="{FF2B5EF4-FFF2-40B4-BE49-F238E27FC236}">
              <a16:creationId xmlns="" xmlns:a16="http://schemas.microsoft.com/office/drawing/2014/main" id="{A8FA4873-2890-412A-AC7A-CD2532B44DB4}"/>
            </a:ext>
          </a:extLst>
        </xdr:cNvPr>
        <xdr:cNvSpPr>
          <a:spLocks noChangeShapeType="1"/>
        </xdr:cNvSpPr>
      </xdr:nvSpPr>
      <xdr:spPr bwMode="auto">
        <a:xfrm>
          <a:off x="8505825" y="74580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652462</xdr:colOff>
      <xdr:row>60</xdr:row>
      <xdr:rowOff>114300</xdr:rowOff>
    </xdr:from>
    <xdr:to>
      <xdr:col>10</xdr:col>
      <xdr:colOff>280987</xdr:colOff>
      <xdr:row>75</xdr:row>
      <xdr:rowOff>0</xdr:rowOff>
    </xdr:to>
    <xdr:graphicFrame macro="">
      <xdr:nvGraphicFramePr>
        <xdr:cNvPr id="20" name="Gráfico 54">
          <a:extLst>
            <a:ext uri="{FF2B5EF4-FFF2-40B4-BE49-F238E27FC236}">
              <a16:creationId xmlns="" xmlns:a16="http://schemas.microsoft.com/office/drawing/2014/main" id="{BF1ECCEC-1572-422D-819B-FCD7BA3B3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723900</xdr:colOff>
      <xdr:row>62</xdr:row>
      <xdr:rowOff>76200</xdr:rowOff>
    </xdr:from>
    <xdr:to>
      <xdr:col>13</xdr:col>
      <xdr:colOff>266700</xdr:colOff>
      <xdr:row>63</xdr:row>
      <xdr:rowOff>95250</xdr:rowOff>
    </xdr:to>
    <xdr:sp macro="" textlink="">
      <xdr:nvSpPr>
        <xdr:cNvPr id="21" name="Text Box 56">
          <a:extLst>
            <a:ext uri="{FF2B5EF4-FFF2-40B4-BE49-F238E27FC236}">
              <a16:creationId xmlns="" xmlns:a16="http://schemas.microsoft.com/office/drawing/2014/main" id="{903219CA-77DD-49E5-8E52-44E76B1AADAC}"/>
            </a:ext>
          </a:extLst>
        </xdr:cNvPr>
        <xdr:cNvSpPr txBox="1">
          <a:spLocks noChangeArrowheads="1"/>
        </xdr:cNvSpPr>
      </xdr:nvSpPr>
      <xdr:spPr bwMode="auto">
        <a:xfrm>
          <a:off x="9172575" y="104584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60</xdr:row>
      <xdr:rowOff>114300</xdr:rowOff>
    </xdr:from>
    <xdr:to>
      <xdr:col>15</xdr:col>
      <xdr:colOff>666750</xdr:colOff>
      <xdr:row>75</xdr:row>
      <xdr:rowOff>9525</xdr:rowOff>
    </xdr:to>
    <xdr:graphicFrame macro="">
      <xdr:nvGraphicFramePr>
        <xdr:cNvPr id="22" name="Gráfico 57">
          <a:extLst>
            <a:ext uri="{FF2B5EF4-FFF2-40B4-BE49-F238E27FC236}">
              <a16:creationId xmlns="" xmlns:a16="http://schemas.microsoft.com/office/drawing/2014/main" id="{11DBDA77-BDB5-4C09-BC0C-1D978A708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476250</xdr:colOff>
      <xdr:row>62</xdr:row>
      <xdr:rowOff>76200</xdr:rowOff>
    </xdr:from>
    <xdr:to>
      <xdr:col>9</xdr:col>
      <xdr:colOff>19050</xdr:colOff>
      <xdr:row>64</xdr:row>
      <xdr:rowOff>9525</xdr:rowOff>
    </xdr:to>
    <xdr:sp macro="" textlink="">
      <xdr:nvSpPr>
        <xdr:cNvPr id="23" name="Text Box 58">
          <a:extLst>
            <a:ext uri="{FF2B5EF4-FFF2-40B4-BE49-F238E27FC236}">
              <a16:creationId xmlns="" xmlns:a16="http://schemas.microsoft.com/office/drawing/2014/main" id="{E43E121D-D3A9-4FB3-B648-90859C96D127}"/>
            </a:ext>
          </a:extLst>
        </xdr:cNvPr>
        <xdr:cNvSpPr txBox="1">
          <a:spLocks noChangeArrowheads="1"/>
        </xdr:cNvSpPr>
      </xdr:nvSpPr>
      <xdr:spPr bwMode="auto">
        <a:xfrm>
          <a:off x="5876925" y="104584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62</xdr:row>
      <xdr:rowOff>76200</xdr:rowOff>
    </xdr:from>
    <xdr:to>
      <xdr:col>13</xdr:col>
      <xdr:colOff>352425</xdr:colOff>
      <xdr:row>64</xdr:row>
      <xdr:rowOff>9525</xdr:rowOff>
    </xdr:to>
    <xdr:sp macro="" textlink="">
      <xdr:nvSpPr>
        <xdr:cNvPr id="24" name="Text Box 59">
          <a:extLst>
            <a:ext uri="{FF2B5EF4-FFF2-40B4-BE49-F238E27FC236}">
              <a16:creationId xmlns="" xmlns:a16="http://schemas.microsoft.com/office/drawing/2014/main" id="{4B7F30CA-D4D5-454C-97F5-FCF0860BBB56}"/>
            </a:ext>
          </a:extLst>
        </xdr:cNvPr>
        <xdr:cNvSpPr txBox="1">
          <a:spLocks noChangeArrowheads="1"/>
        </xdr:cNvSpPr>
      </xdr:nvSpPr>
      <xdr:spPr bwMode="auto">
        <a:xfrm>
          <a:off x="9258300" y="104584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62</xdr:row>
      <xdr:rowOff>66675</xdr:rowOff>
    </xdr:from>
    <xdr:to>
      <xdr:col>10</xdr:col>
      <xdr:colOff>57150</xdr:colOff>
      <xdr:row>73</xdr:row>
      <xdr:rowOff>85725</xdr:rowOff>
    </xdr:to>
    <xdr:sp macro="" textlink="">
      <xdr:nvSpPr>
        <xdr:cNvPr id="25" name="Line 61">
          <a:extLst>
            <a:ext uri="{FF2B5EF4-FFF2-40B4-BE49-F238E27FC236}">
              <a16:creationId xmlns="" xmlns:a16="http://schemas.microsoft.com/office/drawing/2014/main" id="{5E763EA8-CCAD-49CC-8557-C58B490CA1E2}"/>
            </a:ext>
          </a:extLst>
        </xdr:cNvPr>
        <xdr:cNvSpPr>
          <a:spLocks noChangeShapeType="1"/>
        </xdr:cNvSpPr>
      </xdr:nvSpPr>
      <xdr:spPr bwMode="auto">
        <a:xfrm>
          <a:off x="8505825" y="104489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628650</xdr:colOff>
      <xdr:row>78</xdr:row>
      <xdr:rowOff>114300</xdr:rowOff>
    </xdr:from>
    <xdr:to>
      <xdr:col>10</xdr:col>
      <xdr:colOff>257175</xdr:colOff>
      <xdr:row>93</xdr:row>
      <xdr:rowOff>0</xdr:rowOff>
    </xdr:to>
    <xdr:graphicFrame macro="">
      <xdr:nvGraphicFramePr>
        <xdr:cNvPr id="26" name="Gráfico 72">
          <a:extLst>
            <a:ext uri="{FF2B5EF4-FFF2-40B4-BE49-F238E27FC236}">
              <a16:creationId xmlns="" xmlns:a16="http://schemas.microsoft.com/office/drawing/2014/main" id="{CD680CDE-3B79-47A7-8937-3DAFA71E7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723900</xdr:colOff>
      <xdr:row>80</xdr:row>
      <xdr:rowOff>76200</xdr:rowOff>
    </xdr:from>
    <xdr:to>
      <xdr:col>13</xdr:col>
      <xdr:colOff>266700</xdr:colOff>
      <xdr:row>81</xdr:row>
      <xdr:rowOff>95250</xdr:rowOff>
    </xdr:to>
    <xdr:sp macro="" textlink="">
      <xdr:nvSpPr>
        <xdr:cNvPr id="27" name="Text Box 74">
          <a:extLst>
            <a:ext uri="{FF2B5EF4-FFF2-40B4-BE49-F238E27FC236}">
              <a16:creationId xmlns="" xmlns:a16="http://schemas.microsoft.com/office/drawing/2014/main" id="{0624265C-D9AD-40A4-A322-B8DDE4B227D0}"/>
            </a:ext>
          </a:extLst>
        </xdr:cNvPr>
        <xdr:cNvSpPr txBox="1">
          <a:spLocks noChangeArrowheads="1"/>
        </xdr:cNvSpPr>
      </xdr:nvSpPr>
      <xdr:spPr bwMode="auto">
        <a:xfrm>
          <a:off x="9172575" y="134493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78</xdr:row>
      <xdr:rowOff>114300</xdr:rowOff>
    </xdr:from>
    <xdr:to>
      <xdr:col>15</xdr:col>
      <xdr:colOff>666750</xdr:colOff>
      <xdr:row>93</xdr:row>
      <xdr:rowOff>9525</xdr:rowOff>
    </xdr:to>
    <xdr:graphicFrame macro="">
      <xdr:nvGraphicFramePr>
        <xdr:cNvPr id="28" name="Gráfico 75">
          <a:extLst>
            <a:ext uri="{FF2B5EF4-FFF2-40B4-BE49-F238E27FC236}">
              <a16:creationId xmlns="" xmlns:a16="http://schemas.microsoft.com/office/drawing/2014/main" id="{6444D15A-97E6-4053-8D6B-E2A4F1033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476250</xdr:colOff>
      <xdr:row>80</xdr:row>
      <xdr:rowOff>76200</xdr:rowOff>
    </xdr:from>
    <xdr:to>
      <xdr:col>9</xdr:col>
      <xdr:colOff>19050</xdr:colOff>
      <xdr:row>82</xdr:row>
      <xdr:rowOff>9525</xdr:rowOff>
    </xdr:to>
    <xdr:sp macro="" textlink="">
      <xdr:nvSpPr>
        <xdr:cNvPr id="29" name="Text Box 76">
          <a:extLst>
            <a:ext uri="{FF2B5EF4-FFF2-40B4-BE49-F238E27FC236}">
              <a16:creationId xmlns="" xmlns:a16="http://schemas.microsoft.com/office/drawing/2014/main" id="{2FEA3012-8E6B-4AE7-8F6B-CB45CA455AA7}"/>
            </a:ext>
          </a:extLst>
        </xdr:cNvPr>
        <xdr:cNvSpPr txBox="1">
          <a:spLocks noChangeArrowheads="1"/>
        </xdr:cNvSpPr>
      </xdr:nvSpPr>
      <xdr:spPr bwMode="auto">
        <a:xfrm>
          <a:off x="5876925" y="134493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80</xdr:row>
      <xdr:rowOff>76200</xdr:rowOff>
    </xdr:from>
    <xdr:to>
      <xdr:col>13</xdr:col>
      <xdr:colOff>352425</xdr:colOff>
      <xdr:row>82</xdr:row>
      <xdr:rowOff>9525</xdr:rowOff>
    </xdr:to>
    <xdr:sp macro="" textlink="">
      <xdr:nvSpPr>
        <xdr:cNvPr id="30" name="Text Box 77">
          <a:extLst>
            <a:ext uri="{FF2B5EF4-FFF2-40B4-BE49-F238E27FC236}">
              <a16:creationId xmlns="" xmlns:a16="http://schemas.microsoft.com/office/drawing/2014/main" id="{CDC658C8-6B22-4845-9942-7B586CAE4B7B}"/>
            </a:ext>
          </a:extLst>
        </xdr:cNvPr>
        <xdr:cNvSpPr txBox="1">
          <a:spLocks noChangeArrowheads="1"/>
        </xdr:cNvSpPr>
      </xdr:nvSpPr>
      <xdr:spPr bwMode="auto">
        <a:xfrm>
          <a:off x="9258300" y="134493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80</xdr:row>
      <xdr:rowOff>66675</xdr:rowOff>
    </xdr:from>
    <xdr:to>
      <xdr:col>10</xdr:col>
      <xdr:colOff>57150</xdr:colOff>
      <xdr:row>91</xdr:row>
      <xdr:rowOff>85725</xdr:rowOff>
    </xdr:to>
    <xdr:sp macro="" textlink="">
      <xdr:nvSpPr>
        <xdr:cNvPr id="31" name="Line 79">
          <a:extLst>
            <a:ext uri="{FF2B5EF4-FFF2-40B4-BE49-F238E27FC236}">
              <a16:creationId xmlns="" xmlns:a16="http://schemas.microsoft.com/office/drawing/2014/main" id="{29CAC07C-C0FB-4800-B9B4-887F1528813C}"/>
            </a:ext>
          </a:extLst>
        </xdr:cNvPr>
        <xdr:cNvSpPr>
          <a:spLocks noChangeShapeType="1"/>
        </xdr:cNvSpPr>
      </xdr:nvSpPr>
      <xdr:spPr bwMode="auto">
        <a:xfrm>
          <a:off x="8505825" y="134397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616744</xdr:colOff>
      <xdr:row>96</xdr:row>
      <xdr:rowOff>114300</xdr:rowOff>
    </xdr:from>
    <xdr:to>
      <xdr:col>10</xdr:col>
      <xdr:colOff>245269</xdr:colOff>
      <xdr:row>111</xdr:row>
      <xdr:rowOff>0</xdr:rowOff>
    </xdr:to>
    <xdr:graphicFrame macro="">
      <xdr:nvGraphicFramePr>
        <xdr:cNvPr id="32" name="Gráfico 81">
          <a:extLst>
            <a:ext uri="{FF2B5EF4-FFF2-40B4-BE49-F238E27FC236}">
              <a16:creationId xmlns="" xmlns:a16="http://schemas.microsoft.com/office/drawing/2014/main" id="{422D5B74-9A04-4328-834E-3F8544F99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723900</xdr:colOff>
      <xdr:row>98</xdr:row>
      <xdr:rowOff>76200</xdr:rowOff>
    </xdr:from>
    <xdr:to>
      <xdr:col>13</xdr:col>
      <xdr:colOff>266700</xdr:colOff>
      <xdr:row>99</xdr:row>
      <xdr:rowOff>95250</xdr:rowOff>
    </xdr:to>
    <xdr:sp macro="" textlink="">
      <xdr:nvSpPr>
        <xdr:cNvPr id="33" name="Text Box 83">
          <a:extLst>
            <a:ext uri="{FF2B5EF4-FFF2-40B4-BE49-F238E27FC236}">
              <a16:creationId xmlns="" xmlns:a16="http://schemas.microsoft.com/office/drawing/2014/main" id="{135C37AF-1795-4393-844D-09118CE2774F}"/>
            </a:ext>
          </a:extLst>
        </xdr:cNvPr>
        <xdr:cNvSpPr txBox="1">
          <a:spLocks noChangeArrowheads="1"/>
        </xdr:cNvSpPr>
      </xdr:nvSpPr>
      <xdr:spPr bwMode="auto">
        <a:xfrm>
          <a:off x="9172575" y="164401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96</xdr:row>
      <xdr:rowOff>114300</xdr:rowOff>
    </xdr:from>
    <xdr:to>
      <xdr:col>15</xdr:col>
      <xdr:colOff>666750</xdr:colOff>
      <xdr:row>111</xdr:row>
      <xdr:rowOff>9525</xdr:rowOff>
    </xdr:to>
    <xdr:graphicFrame macro="">
      <xdr:nvGraphicFramePr>
        <xdr:cNvPr id="34" name="Gráfico 84">
          <a:extLst>
            <a:ext uri="{FF2B5EF4-FFF2-40B4-BE49-F238E27FC236}">
              <a16:creationId xmlns="" xmlns:a16="http://schemas.microsoft.com/office/drawing/2014/main" id="{E225A3FD-F15F-443B-91AF-F4F26FB5B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476250</xdr:colOff>
      <xdr:row>98</xdr:row>
      <xdr:rowOff>76200</xdr:rowOff>
    </xdr:from>
    <xdr:to>
      <xdr:col>9</xdr:col>
      <xdr:colOff>19050</xdr:colOff>
      <xdr:row>100</xdr:row>
      <xdr:rowOff>9525</xdr:rowOff>
    </xdr:to>
    <xdr:sp macro="" textlink="">
      <xdr:nvSpPr>
        <xdr:cNvPr id="35" name="Text Box 85">
          <a:extLst>
            <a:ext uri="{FF2B5EF4-FFF2-40B4-BE49-F238E27FC236}">
              <a16:creationId xmlns="" xmlns:a16="http://schemas.microsoft.com/office/drawing/2014/main" id="{8B9C91F5-9C25-4A2A-9A77-486CC272EDE4}"/>
            </a:ext>
          </a:extLst>
        </xdr:cNvPr>
        <xdr:cNvSpPr txBox="1">
          <a:spLocks noChangeArrowheads="1"/>
        </xdr:cNvSpPr>
      </xdr:nvSpPr>
      <xdr:spPr bwMode="auto">
        <a:xfrm>
          <a:off x="5876925" y="164401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98</xdr:row>
      <xdr:rowOff>76200</xdr:rowOff>
    </xdr:from>
    <xdr:to>
      <xdr:col>13</xdr:col>
      <xdr:colOff>352425</xdr:colOff>
      <xdr:row>100</xdr:row>
      <xdr:rowOff>9525</xdr:rowOff>
    </xdr:to>
    <xdr:sp macro="" textlink="">
      <xdr:nvSpPr>
        <xdr:cNvPr id="36" name="Text Box 86">
          <a:extLst>
            <a:ext uri="{FF2B5EF4-FFF2-40B4-BE49-F238E27FC236}">
              <a16:creationId xmlns="" xmlns:a16="http://schemas.microsoft.com/office/drawing/2014/main" id="{9E65BF9F-4BE1-43AE-A112-70558DAE2963}"/>
            </a:ext>
          </a:extLst>
        </xdr:cNvPr>
        <xdr:cNvSpPr txBox="1">
          <a:spLocks noChangeArrowheads="1"/>
        </xdr:cNvSpPr>
      </xdr:nvSpPr>
      <xdr:spPr bwMode="auto">
        <a:xfrm>
          <a:off x="9258300" y="164401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98</xdr:row>
      <xdr:rowOff>66675</xdr:rowOff>
    </xdr:from>
    <xdr:to>
      <xdr:col>10</xdr:col>
      <xdr:colOff>57150</xdr:colOff>
      <xdr:row>109</xdr:row>
      <xdr:rowOff>85725</xdr:rowOff>
    </xdr:to>
    <xdr:sp macro="" textlink="">
      <xdr:nvSpPr>
        <xdr:cNvPr id="37" name="Line 88">
          <a:extLst>
            <a:ext uri="{FF2B5EF4-FFF2-40B4-BE49-F238E27FC236}">
              <a16:creationId xmlns="" xmlns:a16="http://schemas.microsoft.com/office/drawing/2014/main" id="{B32F0DE1-CA67-49F4-AE3D-FE8903B7A328}"/>
            </a:ext>
          </a:extLst>
        </xdr:cNvPr>
        <xdr:cNvSpPr>
          <a:spLocks noChangeShapeType="1"/>
        </xdr:cNvSpPr>
      </xdr:nvSpPr>
      <xdr:spPr bwMode="auto">
        <a:xfrm>
          <a:off x="8505825" y="164306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642938</xdr:colOff>
      <xdr:row>114</xdr:row>
      <xdr:rowOff>114300</xdr:rowOff>
    </xdr:from>
    <xdr:to>
      <xdr:col>10</xdr:col>
      <xdr:colOff>340518</xdr:colOff>
      <xdr:row>129</xdr:row>
      <xdr:rowOff>0</xdr:rowOff>
    </xdr:to>
    <xdr:graphicFrame macro="">
      <xdr:nvGraphicFramePr>
        <xdr:cNvPr id="38" name="Gráfico 90">
          <a:extLst>
            <a:ext uri="{FF2B5EF4-FFF2-40B4-BE49-F238E27FC236}">
              <a16:creationId xmlns="" xmlns:a16="http://schemas.microsoft.com/office/drawing/2014/main" id="{450DC901-E15C-40AD-BA35-5F8E68635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723900</xdr:colOff>
      <xdr:row>116</xdr:row>
      <xdr:rowOff>76200</xdr:rowOff>
    </xdr:from>
    <xdr:to>
      <xdr:col>13</xdr:col>
      <xdr:colOff>266700</xdr:colOff>
      <xdr:row>117</xdr:row>
      <xdr:rowOff>95250</xdr:rowOff>
    </xdr:to>
    <xdr:sp macro="" textlink="">
      <xdr:nvSpPr>
        <xdr:cNvPr id="39" name="Text Box 92">
          <a:extLst>
            <a:ext uri="{FF2B5EF4-FFF2-40B4-BE49-F238E27FC236}">
              <a16:creationId xmlns="" xmlns:a16="http://schemas.microsoft.com/office/drawing/2014/main" id="{931324FD-C498-4D4C-8EFE-FCE5FA49582E}"/>
            </a:ext>
          </a:extLst>
        </xdr:cNvPr>
        <xdr:cNvSpPr txBox="1">
          <a:spLocks noChangeArrowheads="1"/>
        </xdr:cNvSpPr>
      </xdr:nvSpPr>
      <xdr:spPr bwMode="auto">
        <a:xfrm>
          <a:off x="9172575" y="194310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114</xdr:row>
      <xdr:rowOff>114300</xdr:rowOff>
    </xdr:from>
    <xdr:to>
      <xdr:col>15</xdr:col>
      <xdr:colOff>666750</xdr:colOff>
      <xdr:row>129</xdr:row>
      <xdr:rowOff>9525</xdr:rowOff>
    </xdr:to>
    <xdr:graphicFrame macro="">
      <xdr:nvGraphicFramePr>
        <xdr:cNvPr id="40" name="Gráfico 93">
          <a:extLst>
            <a:ext uri="{FF2B5EF4-FFF2-40B4-BE49-F238E27FC236}">
              <a16:creationId xmlns="" xmlns:a16="http://schemas.microsoft.com/office/drawing/2014/main" id="{18E138F4-D7C6-444A-8B7C-ABA028C88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476250</xdr:colOff>
      <xdr:row>116</xdr:row>
      <xdr:rowOff>76200</xdr:rowOff>
    </xdr:from>
    <xdr:to>
      <xdr:col>9</xdr:col>
      <xdr:colOff>19050</xdr:colOff>
      <xdr:row>118</xdr:row>
      <xdr:rowOff>9525</xdr:rowOff>
    </xdr:to>
    <xdr:sp macro="" textlink="">
      <xdr:nvSpPr>
        <xdr:cNvPr id="41" name="Text Box 94">
          <a:extLst>
            <a:ext uri="{FF2B5EF4-FFF2-40B4-BE49-F238E27FC236}">
              <a16:creationId xmlns="" xmlns:a16="http://schemas.microsoft.com/office/drawing/2014/main" id="{2930BC69-1D23-45FA-98C6-EA9D1606F139}"/>
            </a:ext>
          </a:extLst>
        </xdr:cNvPr>
        <xdr:cNvSpPr txBox="1">
          <a:spLocks noChangeArrowheads="1"/>
        </xdr:cNvSpPr>
      </xdr:nvSpPr>
      <xdr:spPr bwMode="auto">
        <a:xfrm>
          <a:off x="5876925" y="194310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116</xdr:row>
      <xdr:rowOff>76200</xdr:rowOff>
    </xdr:from>
    <xdr:to>
      <xdr:col>13</xdr:col>
      <xdr:colOff>352425</xdr:colOff>
      <xdr:row>118</xdr:row>
      <xdr:rowOff>9525</xdr:rowOff>
    </xdr:to>
    <xdr:sp macro="" textlink="">
      <xdr:nvSpPr>
        <xdr:cNvPr id="42" name="Text Box 95">
          <a:extLst>
            <a:ext uri="{FF2B5EF4-FFF2-40B4-BE49-F238E27FC236}">
              <a16:creationId xmlns="" xmlns:a16="http://schemas.microsoft.com/office/drawing/2014/main" id="{6838E5F2-0CCE-4C74-A076-AC265B8B78C0}"/>
            </a:ext>
          </a:extLst>
        </xdr:cNvPr>
        <xdr:cNvSpPr txBox="1">
          <a:spLocks noChangeArrowheads="1"/>
        </xdr:cNvSpPr>
      </xdr:nvSpPr>
      <xdr:spPr bwMode="auto">
        <a:xfrm>
          <a:off x="9258300" y="194310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116</xdr:row>
      <xdr:rowOff>66675</xdr:rowOff>
    </xdr:from>
    <xdr:to>
      <xdr:col>10</xdr:col>
      <xdr:colOff>57150</xdr:colOff>
      <xdr:row>127</xdr:row>
      <xdr:rowOff>85725</xdr:rowOff>
    </xdr:to>
    <xdr:sp macro="" textlink="">
      <xdr:nvSpPr>
        <xdr:cNvPr id="43" name="Line 97">
          <a:extLst>
            <a:ext uri="{FF2B5EF4-FFF2-40B4-BE49-F238E27FC236}">
              <a16:creationId xmlns="" xmlns:a16="http://schemas.microsoft.com/office/drawing/2014/main" id="{0D20B852-349E-498D-BCAF-AC3FE5C7FF48}"/>
            </a:ext>
          </a:extLst>
        </xdr:cNvPr>
        <xdr:cNvSpPr>
          <a:spLocks noChangeShapeType="1"/>
        </xdr:cNvSpPr>
      </xdr:nvSpPr>
      <xdr:spPr bwMode="auto">
        <a:xfrm>
          <a:off x="8505825" y="194214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690561</xdr:colOff>
      <xdr:row>132</xdr:row>
      <xdr:rowOff>114300</xdr:rowOff>
    </xdr:from>
    <xdr:to>
      <xdr:col>10</xdr:col>
      <xdr:colOff>519108</xdr:colOff>
      <xdr:row>147</xdr:row>
      <xdr:rowOff>0</xdr:rowOff>
    </xdr:to>
    <xdr:graphicFrame macro="">
      <xdr:nvGraphicFramePr>
        <xdr:cNvPr id="44" name="Gráfico 99">
          <a:extLst>
            <a:ext uri="{FF2B5EF4-FFF2-40B4-BE49-F238E27FC236}">
              <a16:creationId xmlns="" xmlns:a16="http://schemas.microsoft.com/office/drawing/2014/main" id="{79F7391E-BE53-4688-9C41-6678E762B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723900</xdr:colOff>
      <xdr:row>134</xdr:row>
      <xdr:rowOff>76200</xdr:rowOff>
    </xdr:from>
    <xdr:to>
      <xdr:col>13</xdr:col>
      <xdr:colOff>266700</xdr:colOff>
      <xdr:row>135</xdr:row>
      <xdr:rowOff>95250</xdr:rowOff>
    </xdr:to>
    <xdr:sp macro="" textlink="">
      <xdr:nvSpPr>
        <xdr:cNvPr id="45" name="Text Box 101">
          <a:extLst>
            <a:ext uri="{FF2B5EF4-FFF2-40B4-BE49-F238E27FC236}">
              <a16:creationId xmlns="" xmlns:a16="http://schemas.microsoft.com/office/drawing/2014/main" id="{EEE3DBEE-D506-454B-A81D-8AA37F64C677}"/>
            </a:ext>
          </a:extLst>
        </xdr:cNvPr>
        <xdr:cNvSpPr txBox="1">
          <a:spLocks noChangeArrowheads="1"/>
        </xdr:cNvSpPr>
      </xdr:nvSpPr>
      <xdr:spPr bwMode="auto">
        <a:xfrm>
          <a:off x="9172575" y="224218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132</xdr:row>
      <xdr:rowOff>114300</xdr:rowOff>
    </xdr:from>
    <xdr:to>
      <xdr:col>15</xdr:col>
      <xdr:colOff>666750</xdr:colOff>
      <xdr:row>147</xdr:row>
      <xdr:rowOff>9525</xdr:rowOff>
    </xdr:to>
    <xdr:graphicFrame macro="">
      <xdr:nvGraphicFramePr>
        <xdr:cNvPr id="46" name="Gráfico 102">
          <a:extLst>
            <a:ext uri="{FF2B5EF4-FFF2-40B4-BE49-F238E27FC236}">
              <a16:creationId xmlns="" xmlns:a16="http://schemas.microsoft.com/office/drawing/2014/main" id="{FA98C56B-CE46-485A-A198-363FE9025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476250</xdr:colOff>
      <xdr:row>134</xdr:row>
      <xdr:rowOff>76200</xdr:rowOff>
    </xdr:from>
    <xdr:to>
      <xdr:col>9</xdr:col>
      <xdr:colOff>19050</xdr:colOff>
      <xdr:row>136</xdr:row>
      <xdr:rowOff>9525</xdr:rowOff>
    </xdr:to>
    <xdr:sp macro="" textlink="">
      <xdr:nvSpPr>
        <xdr:cNvPr id="47" name="Text Box 103">
          <a:extLst>
            <a:ext uri="{FF2B5EF4-FFF2-40B4-BE49-F238E27FC236}">
              <a16:creationId xmlns="" xmlns:a16="http://schemas.microsoft.com/office/drawing/2014/main" id="{0601FD27-81CA-4E30-9389-9FD61A7F5F1F}"/>
            </a:ext>
          </a:extLst>
        </xdr:cNvPr>
        <xdr:cNvSpPr txBox="1">
          <a:spLocks noChangeArrowheads="1"/>
        </xdr:cNvSpPr>
      </xdr:nvSpPr>
      <xdr:spPr bwMode="auto">
        <a:xfrm>
          <a:off x="5876925" y="224218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134</xdr:row>
      <xdr:rowOff>76200</xdr:rowOff>
    </xdr:from>
    <xdr:to>
      <xdr:col>13</xdr:col>
      <xdr:colOff>352425</xdr:colOff>
      <xdr:row>136</xdr:row>
      <xdr:rowOff>9525</xdr:rowOff>
    </xdr:to>
    <xdr:sp macro="" textlink="">
      <xdr:nvSpPr>
        <xdr:cNvPr id="48" name="Text Box 104">
          <a:extLst>
            <a:ext uri="{FF2B5EF4-FFF2-40B4-BE49-F238E27FC236}">
              <a16:creationId xmlns="" xmlns:a16="http://schemas.microsoft.com/office/drawing/2014/main" id="{2C6C7041-8FD7-4359-9212-068D8200D10E}"/>
            </a:ext>
          </a:extLst>
        </xdr:cNvPr>
        <xdr:cNvSpPr txBox="1">
          <a:spLocks noChangeArrowheads="1"/>
        </xdr:cNvSpPr>
      </xdr:nvSpPr>
      <xdr:spPr bwMode="auto">
        <a:xfrm>
          <a:off x="9258300" y="224218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134</xdr:row>
      <xdr:rowOff>66675</xdr:rowOff>
    </xdr:from>
    <xdr:to>
      <xdr:col>10</xdr:col>
      <xdr:colOff>57150</xdr:colOff>
      <xdr:row>145</xdr:row>
      <xdr:rowOff>85725</xdr:rowOff>
    </xdr:to>
    <xdr:sp macro="" textlink="">
      <xdr:nvSpPr>
        <xdr:cNvPr id="49" name="Line 106">
          <a:extLst>
            <a:ext uri="{FF2B5EF4-FFF2-40B4-BE49-F238E27FC236}">
              <a16:creationId xmlns="" xmlns:a16="http://schemas.microsoft.com/office/drawing/2014/main" id="{328EA1D1-AFE4-455B-B587-3EA8068C22C6}"/>
            </a:ext>
          </a:extLst>
        </xdr:cNvPr>
        <xdr:cNvSpPr>
          <a:spLocks noChangeShapeType="1"/>
        </xdr:cNvSpPr>
      </xdr:nvSpPr>
      <xdr:spPr bwMode="auto">
        <a:xfrm>
          <a:off x="8505825" y="224123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678656</xdr:colOff>
      <xdr:row>150</xdr:row>
      <xdr:rowOff>114300</xdr:rowOff>
    </xdr:from>
    <xdr:to>
      <xdr:col>10</xdr:col>
      <xdr:colOff>519111</xdr:colOff>
      <xdr:row>165</xdr:row>
      <xdr:rowOff>0</xdr:rowOff>
    </xdr:to>
    <xdr:graphicFrame macro="">
      <xdr:nvGraphicFramePr>
        <xdr:cNvPr id="50" name="Gráfico 108">
          <a:extLst>
            <a:ext uri="{FF2B5EF4-FFF2-40B4-BE49-F238E27FC236}">
              <a16:creationId xmlns="" xmlns:a16="http://schemas.microsoft.com/office/drawing/2014/main" id="{7BE8EDB9-6D3E-425E-A248-D4F98D679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723900</xdr:colOff>
      <xdr:row>152</xdr:row>
      <xdr:rowOff>76200</xdr:rowOff>
    </xdr:from>
    <xdr:to>
      <xdr:col>13</xdr:col>
      <xdr:colOff>266700</xdr:colOff>
      <xdr:row>153</xdr:row>
      <xdr:rowOff>95250</xdr:rowOff>
    </xdr:to>
    <xdr:sp macro="" textlink="">
      <xdr:nvSpPr>
        <xdr:cNvPr id="51" name="Text Box 110">
          <a:extLst>
            <a:ext uri="{FF2B5EF4-FFF2-40B4-BE49-F238E27FC236}">
              <a16:creationId xmlns="" xmlns:a16="http://schemas.microsoft.com/office/drawing/2014/main" id="{3BE31195-83A6-4DDC-9E2F-B9A40C37819D}"/>
            </a:ext>
          </a:extLst>
        </xdr:cNvPr>
        <xdr:cNvSpPr txBox="1">
          <a:spLocks noChangeArrowheads="1"/>
        </xdr:cNvSpPr>
      </xdr:nvSpPr>
      <xdr:spPr bwMode="auto">
        <a:xfrm>
          <a:off x="9172575" y="254127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150</xdr:row>
      <xdr:rowOff>114300</xdr:rowOff>
    </xdr:from>
    <xdr:to>
      <xdr:col>15</xdr:col>
      <xdr:colOff>666750</xdr:colOff>
      <xdr:row>165</xdr:row>
      <xdr:rowOff>9525</xdr:rowOff>
    </xdr:to>
    <xdr:graphicFrame macro="">
      <xdr:nvGraphicFramePr>
        <xdr:cNvPr id="52" name="Gráfico 111">
          <a:extLst>
            <a:ext uri="{FF2B5EF4-FFF2-40B4-BE49-F238E27FC236}">
              <a16:creationId xmlns="" xmlns:a16="http://schemas.microsoft.com/office/drawing/2014/main" id="{4232F84F-4D2C-4B32-9237-80144EE5B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476250</xdr:colOff>
      <xdr:row>152</xdr:row>
      <xdr:rowOff>76200</xdr:rowOff>
    </xdr:from>
    <xdr:to>
      <xdr:col>9</xdr:col>
      <xdr:colOff>19050</xdr:colOff>
      <xdr:row>154</xdr:row>
      <xdr:rowOff>9525</xdr:rowOff>
    </xdr:to>
    <xdr:sp macro="" textlink="">
      <xdr:nvSpPr>
        <xdr:cNvPr id="53" name="Text Box 112">
          <a:extLst>
            <a:ext uri="{FF2B5EF4-FFF2-40B4-BE49-F238E27FC236}">
              <a16:creationId xmlns="" xmlns:a16="http://schemas.microsoft.com/office/drawing/2014/main" id="{925F0EC3-A26C-410A-B477-DEBBB30D1225}"/>
            </a:ext>
          </a:extLst>
        </xdr:cNvPr>
        <xdr:cNvSpPr txBox="1">
          <a:spLocks noChangeArrowheads="1"/>
        </xdr:cNvSpPr>
      </xdr:nvSpPr>
      <xdr:spPr bwMode="auto">
        <a:xfrm>
          <a:off x="5876925" y="254127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152</xdr:row>
      <xdr:rowOff>76200</xdr:rowOff>
    </xdr:from>
    <xdr:to>
      <xdr:col>13</xdr:col>
      <xdr:colOff>352425</xdr:colOff>
      <xdr:row>154</xdr:row>
      <xdr:rowOff>9525</xdr:rowOff>
    </xdr:to>
    <xdr:sp macro="" textlink="">
      <xdr:nvSpPr>
        <xdr:cNvPr id="54" name="Text Box 113">
          <a:extLst>
            <a:ext uri="{FF2B5EF4-FFF2-40B4-BE49-F238E27FC236}">
              <a16:creationId xmlns="" xmlns:a16="http://schemas.microsoft.com/office/drawing/2014/main" id="{643DDBDB-DFFE-4552-AFD6-5E3D7B384E86}"/>
            </a:ext>
          </a:extLst>
        </xdr:cNvPr>
        <xdr:cNvSpPr txBox="1">
          <a:spLocks noChangeArrowheads="1"/>
        </xdr:cNvSpPr>
      </xdr:nvSpPr>
      <xdr:spPr bwMode="auto">
        <a:xfrm>
          <a:off x="9258300" y="254127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152</xdr:row>
      <xdr:rowOff>66675</xdr:rowOff>
    </xdr:from>
    <xdr:to>
      <xdr:col>10</xdr:col>
      <xdr:colOff>57150</xdr:colOff>
      <xdr:row>163</xdr:row>
      <xdr:rowOff>85725</xdr:rowOff>
    </xdr:to>
    <xdr:sp macro="" textlink="">
      <xdr:nvSpPr>
        <xdr:cNvPr id="55" name="Line 115">
          <a:extLst>
            <a:ext uri="{FF2B5EF4-FFF2-40B4-BE49-F238E27FC236}">
              <a16:creationId xmlns="" xmlns:a16="http://schemas.microsoft.com/office/drawing/2014/main" id="{CFCF93D1-1AB8-4DE7-A90A-BFC35A46EAC5}"/>
            </a:ext>
          </a:extLst>
        </xdr:cNvPr>
        <xdr:cNvSpPr>
          <a:spLocks noChangeShapeType="1"/>
        </xdr:cNvSpPr>
      </xdr:nvSpPr>
      <xdr:spPr bwMode="auto">
        <a:xfrm>
          <a:off x="8505825" y="254031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702469</xdr:colOff>
      <xdr:row>168</xdr:row>
      <xdr:rowOff>114300</xdr:rowOff>
    </xdr:from>
    <xdr:to>
      <xdr:col>10</xdr:col>
      <xdr:colOff>495297</xdr:colOff>
      <xdr:row>183</xdr:row>
      <xdr:rowOff>0</xdr:rowOff>
    </xdr:to>
    <xdr:graphicFrame macro="">
      <xdr:nvGraphicFramePr>
        <xdr:cNvPr id="56" name="Gráfico 117">
          <a:extLst>
            <a:ext uri="{FF2B5EF4-FFF2-40B4-BE49-F238E27FC236}">
              <a16:creationId xmlns="" xmlns:a16="http://schemas.microsoft.com/office/drawing/2014/main" id="{187689EA-39FF-4866-AEBF-59278F459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723900</xdr:colOff>
      <xdr:row>170</xdr:row>
      <xdr:rowOff>76200</xdr:rowOff>
    </xdr:from>
    <xdr:to>
      <xdr:col>13</xdr:col>
      <xdr:colOff>266700</xdr:colOff>
      <xdr:row>171</xdr:row>
      <xdr:rowOff>95250</xdr:rowOff>
    </xdr:to>
    <xdr:sp macro="" textlink="">
      <xdr:nvSpPr>
        <xdr:cNvPr id="57" name="Text Box 119">
          <a:extLst>
            <a:ext uri="{FF2B5EF4-FFF2-40B4-BE49-F238E27FC236}">
              <a16:creationId xmlns="" xmlns:a16="http://schemas.microsoft.com/office/drawing/2014/main" id="{F4D569DA-60C2-4D4B-846D-0BE60180F142}"/>
            </a:ext>
          </a:extLst>
        </xdr:cNvPr>
        <xdr:cNvSpPr txBox="1">
          <a:spLocks noChangeArrowheads="1"/>
        </xdr:cNvSpPr>
      </xdr:nvSpPr>
      <xdr:spPr bwMode="auto">
        <a:xfrm>
          <a:off x="9172575" y="284035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168</xdr:row>
      <xdr:rowOff>114300</xdr:rowOff>
    </xdr:from>
    <xdr:to>
      <xdr:col>15</xdr:col>
      <xdr:colOff>666750</xdr:colOff>
      <xdr:row>183</xdr:row>
      <xdr:rowOff>9525</xdr:rowOff>
    </xdr:to>
    <xdr:graphicFrame macro="">
      <xdr:nvGraphicFramePr>
        <xdr:cNvPr id="58" name="Gráfico 120">
          <a:extLst>
            <a:ext uri="{FF2B5EF4-FFF2-40B4-BE49-F238E27FC236}">
              <a16:creationId xmlns="" xmlns:a16="http://schemas.microsoft.com/office/drawing/2014/main" id="{FEF4B74D-9F82-4898-A4D2-D118EC400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476250</xdr:colOff>
      <xdr:row>170</xdr:row>
      <xdr:rowOff>76200</xdr:rowOff>
    </xdr:from>
    <xdr:to>
      <xdr:col>9</xdr:col>
      <xdr:colOff>19050</xdr:colOff>
      <xdr:row>172</xdr:row>
      <xdr:rowOff>9525</xdr:rowOff>
    </xdr:to>
    <xdr:sp macro="" textlink="">
      <xdr:nvSpPr>
        <xdr:cNvPr id="59" name="Text Box 121">
          <a:extLst>
            <a:ext uri="{FF2B5EF4-FFF2-40B4-BE49-F238E27FC236}">
              <a16:creationId xmlns="" xmlns:a16="http://schemas.microsoft.com/office/drawing/2014/main" id="{D75919E6-9306-4D6B-9BDE-79587596C59F}"/>
            </a:ext>
          </a:extLst>
        </xdr:cNvPr>
        <xdr:cNvSpPr txBox="1">
          <a:spLocks noChangeArrowheads="1"/>
        </xdr:cNvSpPr>
      </xdr:nvSpPr>
      <xdr:spPr bwMode="auto">
        <a:xfrm>
          <a:off x="5876925" y="28403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170</xdr:row>
      <xdr:rowOff>76200</xdr:rowOff>
    </xdr:from>
    <xdr:to>
      <xdr:col>13</xdr:col>
      <xdr:colOff>352425</xdr:colOff>
      <xdr:row>172</xdr:row>
      <xdr:rowOff>9525</xdr:rowOff>
    </xdr:to>
    <xdr:sp macro="" textlink="">
      <xdr:nvSpPr>
        <xdr:cNvPr id="60" name="Text Box 122">
          <a:extLst>
            <a:ext uri="{FF2B5EF4-FFF2-40B4-BE49-F238E27FC236}">
              <a16:creationId xmlns="" xmlns:a16="http://schemas.microsoft.com/office/drawing/2014/main" id="{B7C5C3EA-068F-4C73-9FF3-6BAE8395C8ED}"/>
            </a:ext>
          </a:extLst>
        </xdr:cNvPr>
        <xdr:cNvSpPr txBox="1">
          <a:spLocks noChangeArrowheads="1"/>
        </xdr:cNvSpPr>
      </xdr:nvSpPr>
      <xdr:spPr bwMode="auto">
        <a:xfrm>
          <a:off x="9258300" y="28403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170</xdr:row>
      <xdr:rowOff>66675</xdr:rowOff>
    </xdr:from>
    <xdr:to>
      <xdr:col>10</xdr:col>
      <xdr:colOff>57150</xdr:colOff>
      <xdr:row>181</xdr:row>
      <xdr:rowOff>85725</xdr:rowOff>
    </xdr:to>
    <xdr:sp macro="" textlink="">
      <xdr:nvSpPr>
        <xdr:cNvPr id="61" name="Line 124">
          <a:extLst>
            <a:ext uri="{FF2B5EF4-FFF2-40B4-BE49-F238E27FC236}">
              <a16:creationId xmlns="" xmlns:a16="http://schemas.microsoft.com/office/drawing/2014/main" id="{DB0A215E-B68D-4B51-AA2B-ADF208E6E45F}"/>
            </a:ext>
          </a:extLst>
        </xdr:cNvPr>
        <xdr:cNvSpPr>
          <a:spLocks noChangeShapeType="1"/>
        </xdr:cNvSpPr>
      </xdr:nvSpPr>
      <xdr:spPr bwMode="auto">
        <a:xfrm>
          <a:off x="8505825" y="283940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726282</xdr:colOff>
      <xdr:row>186</xdr:row>
      <xdr:rowOff>114300</xdr:rowOff>
    </xdr:from>
    <xdr:to>
      <xdr:col>10</xdr:col>
      <xdr:colOff>495298</xdr:colOff>
      <xdr:row>201</xdr:row>
      <xdr:rowOff>0</xdr:rowOff>
    </xdr:to>
    <xdr:graphicFrame macro="">
      <xdr:nvGraphicFramePr>
        <xdr:cNvPr id="62" name="Gráfico 126">
          <a:extLst>
            <a:ext uri="{FF2B5EF4-FFF2-40B4-BE49-F238E27FC236}">
              <a16:creationId xmlns="" xmlns:a16="http://schemas.microsoft.com/office/drawing/2014/main" id="{723919ED-F6A0-4E72-A136-ED00A11DE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723900</xdr:colOff>
      <xdr:row>188</xdr:row>
      <xdr:rowOff>76200</xdr:rowOff>
    </xdr:from>
    <xdr:to>
      <xdr:col>13</xdr:col>
      <xdr:colOff>266700</xdr:colOff>
      <xdr:row>189</xdr:row>
      <xdr:rowOff>95250</xdr:rowOff>
    </xdr:to>
    <xdr:sp macro="" textlink="">
      <xdr:nvSpPr>
        <xdr:cNvPr id="63" name="Text Box 128">
          <a:extLst>
            <a:ext uri="{FF2B5EF4-FFF2-40B4-BE49-F238E27FC236}">
              <a16:creationId xmlns="" xmlns:a16="http://schemas.microsoft.com/office/drawing/2014/main" id="{E15EA53D-97EA-4D5A-8D2F-F1589E9A81CF}"/>
            </a:ext>
          </a:extLst>
        </xdr:cNvPr>
        <xdr:cNvSpPr txBox="1">
          <a:spLocks noChangeArrowheads="1"/>
        </xdr:cNvSpPr>
      </xdr:nvSpPr>
      <xdr:spPr bwMode="auto">
        <a:xfrm>
          <a:off x="9172575" y="313944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186</xdr:row>
      <xdr:rowOff>114300</xdr:rowOff>
    </xdr:from>
    <xdr:to>
      <xdr:col>15</xdr:col>
      <xdr:colOff>666750</xdr:colOff>
      <xdr:row>201</xdr:row>
      <xdr:rowOff>9525</xdr:rowOff>
    </xdr:to>
    <xdr:graphicFrame macro="">
      <xdr:nvGraphicFramePr>
        <xdr:cNvPr id="64" name="Gráfico 129">
          <a:extLst>
            <a:ext uri="{FF2B5EF4-FFF2-40B4-BE49-F238E27FC236}">
              <a16:creationId xmlns="" xmlns:a16="http://schemas.microsoft.com/office/drawing/2014/main" id="{70ABE5D9-7D64-4990-8E3E-26904A8FF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476250</xdr:colOff>
      <xdr:row>188</xdr:row>
      <xdr:rowOff>76200</xdr:rowOff>
    </xdr:from>
    <xdr:to>
      <xdr:col>9</xdr:col>
      <xdr:colOff>19050</xdr:colOff>
      <xdr:row>190</xdr:row>
      <xdr:rowOff>9525</xdr:rowOff>
    </xdr:to>
    <xdr:sp macro="" textlink="">
      <xdr:nvSpPr>
        <xdr:cNvPr id="65" name="Text Box 130">
          <a:extLst>
            <a:ext uri="{FF2B5EF4-FFF2-40B4-BE49-F238E27FC236}">
              <a16:creationId xmlns="" xmlns:a16="http://schemas.microsoft.com/office/drawing/2014/main" id="{1D561232-7C86-4B0E-9932-58C9A13BFF4C}"/>
            </a:ext>
          </a:extLst>
        </xdr:cNvPr>
        <xdr:cNvSpPr txBox="1">
          <a:spLocks noChangeArrowheads="1"/>
        </xdr:cNvSpPr>
      </xdr:nvSpPr>
      <xdr:spPr bwMode="auto">
        <a:xfrm>
          <a:off x="5876925" y="313944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188</xdr:row>
      <xdr:rowOff>76200</xdr:rowOff>
    </xdr:from>
    <xdr:to>
      <xdr:col>13</xdr:col>
      <xdr:colOff>352425</xdr:colOff>
      <xdr:row>190</xdr:row>
      <xdr:rowOff>9525</xdr:rowOff>
    </xdr:to>
    <xdr:sp macro="" textlink="">
      <xdr:nvSpPr>
        <xdr:cNvPr id="66" name="Text Box 131">
          <a:extLst>
            <a:ext uri="{FF2B5EF4-FFF2-40B4-BE49-F238E27FC236}">
              <a16:creationId xmlns="" xmlns:a16="http://schemas.microsoft.com/office/drawing/2014/main" id="{671D67BC-DBF7-482A-BA87-45601C982A2E}"/>
            </a:ext>
          </a:extLst>
        </xdr:cNvPr>
        <xdr:cNvSpPr txBox="1">
          <a:spLocks noChangeArrowheads="1"/>
        </xdr:cNvSpPr>
      </xdr:nvSpPr>
      <xdr:spPr bwMode="auto">
        <a:xfrm>
          <a:off x="9258300" y="313944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188</xdr:row>
      <xdr:rowOff>66675</xdr:rowOff>
    </xdr:from>
    <xdr:to>
      <xdr:col>10</xdr:col>
      <xdr:colOff>57150</xdr:colOff>
      <xdr:row>199</xdr:row>
      <xdr:rowOff>85725</xdr:rowOff>
    </xdr:to>
    <xdr:sp macro="" textlink="">
      <xdr:nvSpPr>
        <xdr:cNvPr id="67" name="Line 133">
          <a:extLst>
            <a:ext uri="{FF2B5EF4-FFF2-40B4-BE49-F238E27FC236}">
              <a16:creationId xmlns="" xmlns:a16="http://schemas.microsoft.com/office/drawing/2014/main" id="{72192868-F158-4ED5-8ADF-840DAB8C1C33}"/>
            </a:ext>
          </a:extLst>
        </xdr:cNvPr>
        <xdr:cNvSpPr>
          <a:spLocks noChangeShapeType="1"/>
        </xdr:cNvSpPr>
      </xdr:nvSpPr>
      <xdr:spPr bwMode="auto">
        <a:xfrm>
          <a:off x="8505825" y="313848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726282</xdr:colOff>
      <xdr:row>204</xdr:row>
      <xdr:rowOff>114300</xdr:rowOff>
    </xdr:from>
    <xdr:to>
      <xdr:col>10</xdr:col>
      <xdr:colOff>507206</xdr:colOff>
      <xdr:row>219</xdr:row>
      <xdr:rowOff>0</xdr:rowOff>
    </xdr:to>
    <xdr:graphicFrame macro="">
      <xdr:nvGraphicFramePr>
        <xdr:cNvPr id="68" name="Gráfico 135">
          <a:extLst>
            <a:ext uri="{FF2B5EF4-FFF2-40B4-BE49-F238E27FC236}">
              <a16:creationId xmlns="" xmlns:a16="http://schemas.microsoft.com/office/drawing/2014/main" id="{6E09CD42-B438-445F-B196-3CA4D0813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723900</xdr:colOff>
      <xdr:row>206</xdr:row>
      <xdr:rowOff>76200</xdr:rowOff>
    </xdr:from>
    <xdr:to>
      <xdr:col>13</xdr:col>
      <xdr:colOff>266700</xdr:colOff>
      <xdr:row>207</xdr:row>
      <xdr:rowOff>95250</xdr:rowOff>
    </xdr:to>
    <xdr:sp macro="" textlink="">
      <xdr:nvSpPr>
        <xdr:cNvPr id="69" name="Text Box 137">
          <a:extLst>
            <a:ext uri="{FF2B5EF4-FFF2-40B4-BE49-F238E27FC236}">
              <a16:creationId xmlns="" xmlns:a16="http://schemas.microsoft.com/office/drawing/2014/main" id="{B3B04732-DEF2-418A-B7B9-380F4D251B04}"/>
            </a:ext>
          </a:extLst>
        </xdr:cNvPr>
        <xdr:cNvSpPr txBox="1">
          <a:spLocks noChangeArrowheads="1"/>
        </xdr:cNvSpPr>
      </xdr:nvSpPr>
      <xdr:spPr bwMode="auto">
        <a:xfrm>
          <a:off x="9172575" y="343852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204</xdr:row>
      <xdr:rowOff>114300</xdr:rowOff>
    </xdr:from>
    <xdr:to>
      <xdr:col>15</xdr:col>
      <xdr:colOff>666750</xdr:colOff>
      <xdr:row>219</xdr:row>
      <xdr:rowOff>0</xdr:rowOff>
    </xdr:to>
    <xdr:graphicFrame macro="">
      <xdr:nvGraphicFramePr>
        <xdr:cNvPr id="70" name="Gráfico 138">
          <a:extLst>
            <a:ext uri="{FF2B5EF4-FFF2-40B4-BE49-F238E27FC236}">
              <a16:creationId xmlns="" xmlns:a16="http://schemas.microsoft.com/office/drawing/2014/main" id="{BAC346F3-8132-4F0A-AD23-5D05D7B09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476250</xdr:colOff>
      <xdr:row>206</xdr:row>
      <xdr:rowOff>76200</xdr:rowOff>
    </xdr:from>
    <xdr:to>
      <xdr:col>9</xdr:col>
      <xdr:colOff>19050</xdr:colOff>
      <xdr:row>208</xdr:row>
      <xdr:rowOff>9525</xdr:rowOff>
    </xdr:to>
    <xdr:sp macro="" textlink="">
      <xdr:nvSpPr>
        <xdr:cNvPr id="71" name="Text Box 139">
          <a:extLst>
            <a:ext uri="{FF2B5EF4-FFF2-40B4-BE49-F238E27FC236}">
              <a16:creationId xmlns="" xmlns:a16="http://schemas.microsoft.com/office/drawing/2014/main" id="{6627E347-A888-487A-88C0-DFD0BD7C7F2D}"/>
            </a:ext>
          </a:extLst>
        </xdr:cNvPr>
        <xdr:cNvSpPr txBox="1">
          <a:spLocks noChangeArrowheads="1"/>
        </xdr:cNvSpPr>
      </xdr:nvSpPr>
      <xdr:spPr bwMode="auto">
        <a:xfrm>
          <a:off x="5876925" y="343852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206</xdr:row>
      <xdr:rowOff>76200</xdr:rowOff>
    </xdr:from>
    <xdr:to>
      <xdr:col>13</xdr:col>
      <xdr:colOff>352425</xdr:colOff>
      <xdr:row>208</xdr:row>
      <xdr:rowOff>9525</xdr:rowOff>
    </xdr:to>
    <xdr:sp macro="" textlink="">
      <xdr:nvSpPr>
        <xdr:cNvPr id="72" name="Text Box 140">
          <a:extLst>
            <a:ext uri="{FF2B5EF4-FFF2-40B4-BE49-F238E27FC236}">
              <a16:creationId xmlns="" xmlns:a16="http://schemas.microsoft.com/office/drawing/2014/main" id="{981120B9-363D-4CB8-AAB1-2F4356E049A0}"/>
            </a:ext>
          </a:extLst>
        </xdr:cNvPr>
        <xdr:cNvSpPr txBox="1">
          <a:spLocks noChangeArrowheads="1"/>
        </xdr:cNvSpPr>
      </xdr:nvSpPr>
      <xdr:spPr bwMode="auto">
        <a:xfrm>
          <a:off x="9258300" y="343852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206</xdr:row>
      <xdr:rowOff>66675</xdr:rowOff>
    </xdr:from>
    <xdr:to>
      <xdr:col>10</xdr:col>
      <xdr:colOff>57150</xdr:colOff>
      <xdr:row>217</xdr:row>
      <xdr:rowOff>85725</xdr:rowOff>
    </xdr:to>
    <xdr:sp macro="" textlink="">
      <xdr:nvSpPr>
        <xdr:cNvPr id="73" name="Line 142">
          <a:extLst>
            <a:ext uri="{FF2B5EF4-FFF2-40B4-BE49-F238E27FC236}">
              <a16:creationId xmlns="" xmlns:a16="http://schemas.microsoft.com/office/drawing/2014/main" id="{FE32E20A-E7F6-42A6-97D0-C29EEB9889FD}"/>
            </a:ext>
          </a:extLst>
        </xdr:cNvPr>
        <xdr:cNvSpPr>
          <a:spLocks noChangeShapeType="1"/>
        </xdr:cNvSpPr>
      </xdr:nvSpPr>
      <xdr:spPr bwMode="auto">
        <a:xfrm>
          <a:off x="8505825" y="343757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0.01907</cdr:x>
      <cdr:y>0.98008</cdr:y>
    </cdr:from>
    <cdr:to>
      <cdr:x>0.02616</cdr:x>
      <cdr:y>0.98008</cdr:y>
    </cdr:to>
    <cdr:sp macro="" textlink="">
      <cdr:nvSpPr>
        <cdr:cNvPr id="18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38" y="2346325"/>
          <a:ext cx="3142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0.05405</cdr:x>
      <cdr:y>0.98016</cdr:y>
    </cdr:from>
    <cdr:to>
      <cdr:x>0.06895</cdr:x>
      <cdr:y>0.98016</cdr:y>
    </cdr:to>
    <cdr:sp macro="" textlink="">
      <cdr:nvSpPr>
        <cdr:cNvPr id="194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239" y="2355850"/>
          <a:ext cx="62896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0.06993</cdr:x>
      <cdr:y>0.98016</cdr:y>
    </cdr:from>
    <cdr:to>
      <cdr:x>0.12198</cdr:x>
      <cdr:y>0.98016</cdr:y>
    </cdr:to>
    <cdr:sp macro="" textlink="">
      <cdr:nvSpPr>
        <cdr:cNvPr id="1945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260" y="2355850"/>
          <a:ext cx="21962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0.0269</cdr:x>
      <cdr:y>0.98008</cdr:y>
    </cdr:to>
    <cdr:sp macro="" textlink="">
      <cdr:nvSpPr>
        <cdr:cNvPr id="2252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142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0.98016</cdr:y>
    </cdr:from>
    <cdr:to>
      <cdr:x>0.12345</cdr:x>
      <cdr:y>0.98016</cdr:y>
    </cdr:to>
    <cdr:sp macro="" textlink="">
      <cdr:nvSpPr>
        <cdr:cNvPr id="2355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76" y="2355850"/>
          <a:ext cx="24849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0.02763</cdr:x>
      <cdr:y>0.98008</cdr:y>
    </cdr:to>
    <cdr:sp macro="" textlink="">
      <cdr:nvSpPr>
        <cdr:cNvPr id="2662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467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0.0279</cdr:x>
      <cdr:y>0.9696</cdr:y>
    </cdr:from>
    <cdr:to>
      <cdr:x>0.04183</cdr:x>
      <cdr:y>0.97872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14" y="2330494"/>
          <a:ext cx="58771" cy="2189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0.05405</cdr:x>
      <cdr:y>0.95519</cdr:y>
    </cdr:from>
    <cdr:to>
      <cdr:x>0.06773</cdr:x>
      <cdr:y>0.9696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239" y="2295919"/>
          <a:ext cx="57741" cy="3457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0.04376</cdr:x>
      <cdr:y>0.97619</cdr:y>
    </cdr:from>
    <cdr:to>
      <cdr:x>0.08035</cdr:x>
      <cdr:y>0.97619</cdr:y>
    </cdr:to>
    <cdr:sp macro="" textlink="">
      <cdr:nvSpPr>
        <cdr:cNvPr id="1536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493" y="1955800"/>
          <a:ext cx="24795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0.04646</cdr:x>
      <cdr:y>0.97984</cdr:y>
    </cdr:from>
    <cdr:to>
      <cdr:x>0.06042</cdr:x>
      <cdr:y>0.97984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7654" y="2346325"/>
          <a:ext cx="6392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0.04281</cdr:x>
      <cdr:y>0.96023</cdr:y>
    </cdr:from>
    <cdr:to>
      <cdr:x>0.0692</cdr:x>
      <cdr:y>0.97608</cdr:y>
    </cdr:to>
    <cdr:sp macro="" textlink="">
      <cdr:nvSpPr>
        <cdr:cNvPr id="3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809" y="2308020"/>
          <a:ext cx="111357" cy="3803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0.02788</cdr:x>
      <cdr:y>0.98008</cdr:y>
    </cdr:to>
    <cdr:sp macro="" textlink="">
      <cdr:nvSpPr>
        <cdr:cNvPr id="378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575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0.0279</cdr:x>
      <cdr:y>0.9696</cdr:y>
    </cdr:from>
    <cdr:to>
      <cdr:x>0.04183</cdr:x>
      <cdr:y>0.97752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14" y="2330494"/>
          <a:ext cx="58771" cy="1901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0.02959</cdr:x>
      <cdr:y>0.98008</cdr:y>
    </cdr:from>
    <cdr:to>
      <cdr:x>0.04427</cdr:x>
      <cdr:y>0.98008</cdr:y>
    </cdr:to>
    <cdr:sp macro="" textlink="">
      <cdr:nvSpPr>
        <cdr:cNvPr id="419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227" y="2346325"/>
          <a:ext cx="65008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0.04842</cdr:x>
      <cdr:y>0.98008</cdr:y>
    </cdr:from>
    <cdr:to>
      <cdr:x>0.07191</cdr:x>
      <cdr:y>0.98008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7654" y="2346325"/>
          <a:ext cx="1040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0.10364</cdr:x>
      <cdr:y>0.8366</cdr:y>
    </cdr:from>
    <cdr:to>
      <cdr:x>0.14617</cdr:x>
      <cdr:y>0.92422</cdr:y>
    </cdr:to>
    <cdr:sp macro="" textlink="">
      <cdr:nvSpPr>
        <cdr:cNvPr id="471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487" y="2060804"/>
          <a:ext cx="181470" cy="19131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0.07335</cdr:x>
      <cdr:y>0.98016</cdr:y>
    </cdr:from>
    <cdr:to>
      <cdr:x>0.13151</cdr:x>
      <cdr:y>0.98016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2695" y="2355850"/>
          <a:ext cx="245397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0.08068</cdr:x>
      <cdr:y>0.98016</cdr:y>
    </cdr:from>
    <cdr:to>
      <cdr:x>0.13835</cdr:x>
      <cdr:y>0.98016</cdr:y>
    </cdr:to>
    <cdr:sp macro="" textlink="">
      <cdr:nvSpPr>
        <cdr:cNvPr id="614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3627" y="2355850"/>
          <a:ext cx="2433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0.06969</cdr:x>
      <cdr:y>0.98016</cdr:y>
    </cdr:from>
    <cdr:to>
      <cdr:x>0.12467</cdr:x>
      <cdr:y>0.98016</cdr:y>
    </cdr:to>
    <cdr:sp macro="" textlink="">
      <cdr:nvSpPr>
        <cdr:cNvPr id="665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228" y="2355850"/>
          <a:ext cx="23199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0.01837</cdr:x>
      <cdr:y>0.97642</cdr:y>
    </cdr:from>
    <cdr:to>
      <cdr:x>0.02475</cdr:x>
      <cdr:y>0.97642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863" y="1974850"/>
          <a:ext cx="3182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0.06969</cdr:x>
      <cdr:y>0.98008</cdr:y>
    </cdr:from>
    <cdr:to>
      <cdr:x>0.12467</cdr:x>
      <cdr:y>0.98008</cdr:y>
    </cdr:to>
    <cdr:sp macro="" textlink="">
      <cdr:nvSpPr>
        <cdr:cNvPr id="706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228" y="2346325"/>
          <a:ext cx="23199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6</xdr:col>
      <xdr:colOff>228600</xdr:colOff>
      <xdr:row>39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195B8E9-8F08-416D-8946-6B748872D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25</xdr:row>
      <xdr:rowOff>0</xdr:rowOff>
    </xdr:from>
    <xdr:to>
      <xdr:col>13</xdr:col>
      <xdr:colOff>228600</xdr:colOff>
      <xdr:row>39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735EA025-84A6-42F2-85D4-FE4959652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59</xdr:row>
      <xdr:rowOff>0</xdr:rowOff>
    </xdr:from>
    <xdr:to>
      <xdr:col>10</xdr:col>
      <xdr:colOff>171450</xdr:colOff>
      <xdr:row>80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3AC13854-EB56-469B-9D89-AABDCB377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220</xdr:row>
      <xdr:rowOff>0</xdr:rowOff>
    </xdr:from>
    <xdr:to>
      <xdr:col>10</xdr:col>
      <xdr:colOff>180975</xdr:colOff>
      <xdr:row>220</xdr:row>
      <xdr:rowOff>0</xdr:rowOff>
    </xdr:to>
    <xdr:graphicFrame macro="">
      <xdr:nvGraphicFramePr>
        <xdr:cNvPr id="5" name="Gráfico 5">
          <a:extLst>
            <a:ext uri="{FF2B5EF4-FFF2-40B4-BE49-F238E27FC236}">
              <a16:creationId xmlns="" xmlns:a16="http://schemas.microsoft.com/office/drawing/2014/main" id="{50650005-17E4-43D2-ABBE-8F19EFD67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294</xdr:row>
      <xdr:rowOff>28575</xdr:rowOff>
    </xdr:from>
    <xdr:to>
      <xdr:col>6</xdr:col>
      <xdr:colOff>228600</xdr:colOff>
      <xdr:row>308</xdr:row>
      <xdr:rowOff>152400</xdr:rowOff>
    </xdr:to>
    <xdr:graphicFrame macro="">
      <xdr:nvGraphicFramePr>
        <xdr:cNvPr id="6" name="Gráfico 8">
          <a:extLst>
            <a:ext uri="{FF2B5EF4-FFF2-40B4-BE49-F238E27FC236}">
              <a16:creationId xmlns="" xmlns:a16="http://schemas.microsoft.com/office/drawing/2014/main" id="{01373190-DC5C-467D-8B37-2B36850AF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294</xdr:row>
      <xdr:rowOff>28575</xdr:rowOff>
    </xdr:from>
    <xdr:to>
      <xdr:col>13</xdr:col>
      <xdr:colOff>228600</xdr:colOff>
      <xdr:row>308</xdr:row>
      <xdr:rowOff>152400</xdr:rowOff>
    </xdr:to>
    <xdr:graphicFrame macro="">
      <xdr:nvGraphicFramePr>
        <xdr:cNvPr id="7" name="Gráfico 9">
          <a:extLst>
            <a:ext uri="{FF2B5EF4-FFF2-40B4-BE49-F238E27FC236}">
              <a16:creationId xmlns="" xmlns:a16="http://schemas.microsoft.com/office/drawing/2014/main" id="{40C69941-E8E1-4D1C-996A-2F9C5B62D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324</xdr:row>
      <xdr:rowOff>38100</xdr:rowOff>
    </xdr:from>
    <xdr:to>
      <xdr:col>11</xdr:col>
      <xdr:colOff>200025</xdr:colOff>
      <xdr:row>345</xdr:row>
      <xdr:rowOff>47625</xdr:rowOff>
    </xdr:to>
    <xdr:graphicFrame macro="">
      <xdr:nvGraphicFramePr>
        <xdr:cNvPr id="8" name="Gráfico 10">
          <a:extLst>
            <a:ext uri="{FF2B5EF4-FFF2-40B4-BE49-F238E27FC236}">
              <a16:creationId xmlns="" xmlns:a16="http://schemas.microsoft.com/office/drawing/2014/main" id="{D2C28DBB-6DAD-462B-A143-3EF5D34E4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377</xdr:row>
      <xdr:rowOff>152400</xdr:rowOff>
    </xdr:from>
    <xdr:to>
      <xdr:col>6</xdr:col>
      <xdr:colOff>228600</xdr:colOff>
      <xdr:row>392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895C83A-7D8F-4ABE-A20D-C48FA9156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377</xdr:row>
      <xdr:rowOff>152400</xdr:rowOff>
    </xdr:from>
    <xdr:to>
      <xdr:col>13</xdr:col>
      <xdr:colOff>228600</xdr:colOff>
      <xdr:row>392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F3916E1C-288F-4203-A79E-516733E1B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409</xdr:row>
      <xdr:rowOff>142875</xdr:rowOff>
    </xdr:from>
    <xdr:to>
      <xdr:col>11</xdr:col>
      <xdr:colOff>200025</xdr:colOff>
      <xdr:row>430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6D66B5D9-49C7-413C-8CE8-E940C8066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6</xdr:col>
      <xdr:colOff>228600</xdr:colOff>
      <xdr:row>128</xdr:row>
      <xdr:rowOff>123825</xdr:rowOff>
    </xdr:to>
    <xdr:graphicFrame macro="">
      <xdr:nvGraphicFramePr>
        <xdr:cNvPr id="12" name="Gráfico 1">
          <a:extLst>
            <a:ext uri="{FF2B5EF4-FFF2-40B4-BE49-F238E27FC236}">
              <a16:creationId xmlns="" xmlns:a16="http://schemas.microsoft.com/office/drawing/2014/main" id="{E2B1D8E4-D604-4FCF-A888-049638CF1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114</xdr:row>
      <xdr:rowOff>0</xdr:rowOff>
    </xdr:from>
    <xdr:to>
      <xdr:col>13</xdr:col>
      <xdr:colOff>228600</xdr:colOff>
      <xdr:row>128</xdr:row>
      <xdr:rowOff>123825</xdr:rowOff>
    </xdr:to>
    <xdr:graphicFrame macro="">
      <xdr:nvGraphicFramePr>
        <xdr:cNvPr id="13" name="Gráfico 2">
          <a:extLst>
            <a:ext uri="{FF2B5EF4-FFF2-40B4-BE49-F238E27FC236}">
              <a16:creationId xmlns="" xmlns:a16="http://schemas.microsoft.com/office/drawing/2014/main" id="{3AC4E208-E28D-4B34-BC3A-B9C20756F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148</xdr:row>
      <xdr:rowOff>0</xdr:rowOff>
    </xdr:from>
    <xdr:to>
      <xdr:col>10</xdr:col>
      <xdr:colOff>171450</xdr:colOff>
      <xdr:row>169</xdr:row>
      <xdr:rowOff>0</xdr:rowOff>
    </xdr:to>
    <xdr:graphicFrame macro="">
      <xdr:nvGraphicFramePr>
        <xdr:cNvPr id="14" name="Gráfico 3">
          <a:extLst>
            <a:ext uri="{FF2B5EF4-FFF2-40B4-BE49-F238E27FC236}">
              <a16:creationId xmlns="" xmlns:a16="http://schemas.microsoft.com/office/drawing/2014/main" id="{1C670A38-1553-47EF-A7E4-CEDED6B7F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204</xdr:row>
      <xdr:rowOff>0</xdr:rowOff>
    </xdr:from>
    <xdr:to>
      <xdr:col>6</xdr:col>
      <xdr:colOff>228600</xdr:colOff>
      <xdr:row>218</xdr:row>
      <xdr:rowOff>123825</xdr:rowOff>
    </xdr:to>
    <xdr:graphicFrame macro="">
      <xdr:nvGraphicFramePr>
        <xdr:cNvPr id="15" name="Gráfico 1">
          <a:extLst>
            <a:ext uri="{FF2B5EF4-FFF2-40B4-BE49-F238E27FC236}">
              <a16:creationId xmlns="" xmlns:a16="http://schemas.microsoft.com/office/drawing/2014/main" id="{732BFA33-C294-4E9C-9EE2-185797543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13</xdr:col>
      <xdr:colOff>228600</xdr:colOff>
      <xdr:row>218</xdr:row>
      <xdr:rowOff>123825</xdr:rowOff>
    </xdr:to>
    <xdr:graphicFrame macro="">
      <xdr:nvGraphicFramePr>
        <xdr:cNvPr id="16" name="Gráfico 2">
          <a:extLst>
            <a:ext uri="{FF2B5EF4-FFF2-40B4-BE49-F238E27FC236}">
              <a16:creationId xmlns="" xmlns:a16="http://schemas.microsoft.com/office/drawing/2014/main" id="{94C69457-10DB-437C-9D95-AE16EA72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238</xdr:row>
      <xdr:rowOff>38100</xdr:rowOff>
    </xdr:from>
    <xdr:to>
      <xdr:col>10</xdr:col>
      <xdr:colOff>171450</xdr:colOff>
      <xdr:row>259</xdr:row>
      <xdr:rowOff>38100</xdr:rowOff>
    </xdr:to>
    <xdr:graphicFrame macro="">
      <xdr:nvGraphicFramePr>
        <xdr:cNvPr id="17" name="Gráfico 3">
          <a:extLst>
            <a:ext uri="{FF2B5EF4-FFF2-40B4-BE49-F238E27FC236}">
              <a16:creationId xmlns="" xmlns:a16="http://schemas.microsoft.com/office/drawing/2014/main" id="{7A22DA7C-38AD-4210-8E60-666CA16EF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462</xdr:row>
      <xdr:rowOff>152400</xdr:rowOff>
    </xdr:from>
    <xdr:to>
      <xdr:col>6</xdr:col>
      <xdr:colOff>228600</xdr:colOff>
      <xdr:row>477</xdr:row>
      <xdr:rowOff>114300</xdr:rowOff>
    </xdr:to>
    <xdr:graphicFrame macro="">
      <xdr:nvGraphicFramePr>
        <xdr:cNvPr id="18" name="Gráfico 8">
          <a:extLst>
            <a:ext uri="{FF2B5EF4-FFF2-40B4-BE49-F238E27FC236}">
              <a16:creationId xmlns="" xmlns:a16="http://schemas.microsoft.com/office/drawing/2014/main" id="{26E42B2E-29EC-4CC7-9FBE-15ADEFADC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462</xdr:row>
      <xdr:rowOff>152400</xdr:rowOff>
    </xdr:from>
    <xdr:to>
      <xdr:col>13</xdr:col>
      <xdr:colOff>228600</xdr:colOff>
      <xdr:row>477</xdr:row>
      <xdr:rowOff>114300</xdr:rowOff>
    </xdr:to>
    <xdr:graphicFrame macro="">
      <xdr:nvGraphicFramePr>
        <xdr:cNvPr id="19" name="Gráfico 9">
          <a:extLst>
            <a:ext uri="{FF2B5EF4-FFF2-40B4-BE49-F238E27FC236}">
              <a16:creationId xmlns="" xmlns:a16="http://schemas.microsoft.com/office/drawing/2014/main" id="{9AF7CAA7-66DC-4636-AA32-7550A7FA8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494</xdr:row>
      <xdr:rowOff>142875</xdr:rowOff>
    </xdr:from>
    <xdr:to>
      <xdr:col>11</xdr:col>
      <xdr:colOff>200025</xdr:colOff>
      <xdr:row>515</xdr:row>
      <xdr:rowOff>152400</xdr:rowOff>
    </xdr:to>
    <xdr:graphicFrame macro="">
      <xdr:nvGraphicFramePr>
        <xdr:cNvPr id="20" name="Gráfico 10">
          <a:extLst>
            <a:ext uri="{FF2B5EF4-FFF2-40B4-BE49-F238E27FC236}">
              <a16:creationId xmlns="" xmlns:a16="http://schemas.microsoft.com/office/drawing/2014/main" id="{A81DED88-EFB0-48EB-AD80-45EDF5BAA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547</xdr:row>
      <xdr:rowOff>152400</xdr:rowOff>
    </xdr:from>
    <xdr:to>
      <xdr:col>6</xdr:col>
      <xdr:colOff>228600</xdr:colOff>
      <xdr:row>562</xdr:row>
      <xdr:rowOff>114300</xdr:rowOff>
    </xdr:to>
    <xdr:graphicFrame macro="">
      <xdr:nvGraphicFramePr>
        <xdr:cNvPr id="21" name="Gráfico 8">
          <a:extLst>
            <a:ext uri="{FF2B5EF4-FFF2-40B4-BE49-F238E27FC236}">
              <a16:creationId xmlns="" xmlns:a16="http://schemas.microsoft.com/office/drawing/2014/main" id="{065068CA-85A6-4E05-BE1C-5EAE83B23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547</xdr:row>
      <xdr:rowOff>152400</xdr:rowOff>
    </xdr:from>
    <xdr:to>
      <xdr:col>13</xdr:col>
      <xdr:colOff>228600</xdr:colOff>
      <xdr:row>562</xdr:row>
      <xdr:rowOff>114300</xdr:rowOff>
    </xdr:to>
    <xdr:graphicFrame macro="">
      <xdr:nvGraphicFramePr>
        <xdr:cNvPr id="22" name="Gráfico 9">
          <a:extLst>
            <a:ext uri="{FF2B5EF4-FFF2-40B4-BE49-F238E27FC236}">
              <a16:creationId xmlns="" xmlns:a16="http://schemas.microsoft.com/office/drawing/2014/main" id="{74641FB3-941A-4B2D-8CAA-08B232127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579</xdr:row>
      <xdr:rowOff>142875</xdr:rowOff>
    </xdr:from>
    <xdr:to>
      <xdr:col>11</xdr:col>
      <xdr:colOff>200025</xdr:colOff>
      <xdr:row>600</xdr:row>
      <xdr:rowOff>152400</xdr:rowOff>
    </xdr:to>
    <xdr:graphicFrame macro="">
      <xdr:nvGraphicFramePr>
        <xdr:cNvPr id="23" name="Gráfico 10">
          <a:extLst>
            <a:ext uri="{FF2B5EF4-FFF2-40B4-BE49-F238E27FC236}">
              <a16:creationId xmlns="" xmlns:a16="http://schemas.microsoft.com/office/drawing/2014/main" id="{4A6AB255-78FB-4B96-B633-1AEFDA3FD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152400</xdr:rowOff>
    </xdr:from>
    <xdr:to>
      <xdr:col>6</xdr:col>
      <xdr:colOff>352425</xdr:colOff>
      <xdr:row>33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99228EFD-CCE4-4010-A594-193F35469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164</xdr:row>
      <xdr:rowOff>0</xdr:rowOff>
    </xdr:from>
    <xdr:to>
      <xdr:col>10</xdr:col>
      <xdr:colOff>180975</xdr:colOff>
      <xdr:row>181</xdr:row>
      <xdr:rowOff>76200</xdr:rowOff>
    </xdr:to>
    <xdr:graphicFrame macro="">
      <xdr:nvGraphicFramePr>
        <xdr:cNvPr id="3" name="Gráfico 11">
          <a:extLst>
            <a:ext uri="{FF2B5EF4-FFF2-40B4-BE49-F238E27FC236}">
              <a16:creationId xmlns="" xmlns:a16="http://schemas.microsoft.com/office/drawing/2014/main" id="{E03BF1F2-BC8A-48CD-A501-CB23D14E2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223</xdr:row>
      <xdr:rowOff>47625</xdr:rowOff>
    </xdr:from>
    <xdr:to>
      <xdr:col>10</xdr:col>
      <xdr:colOff>390525</xdr:colOff>
      <xdr:row>242</xdr:row>
      <xdr:rowOff>142875</xdr:rowOff>
    </xdr:to>
    <xdr:graphicFrame macro="">
      <xdr:nvGraphicFramePr>
        <xdr:cNvPr id="4" name="Gráfico 13">
          <a:extLst>
            <a:ext uri="{FF2B5EF4-FFF2-40B4-BE49-F238E27FC236}">
              <a16:creationId xmlns="" xmlns:a16="http://schemas.microsoft.com/office/drawing/2014/main" id="{5F45E599-6140-499B-B6A0-DE5227F4F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10</xdr:col>
      <xdr:colOff>180975</xdr:colOff>
      <xdr:row>75</xdr:row>
      <xdr:rowOff>19050</xdr:rowOff>
    </xdr:to>
    <xdr:graphicFrame macro="">
      <xdr:nvGraphicFramePr>
        <xdr:cNvPr id="5" name="Gráfico 14">
          <a:extLst>
            <a:ext uri="{FF2B5EF4-FFF2-40B4-BE49-F238E27FC236}">
              <a16:creationId xmlns="" xmlns:a16="http://schemas.microsoft.com/office/drawing/2014/main" id="{9CEEBD49-642C-4DF6-9A2A-17D070B5F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95</xdr:row>
      <xdr:rowOff>0</xdr:rowOff>
    </xdr:from>
    <xdr:to>
      <xdr:col>10</xdr:col>
      <xdr:colOff>228600</xdr:colOff>
      <xdr:row>110</xdr:row>
      <xdr:rowOff>28575</xdr:rowOff>
    </xdr:to>
    <xdr:graphicFrame macro="">
      <xdr:nvGraphicFramePr>
        <xdr:cNvPr id="6" name="Gráfico 15">
          <a:extLst>
            <a:ext uri="{FF2B5EF4-FFF2-40B4-BE49-F238E27FC236}">
              <a16:creationId xmlns="" xmlns:a16="http://schemas.microsoft.com/office/drawing/2014/main" id="{EAA0311A-25CE-4A3D-B6D4-F5AE87328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19</xdr:row>
      <xdr:rowOff>0</xdr:rowOff>
    </xdr:from>
    <xdr:to>
      <xdr:col>14</xdr:col>
      <xdr:colOff>504825</xdr:colOff>
      <xdr:row>33</xdr:row>
      <xdr:rowOff>133350</xdr:rowOff>
    </xdr:to>
    <xdr:graphicFrame macro="">
      <xdr:nvGraphicFramePr>
        <xdr:cNvPr id="7" name="Gráfico 17">
          <a:extLst>
            <a:ext uri="{FF2B5EF4-FFF2-40B4-BE49-F238E27FC236}">
              <a16:creationId xmlns="" xmlns:a16="http://schemas.microsoft.com/office/drawing/2014/main" id="{5FC6EC6B-A848-480F-9882-D294E1B6B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10</xdr:col>
      <xdr:colOff>304800</xdr:colOff>
      <xdr:row>43</xdr:row>
      <xdr:rowOff>9525</xdr:rowOff>
    </xdr:to>
    <xdr:graphicFrame macro="">
      <xdr:nvGraphicFramePr>
        <xdr:cNvPr id="2" name="Gráfico 1025">
          <a:extLst>
            <a:ext uri="{FF2B5EF4-FFF2-40B4-BE49-F238E27FC236}">
              <a16:creationId xmlns="" xmlns:a16="http://schemas.microsoft.com/office/drawing/2014/main" id="{AF14AB49-3B51-4563-BB5A-E395EE5C1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10</xdr:col>
      <xdr:colOff>171450</xdr:colOff>
      <xdr:row>78</xdr:row>
      <xdr:rowOff>9525</xdr:rowOff>
    </xdr:to>
    <xdr:graphicFrame macro="">
      <xdr:nvGraphicFramePr>
        <xdr:cNvPr id="3" name="Gráfico 1026">
          <a:extLst>
            <a:ext uri="{FF2B5EF4-FFF2-40B4-BE49-F238E27FC236}">
              <a16:creationId xmlns="" xmlns:a16="http://schemas.microsoft.com/office/drawing/2014/main" id="{1C62820E-B746-4BA4-8D92-7329B79E1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0</xdr:rowOff>
    </xdr:from>
    <xdr:to>
      <xdr:col>12</xdr:col>
      <xdr:colOff>361950</xdr:colOff>
      <xdr:row>26</xdr:row>
      <xdr:rowOff>76200</xdr:rowOff>
    </xdr:to>
    <xdr:graphicFrame macro="">
      <xdr:nvGraphicFramePr>
        <xdr:cNvPr id="2" name="Gráfico 1025">
          <a:extLst>
            <a:ext uri="{FF2B5EF4-FFF2-40B4-BE49-F238E27FC236}">
              <a16:creationId xmlns="" xmlns:a16="http://schemas.microsoft.com/office/drawing/2014/main" id="{A5D3F980-25B9-4F23-8ADE-01C0BD1AF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12</xdr:col>
      <xdr:colOff>361950</xdr:colOff>
      <xdr:row>48</xdr:row>
      <xdr:rowOff>76200</xdr:rowOff>
    </xdr:to>
    <xdr:graphicFrame macro="">
      <xdr:nvGraphicFramePr>
        <xdr:cNvPr id="3" name="Gráfico 1026">
          <a:extLst>
            <a:ext uri="{FF2B5EF4-FFF2-40B4-BE49-F238E27FC236}">
              <a16:creationId xmlns="" xmlns:a16="http://schemas.microsoft.com/office/drawing/2014/main" id="{99C95721-56B9-4BCC-BD64-B9C7F8E71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752475</xdr:colOff>
      <xdr:row>55</xdr:row>
      <xdr:rowOff>0</xdr:rowOff>
    </xdr:from>
    <xdr:to>
      <xdr:col>11</xdr:col>
      <xdr:colOff>409575</xdr:colOff>
      <xdr:row>70</xdr:row>
      <xdr:rowOff>9525</xdr:rowOff>
    </xdr:to>
    <xdr:graphicFrame macro="">
      <xdr:nvGraphicFramePr>
        <xdr:cNvPr id="4" name="Gráfico 1028">
          <a:extLst>
            <a:ext uri="{FF2B5EF4-FFF2-40B4-BE49-F238E27FC236}">
              <a16:creationId xmlns="" xmlns:a16="http://schemas.microsoft.com/office/drawing/2014/main" id="{ACA8B578-7275-4BD7-AFA1-9501974CE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752475</xdr:colOff>
      <xdr:row>77</xdr:row>
      <xdr:rowOff>0</xdr:rowOff>
    </xdr:from>
    <xdr:to>
      <xdr:col>11</xdr:col>
      <xdr:colOff>409575</xdr:colOff>
      <xdr:row>92</xdr:row>
      <xdr:rowOff>9525</xdr:rowOff>
    </xdr:to>
    <xdr:graphicFrame macro="">
      <xdr:nvGraphicFramePr>
        <xdr:cNvPr id="5" name="Gráfico 1029">
          <a:extLst>
            <a:ext uri="{FF2B5EF4-FFF2-40B4-BE49-F238E27FC236}">
              <a16:creationId xmlns="" xmlns:a16="http://schemas.microsoft.com/office/drawing/2014/main" id="{63D52F5D-E79C-439B-85A3-7618410A1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102</xdr:row>
      <xdr:rowOff>0</xdr:rowOff>
    </xdr:from>
    <xdr:to>
      <xdr:col>12</xdr:col>
      <xdr:colOff>361950</xdr:colOff>
      <xdr:row>116</xdr:row>
      <xdr:rowOff>76200</xdr:rowOff>
    </xdr:to>
    <xdr:graphicFrame macro="">
      <xdr:nvGraphicFramePr>
        <xdr:cNvPr id="6" name="Gráfico 1030">
          <a:extLst>
            <a:ext uri="{FF2B5EF4-FFF2-40B4-BE49-F238E27FC236}">
              <a16:creationId xmlns="" xmlns:a16="http://schemas.microsoft.com/office/drawing/2014/main" id="{18D1F5F5-C3AB-48D0-ADF1-F737035E1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124</xdr:row>
      <xdr:rowOff>0</xdr:rowOff>
    </xdr:from>
    <xdr:to>
      <xdr:col>12</xdr:col>
      <xdr:colOff>361950</xdr:colOff>
      <xdr:row>138</xdr:row>
      <xdr:rowOff>76200</xdr:rowOff>
    </xdr:to>
    <xdr:graphicFrame macro="">
      <xdr:nvGraphicFramePr>
        <xdr:cNvPr id="7" name="Gráfico 1031">
          <a:extLst>
            <a:ext uri="{FF2B5EF4-FFF2-40B4-BE49-F238E27FC236}">
              <a16:creationId xmlns="" xmlns:a16="http://schemas.microsoft.com/office/drawing/2014/main" id="{D481CFC5-80A7-4F2D-A958-6558E19F4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152</xdr:row>
      <xdr:rowOff>0</xdr:rowOff>
    </xdr:from>
    <xdr:to>
      <xdr:col>12</xdr:col>
      <xdr:colOff>371475</xdr:colOff>
      <xdr:row>166</xdr:row>
      <xdr:rowOff>123825</xdr:rowOff>
    </xdr:to>
    <xdr:graphicFrame macro="">
      <xdr:nvGraphicFramePr>
        <xdr:cNvPr id="8" name="Gráfico 1032">
          <a:extLst>
            <a:ext uri="{FF2B5EF4-FFF2-40B4-BE49-F238E27FC236}">
              <a16:creationId xmlns="" xmlns:a16="http://schemas.microsoft.com/office/drawing/2014/main" id="{DEB706A6-F3A7-4C91-8C67-075A0646A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174</xdr:row>
      <xdr:rowOff>0</xdr:rowOff>
    </xdr:from>
    <xdr:to>
      <xdr:col>12</xdr:col>
      <xdr:colOff>371475</xdr:colOff>
      <xdr:row>188</xdr:row>
      <xdr:rowOff>123825</xdr:rowOff>
    </xdr:to>
    <xdr:graphicFrame macro="">
      <xdr:nvGraphicFramePr>
        <xdr:cNvPr id="9" name="Gráfico 1033">
          <a:extLst>
            <a:ext uri="{FF2B5EF4-FFF2-40B4-BE49-F238E27FC236}">
              <a16:creationId xmlns="" xmlns:a16="http://schemas.microsoft.com/office/drawing/2014/main" id="{1424B0E6-6DE1-474D-BEAF-A0B3FCD67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213</xdr:row>
      <xdr:rowOff>85725</xdr:rowOff>
    </xdr:from>
    <xdr:to>
      <xdr:col>10</xdr:col>
      <xdr:colOff>495300</xdr:colOff>
      <xdr:row>232</xdr:row>
      <xdr:rowOff>133350</xdr:rowOff>
    </xdr:to>
    <xdr:graphicFrame macro="">
      <xdr:nvGraphicFramePr>
        <xdr:cNvPr id="10" name="Gráfico 1035">
          <a:extLst>
            <a:ext uri="{FF2B5EF4-FFF2-40B4-BE49-F238E27FC236}">
              <a16:creationId xmlns="" xmlns:a16="http://schemas.microsoft.com/office/drawing/2014/main" id="{A930F3F3-831C-44BB-A09C-698B026A8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248</xdr:row>
      <xdr:rowOff>9525</xdr:rowOff>
    </xdr:from>
    <xdr:to>
      <xdr:col>10</xdr:col>
      <xdr:colOff>514350</xdr:colOff>
      <xdr:row>266</xdr:row>
      <xdr:rowOff>38100</xdr:rowOff>
    </xdr:to>
    <xdr:graphicFrame macro="">
      <xdr:nvGraphicFramePr>
        <xdr:cNvPr id="11" name="Gráfico 1036">
          <a:extLst>
            <a:ext uri="{FF2B5EF4-FFF2-40B4-BE49-F238E27FC236}">
              <a16:creationId xmlns="" xmlns:a16="http://schemas.microsoft.com/office/drawing/2014/main" id="{B512640C-CDAC-4A5E-A4B9-B51065E55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285</xdr:row>
      <xdr:rowOff>47625</xdr:rowOff>
    </xdr:from>
    <xdr:to>
      <xdr:col>8</xdr:col>
      <xdr:colOff>352425</xdr:colOff>
      <xdr:row>303</xdr:row>
      <xdr:rowOff>85725</xdr:rowOff>
    </xdr:to>
    <xdr:graphicFrame macro="">
      <xdr:nvGraphicFramePr>
        <xdr:cNvPr id="12" name="Gráfico 1037">
          <a:extLst>
            <a:ext uri="{FF2B5EF4-FFF2-40B4-BE49-F238E27FC236}">
              <a16:creationId xmlns="" xmlns:a16="http://schemas.microsoft.com/office/drawing/2014/main" id="{88471C33-472E-48F3-A516-A0A79C0B7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114300</xdr:colOff>
      <xdr:row>286</xdr:row>
      <xdr:rowOff>38100</xdr:rowOff>
    </xdr:from>
    <xdr:to>
      <xdr:col>15</xdr:col>
      <xdr:colOff>247650</xdr:colOff>
      <xdr:row>302</xdr:row>
      <xdr:rowOff>152400</xdr:rowOff>
    </xdr:to>
    <xdr:graphicFrame macro="">
      <xdr:nvGraphicFramePr>
        <xdr:cNvPr id="13" name="Gráfico 1038">
          <a:extLst>
            <a:ext uri="{FF2B5EF4-FFF2-40B4-BE49-F238E27FC236}">
              <a16:creationId xmlns="" xmlns:a16="http://schemas.microsoft.com/office/drawing/2014/main" id="{33E887D3-852B-42FB-A91B-6B100EC8A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320</xdr:row>
      <xdr:rowOff>47625</xdr:rowOff>
    </xdr:from>
    <xdr:to>
      <xdr:col>8</xdr:col>
      <xdr:colOff>676275</xdr:colOff>
      <xdr:row>338</xdr:row>
      <xdr:rowOff>28575</xdr:rowOff>
    </xdr:to>
    <xdr:graphicFrame macro="">
      <xdr:nvGraphicFramePr>
        <xdr:cNvPr id="14" name="Gráfico 1039">
          <a:extLst>
            <a:ext uri="{FF2B5EF4-FFF2-40B4-BE49-F238E27FC236}">
              <a16:creationId xmlns="" xmlns:a16="http://schemas.microsoft.com/office/drawing/2014/main" id="{F28ED32E-C0A6-4190-944B-9A8BE7198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38100</xdr:colOff>
      <xdr:row>321</xdr:row>
      <xdr:rowOff>47625</xdr:rowOff>
    </xdr:from>
    <xdr:to>
      <xdr:col>16</xdr:col>
      <xdr:colOff>133350</xdr:colOff>
      <xdr:row>336</xdr:row>
      <xdr:rowOff>28575</xdr:rowOff>
    </xdr:to>
    <xdr:graphicFrame macro="">
      <xdr:nvGraphicFramePr>
        <xdr:cNvPr id="15" name="Gráfico 1040">
          <a:extLst>
            <a:ext uri="{FF2B5EF4-FFF2-40B4-BE49-F238E27FC236}">
              <a16:creationId xmlns="" xmlns:a16="http://schemas.microsoft.com/office/drawing/2014/main" id="{1B16AF06-D86E-4632-8808-F2D12D528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362</xdr:row>
      <xdr:rowOff>85725</xdr:rowOff>
    </xdr:from>
    <xdr:to>
      <xdr:col>10</xdr:col>
      <xdr:colOff>495300</xdr:colOff>
      <xdr:row>381</xdr:row>
      <xdr:rowOff>133350</xdr:rowOff>
    </xdr:to>
    <xdr:graphicFrame macro="">
      <xdr:nvGraphicFramePr>
        <xdr:cNvPr id="16" name="Gráfico 1035">
          <a:extLst>
            <a:ext uri="{FF2B5EF4-FFF2-40B4-BE49-F238E27FC236}">
              <a16:creationId xmlns="" xmlns:a16="http://schemas.microsoft.com/office/drawing/2014/main" id="{3CA9F530-9412-4C26-A769-278FBE61D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397</xdr:row>
      <xdr:rowOff>9525</xdr:rowOff>
    </xdr:from>
    <xdr:to>
      <xdr:col>10</xdr:col>
      <xdr:colOff>514350</xdr:colOff>
      <xdr:row>415</xdr:row>
      <xdr:rowOff>38100</xdr:rowOff>
    </xdr:to>
    <xdr:graphicFrame macro="">
      <xdr:nvGraphicFramePr>
        <xdr:cNvPr id="17" name="Gráfico 1036">
          <a:extLst>
            <a:ext uri="{FF2B5EF4-FFF2-40B4-BE49-F238E27FC236}">
              <a16:creationId xmlns="" xmlns:a16="http://schemas.microsoft.com/office/drawing/2014/main" id="{A731DC30-9A72-4869-973F-ADADA605B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437</xdr:row>
      <xdr:rowOff>85725</xdr:rowOff>
    </xdr:from>
    <xdr:to>
      <xdr:col>10</xdr:col>
      <xdr:colOff>495300</xdr:colOff>
      <xdr:row>456</xdr:row>
      <xdr:rowOff>133350</xdr:rowOff>
    </xdr:to>
    <xdr:graphicFrame macro="">
      <xdr:nvGraphicFramePr>
        <xdr:cNvPr id="20" name="Gráfico 1035">
          <a:extLst>
            <a:ext uri="{FF2B5EF4-FFF2-40B4-BE49-F238E27FC236}">
              <a16:creationId xmlns="" xmlns:a16="http://schemas.microsoft.com/office/drawing/2014/main" id="{CFA73B52-1379-4F17-91D0-E0DFB526B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472</xdr:row>
      <xdr:rowOff>9525</xdr:rowOff>
    </xdr:from>
    <xdr:to>
      <xdr:col>10</xdr:col>
      <xdr:colOff>514350</xdr:colOff>
      <xdr:row>490</xdr:row>
      <xdr:rowOff>38100</xdr:rowOff>
    </xdr:to>
    <xdr:graphicFrame macro="">
      <xdr:nvGraphicFramePr>
        <xdr:cNvPr id="21" name="Gráfico 1036">
          <a:extLst>
            <a:ext uri="{FF2B5EF4-FFF2-40B4-BE49-F238E27FC236}">
              <a16:creationId xmlns="" xmlns:a16="http://schemas.microsoft.com/office/drawing/2014/main" id="{74729FAF-31BD-4BC1-97E6-28186BE76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511</xdr:row>
      <xdr:rowOff>85725</xdr:rowOff>
    </xdr:from>
    <xdr:to>
      <xdr:col>10</xdr:col>
      <xdr:colOff>495300</xdr:colOff>
      <xdr:row>530</xdr:row>
      <xdr:rowOff>133350</xdr:rowOff>
    </xdr:to>
    <xdr:graphicFrame macro="">
      <xdr:nvGraphicFramePr>
        <xdr:cNvPr id="22" name="Gráfico 1035">
          <a:extLst>
            <a:ext uri="{FF2B5EF4-FFF2-40B4-BE49-F238E27FC236}">
              <a16:creationId xmlns="" xmlns:a16="http://schemas.microsoft.com/office/drawing/2014/main" id="{42C28C19-B159-48D4-B930-CF749D613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546</xdr:row>
      <xdr:rowOff>9525</xdr:rowOff>
    </xdr:from>
    <xdr:to>
      <xdr:col>10</xdr:col>
      <xdr:colOff>514350</xdr:colOff>
      <xdr:row>564</xdr:row>
      <xdr:rowOff>38100</xdr:rowOff>
    </xdr:to>
    <xdr:graphicFrame macro="">
      <xdr:nvGraphicFramePr>
        <xdr:cNvPr id="23" name="Gráfico 1036">
          <a:extLst>
            <a:ext uri="{FF2B5EF4-FFF2-40B4-BE49-F238E27FC236}">
              <a16:creationId xmlns="" xmlns:a16="http://schemas.microsoft.com/office/drawing/2014/main" id="{64DC17BC-7139-489E-AA3C-E369C10FE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10</xdr:col>
      <xdr:colOff>314325</xdr:colOff>
      <xdr:row>43</xdr:row>
      <xdr:rowOff>19050</xdr:rowOff>
    </xdr:to>
    <xdr:graphicFrame macro="">
      <xdr:nvGraphicFramePr>
        <xdr:cNvPr id="2" name="Gráfico 1025">
          <a:extLst>
            <a:ext uri="{FF2B5EF4-FFF2-40B4-BE49-F238E27FC236}">
              <a16:creationId xmlns="" xmlns:a16="http://schemas.microsoft.com/office/drawing/2014/main" id="{D06FC392-01C7-4207-8146-69762771E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63</xdr:row>
      <xdr:rowOff>19050</xdr:rowOff>
    </xdr:from>
    <xdr:to>
      <xdr:col>6</xdr:col>
      <xdr:colOff>752475</xdr:colOff>
      <xdr:row>78</xdr:row>
      <xdr:rowOff>152400</xdr:rowOff>
    </xdr:to>
    <xdr:graphicFrame macro="">
      <xdr:nvGraphicFramePr>
        <xdr:cNvPr id="3" name="Gráfico 1026">
          <a:extLst>
            <a:ext uri="{FF2B5EF4-FFF2-40B4-BE49-F238E27FC236}">
              <a16:creationId xmlns="" xmlns:a16="http://schemas.microsoft.com/office/drawing/2014/main" id="{395CE9E7-474D-4B3B-8FE6-9C45CE139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2</xdr:col>
      <xdr:colOff>704850</xdr:colOff>
      <xdr:row>33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945581A3-4BAF-406D-9CAD-758687846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2</xdr:col>
      <xdr:colOff>704850</xdr:colOff>
      <xdr:row>63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68305BFC-04A6-422B-A382-7B310D604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6</xdr:col>
      <xdr:colOff>304800</xdr:colOff>
      <xdr:row>43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4986340-D46C-47C0-8FE9-659A3BB53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60</xdr:row>
      <xdr:rowOff>28575</xdr:rowOff>
    </xdr:from>
    <xdr:to>
      <xdr:col>7</xdr:col>
      <xdr:colOff>867834</xdr:colOff>
      <xdr:row>75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87160373-B3D1-4F53-A2FF-C542BCB98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361950</xdr:colOff>
      <xdr:row>78</xdr:row>
      <xdr:rowOff>9525</xdr:rowOff>
    </xdr:from>
    <xdr:to>
      <xdr:col>3</xdr:col>
      <xdr:colOff>228600</xdr:colOff>
      <xdr:row>93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DD804654-2CA8-4A71-8AAA-238B4EDF0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6</xdr:col>
      <xdr:colOff>304800</xdr:colOff>
      <xdr:row>135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EF2B02E-01C2-4D96-A86A-8D0240118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304800</xdr:colOff>
      <xdr:row>151</xdr:row>
      <xdr:rowOff>28575</xdr:rowOff>
    </xdr:from>
    <xdr:to>
      <xdr:col>7</xdr:col>
      <xdr:colOff>867834</xdr:colOff>
      <xdr:row>166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CC0689BC-B672-4A80-A407-3448C5B97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361950</xdr:colOff>
      <xdr:row>169</xdr:row>
      <xdr:rowOff>9525</xdr:rowOff>
    </xdr:from>
    <xdr:to>
      <xdr:col>3</xdr:col>
      <xdr:colOff>228600</xdr:colOff>
      <xdr:row>184</xdr:row>
      <xdr:rowOff>19050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2E954856-41C1-45C6-96E4-3757836E7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</xdr:row>
      <xdr:rowOff>0</xdr:rowOff>
    </xdr:from>
    <xdr:to>
      <xdr:col>11</xdr:col>
      <xdr:colOff>28575</xdr:colOff>
      <xdr:row>72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D8C21725-99D0-4068-BBAA-04482E158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2</xdr:col>
      <xdr:colOff>790575</xdr:colOff>
      <xdr:row>104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835969FF-C470-49FC-A51C-5F1325A45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11</xdr:col>
      <xdr:colOff>28575</xdr:colOff>
      <xdr:row>126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494707BC-7D0E-4CF4-9941-9940E2B4B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2</xdr:col>
      <xdr:colOff>790575</xdr:colOff>
      <xdr:row>158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A99770E0-7A1E-4510-B418-E5F19F3E4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3</xdr:col>
      <xdr:colOff>561975</xdr:colOff>
      <xdr:row>37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24AF02B7-898E-427C-80D3-C97D0224B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7</xdr:col>
      <xdr:colOff>314325</xdr:colOff>
      <xdr:row>62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D11718FA-D991-4955-9551-96122DBA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8</xdr:col>
      <xdr:colOff>352425</xdr:colOff>
      <xdr:row>113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85C6108E-0A84-41E7-A33B-091F71078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8</xdr:col>
      <xdr:colOff>352425</xdr:colOff>
      <xdr:row>214</xdr:row>
      <xdr:rowOff>9525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FA76BF05-F104-43C4-A3C4-A28629146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298</xdr:row>
      <xdr:rowOff>152400</xdr:rowOff>
    </xdr:from>
    <xdr:to>
      <xdr:col>8</xdr:col>
      <xdr:colOff>428625</xdr:colOff>
      <xdr:row>315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CE78F134-40B1-4234-B012-531C70542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366</xdr:row>
      <xdr:rowOff>0</xdr:rowOff>
    </xdr:from>
    <xdr:to>
      <xdr:col>8</xdr:col>
      <xdr:colOff>428625</xdr:colOff>
      <xdr:row>366</xdr:row>
      <xdr:rowOff>0</xdr:rowOff>
    </xdr:to>
    <xdr:graphicFrame macro="">
      <xdr:nvGraphicFramePr>
        <xdr:cNvPr id="7" name="Gráfico 5">
          <a:extLst>
            <a:ext uri="{FF2B5EF4-FFF2-40B4-BE49-F238E27FC236}">
              <a16:creationId xmlns="" xmlns:a16="http://schemas.microsoft.com/office/drawing/2014/main" id="{9A30AD46-D60B-4DAD-AF55-F098FE51B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398</xdr:row>
      <xdr:rowOff>152400</xdr:rowOff>
    </xdr:from>
    <xdr:to>
      <xdr:col>8</xdr:col>
      <xdr:colOff>428625</xdr:colOff>
      <xdr:row>415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4B84A729-4B32-4EEA-B092-F74C05BAB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538</xdr:row>
      <xdr:rowOff>0</xdr:rowOff>
    </xdr:from>
    <xdr:to>
      <xdr:col>8</xdr:col>
      <xdr:colOff>352425</xdr:colOff>
      <xdr:row>554</xdr:row>
      <xdr:rowOff>14287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D21C9FA-B78C-4B92-B0FC-8A6852144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570</xdr:row>
      <xdr:rowOff>0</xdr:rowOff>
    </xdr:from>
    <xdr:to>
      <xdr:col>8</xdr:col>
      <xdr:colOff>352425</xdr:colOff>
      <xdr:row>586</xdr:row>
      <xdr:rowOff>14287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46FB77C3-3BFE-4F5C-9D5D-44921AAE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482</xdr:row>
      <xdr:rowOff>0</xdr:rowOff>
    </xdr:from>
    <xdr:to>
      <xdr:col>3</xdr:col>
      <xdr:colOff>561975</xdr:colOff>
      <xdr:row>497</xdr:row>
      <xdr:rowOff>28575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5FD77021-705C-440A-9B6A-A6FE86E62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501</xdr:row>
      <xdr:rowOff>0</xdr:rowOff>
    </xdr:from>
    <xdr:to>
      <xdr:col>7</xdr:col>
      <xdr:colOff>314325</xdr:colOff>
      <xdr:row>522</xdr:row>
      <xdr:rowOff>28575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DE20D8CB-3425-4A6A-B527-822CC88CF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4</xdr:col>
      <xdr:colOff>0</xdr:colOff>
      <xdr:row>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A6F0AAE9-5EBF-4FFD-BF53-3897E0FED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21</xdr:row>
      <xdr:rowOff>0</xdr:rowOff>
    </xdr:from>
    <xdr:to>
      <xdr:col>9</xdr:col>
      <xdr:colOff>0</xdr:colOff>
      <xdr:row>35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A6F40D05-8222-47BE-B861-62AC02A91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0</xdr:rowOff>
    </xdr:from>
    <xdr:to>
      <xdr:col>8</xdr:col>
      <xdr:colOff>85725</xdr:colOff>
      <xdr:row>63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9EF2FA57-6D1C-4CC9-9E83-C7551CF79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266700</xdr:colOff>
      <xdr:row>41</xdr:row>
      <xdr:rowOff>142875</xdr:rowOff>
    </xdr:from>
    <xdr:to>
      <xdr:col>15</xdr:col>
      <xdr:colOff>647700</xdr:colOff>
      <xdr:row>63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A22C7855-2E0E-4C61-822C-9C429CAF0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495300</xdr:colOff>
      <xdr:row>65</xdr:row>
      <xdr:rowOff>0</xdr:rowOff>
    </xdr:from>
    <xdr:to>
      <xdr:col>2</xdr:col>
      <xdr:colOff>714375</xdr:colOff>
      <xdr:row>65</xdr:row>
      <xdr:rowOff>0</xdr:rowOff>
    </xdr:to>
    <xdr:sp macro="" textlink="">
      <xdr:nvSpPr>
        <xdr:cNvPr id="4" name="Text Box 3">
          <a:extLst>
            <a:ext uri="{FF2B5EF4-FFF2-40B4-BE49-F238E27FC236}">
              <a16:creationId xmlns="" xmlns:a16="http://schemas.microsoft.com/office/drawing/2014/main" id="{DBD95DD9-CB6D-4C69-A917-2085B950DEC3}"/>
            </a:ext>
          </a:extLst>
        </xdr:cNvPr>
        <xdr:cNvSpPr txBox="1">
          <a:spLocks noChangeArrowheads="1"/>
        </xdr:cNvSpPr>
      </xdr:nvSpPr>
      <xdr:spPr bwMode="auto">
        <a:xfrm>
          <a:off x="3009900" y="10991850"/>
          <a:ext cx="2190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65</xdr:row>
      <xdr:rowOff>0</xdr:rowOff>
    </xdr:from>
    <xdr:to>
      <xdr:col>8</xdr:col>
      <xdr:colOff>85725</xdr:colOff>
      <xdr:row>65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F9EA03F8-3A77-48B0-B2BE-E6A2B652D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65</xdr:row>
      <xdr:rowOff>0</xdr:rowOff>
    </xdr:from>
    <xdr:to>
      <xdr:col>5</xdr:col>
      <xdr:colOff>514350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67A285CE-3AFF-4782-80C9-394BEFD3C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495300</xdr:colOff>
      <xdr:row>65</xdr:row>
      <xdr:rowOff>0</xdr:rowOff>
    </xdr:from>
    <xdr:to>
      <xdr:col>2</xdr:col>
      <xdr:colOff>714375</xdr:colOff>
      <xdr:row>65</xdr:row>
      <xdr:rowOff>0</xdr:rowOff>
    </xdr:to>
    <xdr:sp macro="" textlink="">
      <xdr:nvSpPr>
        <xdr:cNvPr id="7" name="Text Box 6">
          <a:extLst>
            <a:ext uri="{FF2B5EF4-FFF2-40B4-BE49-F238E27FC236}">
              <a16:creationId xmlns="" xmlns:a16="http://schemas.microsoft.com/office/drawing/2014/main" id="{17B8838C-234E-40D0-B007-BA0D7EE6DD8E}"/>
            </a:ext>
          </a:extLst>
        </xdr:cNvPr>
        <xdr:cNvSpPr txBox="1">
          <a:spLocks noChangeArrowheads="1"/>
        </xdr:cNvSpPr>
      </xdr:nvSpPr>
      <xdr:spPr bwMode="auto">
        <a:xfrm>
          <a:off x="3009900" y="10991850"/>
          <a:ext cx="2190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85</xdr:row>
      <xdr:rowOff>0</xdr:rowOff>
    </xdr:from>
    <xdr:to>
      <xdr:col>8</xdr:col>
      <xdr:colOff>85725</xdr:colOff>
      <xdr:row>106</xdr:row>
      <xdr:rowOff>9525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9480CCCF-25FA-46B5-82D6-26E754CA8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295275</xdr:colOff>
      <xdr:row>84</xdr:row>
      <xdr:rowOff>85725</xdr:rowOff>
    </xdr:from>
    <xdr:to>
      <xdr:col>16</xdr:col>
      <xdr:colOff>438150</xdr:colOff>
      <xdr:row>106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FAACCB2E-E943-4739-959D-92B506600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495300</xdr:colOff>
      <xdr:row>114</xdr:row>
      <xdr:rowOff>123825</xdr:rowOff>
    </xdr:from>
    <xdr:to>
      <xdr:col>2</xdr:col>
      <xdr:colOff>714375</xdr:colOff>
      <xdr:row>115</xdr:row>
      <xdr:rowOff>47625</xdr:rowOff>
    </xdr:to>
    <xdr:sp macro="" textlink="">
      <xdr:nvSpPr>
        <xdr:cNvPr id="10" name="Text Box 9">
          <a:extLst>
            <a:ext uri="{FF2B5EF4-FFF2-40B4-BE49-F238E27FC236}">
              <a16:creationId xmlns="" xmlns:a16="http://schemas.microsoft.com/office/drawing/2014/main" id="{22F3911A-BE78-418E-9D92-B20DF6A46824}"/>
            </a:ext>
          </a:extLst>
        </xdr:cNvPr>
        <xdr:cNvSpPr txBox="1">
          <a:spLocks noChangeArrowheads="1"/>
        </xdr:cNvSpPr>
      </xdr:nvSpPr>
      <xdr:spPr bwMode="auto">
        <a:xfrm>
          <a:off x="3009900" y="19211925"/>
          <a:ext cx="219075" cy="857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8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49</xdr:row>
      <xdr:rowOff>57150</xdr:rowOff>
    </xdr:from>
    <xdr:to>
      <xdr:col>5</xdr:col>
      <xdr:colOff>428625</xdr:colOff>
      <xdr:row>65</xdr:row>
      <xdr:rowOff>19050</xdr:rowOff>
    </xdr:to>
    <xdr:graphicFrame macro="">
      <xdr:nvGraphicFramePr>
        <xdr:cNvPr id="2" name="Gráfico 2">
          <a:extLst>
            <a:ext uri="{FF2B5EF4-FFF2-40B4-BE49-F238E27FC236}">
              <a16:creationId xmlns="" xmlns:a16="http://schemas.microsoft.com/office/drawing/2014/main" id="{EF5DBF09-957C-4BC7-9B7C-9E6497F08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581025</xdr:colOff>
      <xdr:row>115</xdr:row>
      <xdr:rowOff>19050</xdr:rowOff>
    </xdr:from>
    <xdr:to>
      <xdr:col>6</xdr:col>
      <xdr:colOff>28575</xdr:colOff>
      <xdr:row>131</xdr:row>
      <xdr:rowOff>0</xdr:rowOff>
    </xdr:to>
    <xdr:graphicFrame macro="">
      <xdr:nvGraphicFramePr>
        <xdr:cNvPr id="3" name="Gráfico 4">
          <a:extLst>
            <a:ext uri="{FF2B5EF4-FFF2-40B4-BE49-F238E27FC236}">
              <a16:creationId xmlns="" xmlns:a16="http://schemas.microsoft.com/office/drawing/2014/main" id="{D91A3E6E-5DC2-4D35-837B-82A0B3D4D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1276350</xdr:colOff>
      <xdr:row>220</xdr:row>
      <xdr:rowOff>85725</xdr:rowOff>
    </xdr:from>
    <xdr:to>
      <xdr:col>6</xdr:col>
      <xdr:colOff>180975</xdr:colOff>
      <xdr:row>236</xdr:row>
      <xdr:rowOff>95250</xdr:rowOff>
    </xdr:to>
    <xdr:graphicFrame macro="">
      <xdr:nvGraphicFramePr>
        <xdr:cNvPr id="4" name="Gráfico 6">
          <a:extLst>
            <a:ext uri="{FF2B5EF4-FFF2-40B4-BE49-F238E27FC236}">
              <a16:creationId xmlns="" xmlns:a16="http://schemas.microsoft.com/office/drawing/2014/main" id="{5FCE28F0-6312-4419-BBC7-FBF29EF58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1381125</xdr:colOff>
      <xdr:row>275</xdr:row>
      <xdr:rowOff>114300</xdr:rowOff>
    </xdr:from>
    <xdr:to>
      <xdr:col>6</xdr:col>
      <xdr:colOff>304800</xdr:colOff>
      <xdr:row>291</xdr:row>
      <xdr:rowOff>142875</xdr:rowOff>
    </xdr:to>
    <xdr:graphicFrame macro="">
      <xdr:nvGraphicFramePr>
        <xdr:cNvPr id="5" name="Gráfico 8">
          <a:extLst>
            <a:ext uri="{FF2B5EF4-FFF2-40B4-BE49-F238E27FC236}">
              <a16:creationId xmlns="" xmlns:a16="http://schemas.microsoft.com/office/drawing/2014/main" id="{28A3C34B-407A-4749-AC9D-512831D2B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381000</xdr:colOff>
      <xdr:row>351</xdr:row>
      <xdr:rowOff>114300</xdr:rowOff>
    </xdr:from>
    <xdr:to>
      <xdr:col>8</xdr:col>
      <xdr:colOff>266700</xdr:colOff>
      <xdr:row>377</xdr:row>
      <xdr:rowOff>0</xdr:rowOff>
    </xdr:to>
    <xdr:graphicFrame macro="">
      <xdr:nvGraphicFramePr>
        <xdr:cNvPr id="6" name="Gráfico 9">
          <a:extLst>
            <a:ext uri="{FF2B5EF4-FFF2-40B4-BE49-F238E27FC236}">
              <a16:creationId xmlns="" xmlns:a16="http://schemas.microsoft.com/office/drawing/2014/main" id="{DEA808AE-EF4F-4A93-ABE5-D654F580F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95250</xdr:colOff>
      <xdr:row>395</xdr:row>
      <xdr:rowOff>19050</xdr:rowOff>
    </xdr:from>
    <xdr:to>
      <xdr:col>8</xdr:col>
      <xdr:colOff>85725</xdr:colOff>
      <xdr:row>416</xdr:row>
      <xdr:rowOff>57150</xdr:rowOff>
    </xdr:to>
    <xdr:graphicFrame macro="">
      <xdr:nvGraphicFramePr>
        <xdr:cNvPr id="7" name="Gráfico 10">
          <a:extLst>
            <a:ext uri="{FF2B5EF4-FFF2-40B4-BE49-F238E27FC236}">
              <a16:creationId xmlns="" xmlns:a16="http://schemas.microsoft.com/office/drawing/2014/main" id="{CE0D9D8C-491B-4129-9BB6-E88114D3B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442</xdr:row>
      <xdr:rowOff>47625</xdr:rowOff>
    </xdr:from>
    <xdr:to>
      <xdr:col>8</xdr:col>
      <xdr:colOff>142875</xdr:colOff>
      <xdr:row>462</xdr:row>
      <xdr:rowOff>142875</xdr:rowOff>
    </xdr:to>
    <xdr:graphicFrame macro="">
      <xdr:nvGraphicFramePr>
        <xdr:cNvPr id="8" name="Gráfico 11">
          <a:extLst>
            <a:ext uri="{FF2B5EF4-FFF2-40B4-BE49-F238E27FC236}">
              <a16:creationId xmlns="" xmlns:a16="http://schemas.microsoft.com/office/drawing/2014/main" id="{466E3131-09AE-42BC-AE8C-C2913CCA1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190500</xdr:colOff>
      <xdr:row>189</xdr:row>
      <xdr:rowOff>38100</xdr:rowOff>
    </xdr:from>
    <xdr:to>
      <xdr:col>6</xdr:col>
      <xdr:colOff>581025</xdr:colOff>
      <xdr:row>207</xdr:row>
      <xdr:rowOff>123825</xdr:rowOff>
    </xdr:to>
    <xdr:graphicFrame macro="">
      <xdr:nvGraphicFramePr>
        <xdr:cNvPr id="9" name="Gráfico 12">
          <a:extLst>
            <a:ext uri="{FF2B5EF4-FFF2-40B4-BE49-F238E27FC236}">
              <a16:creationId xmlns="" xmlns:a16="http://schemas.microsoft.com/office/drawing/2014/main" id="{312B120E-2443-4CCE-BC8F-DDD2162BA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1209675</xdr:colOff>
      <xdr:row>248</xdr:row>
      <xdr:rowOff>104775</xdr:rowOff>
    </xdr:from>
    <xdr:to>
      <xdr:col>8</xdr:col>
      <xdr:colOff>76200</xdr:colOff>
      <xdr:row>267</xdr:row>
      <xdr:rowOff>28575</xdr:rowOff>
    </xdr:to>
    <xdr:graphicFrame macro="">
      <xdr:nvGraphicFramePr>
        <xdr:cNvPr id="10" name="Gráfico 12">
          <a:extLst>
            <a:ext uri="{FF2B5EF4-FFF2-40B4-BE49-F238E27FC236}">
              <a16:creationId xmlns="" xmlns:a16="http://schemas.microsoft.com/office/drawing/2014/main" id="{4A865F7A-34A8-40A9-8714-F5F9E35B7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1343025</xdr:colOff>
      <xdr:row>319</xdr:row>
      <xdr:rowOff>0</xdr:rowOff>
    </xdr:from>
    <xdr:to>
      <xdr:col>6</xdr:col>
      <xdr:colOff>266700</xdr:colOff>
      <xdr:row>319</xdr:row>
      <xdr:rowOff>0</xdr:rowOff>
    </xdr:to>
    <xdr:graphicFrame macro="">
      <xdr:nvGraphicFramePr>
        <xdr:cNvPr id="11" name="Gráfico 8">
          <a:extLst>
            <a:ext uri="{FF2B5EF4-FFF2-40B4-BE49-F238E27FC236}">
              <a16:creationId xmlns="" xmlns:a16="http://schemas.microsoft.com/office/drawing/2014/main" id="{D93956B1-5449-4B61-A7C5-6EAE96045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1200150</xdr:colOff>
      <xdr:row>319</xdr:row>
      <xdr:rowOff>0</xdr:rowOff>
    </xdr:from>
    <xdr:to>
      <xdr:col>6</xdr:col>
      <xdr:colOff>123825</xdr:colOff>
      <xdr:row>319</xdr:row>
      <xdr:rowOff>0</xdr:rowOff>
    </xdr:to>
    <xdr:graphicFrame macro="">
      <xdr:nvGraphicFramePr>
        <xdr:cNvPr id="12" name="Gráfico 8">
          <a:extLst>
            <a:ext uri="{FF2B5EF4-FFF2-40B4-BE49-F238E27FC236}">
              <a16:creationId xmlns="" xmlns:a16="http://schemas.microsoft.com/office/drawing/2014/main" id="{F992E049-981F-411C-9487-D0B917E23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590550</xdr:colOff>
      <xdr:row>80</xdr:row>
      <xdr:rowOff>76200</xdr:rowOff>
    </xdr:from>
    <xdr:to>
      <xdr:col>6</xdr:col>
      <xdr:colOff>38100</xdr:colOff>
      <xdr:row>96</xdr:row>
      <xdr:rowOff>57150</xdr:rowOff>
    </xdr:to>
    <xdr:graphicFrame macro="">
      <xdr:nvGraphicFramePr>
        <xdr:cNvPr id="13" name="Gráfico 4">
          <a:extLst>
            <a:ext uri="{FF2B5EF4-FFF2-40B4-BE49-F238E27FC236}">
              <a16:creationId xmlns="" xmlns:a16="http://schemas.microsoft.com/office/drawing/2014/main" id="{5720D84F-5B41-40A4-8076-10141EBA8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590550</xdr:colOff>
      <xdr:row>21</xdr:row>
      <xdr:rowOff>66675</xdr:rowOff>
    </xdr:from>
    <xdr:to>
      <xdr:col>6</xdr:col>
      <xdr:colOff>38100</xdr:colOff>
      <xdr:row>37</xdr:row>
      <xdr:rowOff>47625</xdr:rowOff>
    </xdr:to>
    <xdr:graphicFrame macro="">
      <xdr:nvGraphicFramePr>
        <xdr:cNvPr id="14" name="Gráfico 4">
          <a:extLst>
            <a:ext uri="{FF2B5EF4-FFF2-40B4-BE49-F238E27FC236}">
              <a16:creationId xmlns="" xmlns:a16="http://schemas.microsoft.com/office/drawing/2014/main" id="{DEB77DF5-30B5-449A-BC53-1B4159A66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581025</xdr:colOff>
      <xdr:row>149</xdr:row>
      <xdr:rowOff>76200</xdr:rowOff>
    </xdr:from>
    <xdr:to>
      <xdr:col>6</xdr:col>
      <xdr:colOff>28575</xdr:colOff>
      <xdr:row>165</xdr:row>
      <xdr:rowOff>57150</xdr:rowOff>
    </xdr:to>
    <xdr:graphicFrame macro="">
      <xdr:nvGraphicFramePr>
        <xdr:cNvPr id="15" name="Gráfico 4">
          <a:extLst>
            <a:ext uri="{FF2B5EF4-FFF2-40B4-BE49-F238E27FC236}">
              <a16:creationId xmlns="" xmlns:a16="http://schemas.microsoft.com/office/drawing/2014/main" id="{8C56E198-6E0C-47C7-821E-A3A50D20F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1381125</xdr:colOff>
      <xdr:row>300</xdr:row>
      <xdr:rowOff>114300</xdr:rowOff>
    </xdr:from>
    <xdr:to>
      <xdr:col>6</xdr:col>
      <xdr:colOff>304800</xdr:colOff>
      <xdr:row>316</xdr:row>
      <xdr:rowOff>142875</xdr:rowOff>
    </xdr:to>
    <xdr:graphicFrame macro="">
      <xdr:nvGraphicFramePr>
        <xdr:cNvPr id="16" name="Gráfico 8">
          <a:extLst>
            <a:ext uri="{FF2B5EF4-FFF2-40B4-BE49-F238E27FC236}">
              <a16:creationId xmlns="" xmlns:a16="http://schemas.microsoft.com/office/drawing/2014/main" id="{54793131-80D9-4331-816D-28DE4BF32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0.01878</cdr:x>
      <cdr:y>0.97573</cdr:y>
    </cdr:from>
    <cdr:to>
      <cdr:x>0.02539</cdr:x>
      <cdr:y>0.97573</cdr:y>
    </cdr:to>
    <cdr:sp macro="" textlink="">
      <cdr:nvSpPr>
        <cdr:cNvPr id="2048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091" y="1917700"/>
          <a:ext cx="372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2\BOLETINES\3.-%20MARZO\3.-%20MARZ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1\13.-%20ANUAL\13.-%20ANUAL\BOLETIN%20ANU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1\13.-%20ANUAL\BOLETIN%20ANUAL%20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2\13.-%20BOLETIN%20AN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4\B.C.%20ANUAL%20AVANCE_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4\B.C.%20ANUAL%20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6\13.-%20B.C.%20ANUAL%20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1">
          <cell r="B21" t="str">
            <v>Melilla</v>
          </cell>
          <cell r="C21">
            <v>8.7839821278331285E-4</v>
          </cell>
        </row>
        <row r="22">
          <cell r="B22" t="str">
            <v>Ceuta</v>
          </cell>
          <cell r="C22">
            <v>9.0014134275506784E-4</v>
          </cell>
        </row>
        <row r="23">
          <cell r="B23" t="str">
            <v>Baleares (Islas)</v>
          </cell>
          <cell r="C23">
            <v>8.6631259441059469E-3</v>
          </cell>
        </row>
        <row r="24">
          <cell r="B24" t="str">
            <v>Canarias</v>
          </cell>
          <cell r="C24">
            <v>9.5846991841299651E-3</v>
          </cell>
        </row>
        <row r="25">
          <cell r="B25" t="str">
            <v>Rioja (La)</v>
          </cell>
          <cell r="C25">
            <v>1.1303765517829795E-2</v>
          </cell>
        </row>
        <row r="26">
          <cell r="B26" t="str">
            <v>Murcia (Región de)</v>
          </cell>
          <cell r="C26">
            <v>1.2160730353846025E-2</v>
          </cell>
        </row>
        <row r="27">
          <cell r="B27" t="str">
            <v>Navarra (Comunidad Foral de)</v>
          </cell>
          <cell r="C27">
            <v>1.6234167570789135E-2</v>
          </cell>
        </row>
        <row r="28">
          <cell r="B28" t="str">
            <v>Extremadura</v>
          </cell>
          <cell r="C28">
            <v>2.1373223422586015E-2</v>
          </cell>
        </row>
        <row r="29">
          <cell r="B29" t="str">
            <v>Aragón</v>
          </cell>
          <cell r="C29">
            <v>2.1956199173234971E-2</v>
          </cell>
        </row>
        <row r="30">
          <cell r="B30" t="str">
            <v>Cantabria</v>
          </cell>
          <cell r="C30">
            <v>2.854247552332425E-2</v>
          </cell>
        </row>
        <row r="31">
          <cell r="B31" t="str">
            <v>Comunidad Valenciana</v>
          </cell>
          <cell r="C31">
            <v>3.894428153454467E-2</v>
          </cell>
        </row>
        <row r="32">
          <cell r="B32" t="str">
            <v>Asturias (Principado de)</v>
          </cell>
          <cell r="C32">
            <v>4.1259110850697139E-2</v>
          </cell>
        </row>
        <row r="33">
          <cell r="B33" t="str">
            <v>Castilla - La Mancha</v>
          </cell>
          <cell r="C33">
            <v>4.1311589350758571E-2</v>
          </cell>
        </row>
        <row r="34">
          <cell r="B34" t="str">
            <v>Andalucía</v>
          </cell>
          <cell r="C34">
            <v>5.1963641152434438E-2</v>
          </cell>
        </row>
        <row r="35">
          <cell r="B35" t="str">
            <v>País Vasco</v>
          </cell>
          <cell r="C35">
            <v>5.6291946763994967E-2</v>
          </cell>
        </row>
        <row r="36">
          <cell r="B36" t="str">
            <v>Cataluña</v>
          </cell>
          <cell r="C36">
            <v>6.103321868414293E-2</v>
          </cell>
        </row>
        <row r="37">
          <cell r="B37" t="str">
            <v>Galicia</v>
          </cell>
          <cell r="C37">
            <v>7.1063145979747236E-2</v>
          </cell>
        </row>
        <row r="38">
          <cell r="B38" t="str">
            <v>Castilla y León</v>
          </cell>
          <cell r="C38">
            <v>0.17643667488755541</v>
          </cell>
        </row>
        <row r="39">
          <cell r="B39" t="str">
            <v>Madrid (Comunidad de)</v>
          </cell>
          <cell r="C39">
            <v>0.33009946455074013</v>
          </cell>
        </row>
        <row r="46">
          <cell r="B46" t="str">
            <v>Resto de América</v>
          </cell>
          <cell r="C46">
            <v>5.0844738830172785E-2</v>
          </cell>
        </row>
        <row r="47">
          <cell r="B47" t="str">
            <v>Resto del mundo</v>
          </cell>
          <cell r="C47">
            <v>4.84529081048325E-2</v>
          </cell>
        </row>
        <row r="48">
          <cell r="B48" t="str">
            <v>Resto de Europa</v>
          </cell>
          <cell r="C48">
            <v>0.10505681169044685</v>
          </cell>
        </row>
        <row r="49">
          <cell r="B49" t="str">
            <v>Canadá</v>
          </cell>
          <cell r="C49">
            <v>8.1416416683812217E-3</v>
          </cell>
        </row>
        <row r="50">
          <cell r="B50" t="str">
            <v>Méjico</v>
          </cell>
          <cell r="C50">
            <v>9.1413083466514323E-3</v>
          </cell>
        </row>
        <row r="51">
          <cell r="B51" t="str">
            <v>China</v>
          </cell>
          <cell r="C51">
            <v>1.1558855136845176E-2</v>
          </cell>
        </row>
        <row r="52">
          <cell r="B52" t="str">
            <v>Brasil</v>
          </cell>
          <cell r="C52">
            <v>1.717291884003385E-2</v>
          </cell>
        </row>
        <row r="53">
          <cell r="B53" t="str">
            <v>Japón</v>
          </cell>
          <cell r="C53">
            <v>3.0362893874226509E-2</v>
          </cell>
        </row>
        <row r="54">
          <cell r="B54" t="str">
            <v>EEUU</v>
          </cell>
          <cell r="C54">
            <v>5.5756920210720609E-2</v>
          </cell>
        </row>
        <row r="55">
          <cell r="B55" t="str">
            <v>Italia</v>
          </cell>
          <cell r="C55">
            <v>6.1980060597804143E-2</v>
          </cell>
        </row>
        <row r="56">
          <cell r="B56" t="str">
            <v>Alemania</v>
          </cell>
          <cell r="C56">
            <v>6.9456946470248151E-2</v>
          </cell>
        </row>
        <row r="57">
          <cell r="B57" t="str">
            <v>Benelux (Bélgica, Holanda y Luxemburgo)</v>
          </cell>
          <cell r="C57">
            <v>6.9799710791300554E-2</v>
          </cell>
        </row>
        <row r="58">
          <cell r="B58" t="str">
            <v>Reino Unido</v>
          </cell>
          <cell r="C58">
            <v>0.13083755485148268</v>
          </cell>
        </row>
        <row r="59">
          <cell r="B59" t="str">
            <v>Portugal</v>
          </cell>
          <cell r="C59">
            <v>0.13530035876795066</v>
          </cell>
        </row>
        <row r="60">
          <cell r="B60" t="str">
            <v>Francia</v>
          </cell>
          <cell r="C60">
            <v>0.19613637181890289</v>
          </cell>
        </row>
        <row r="68">
          <cell r="C68" t="str">
            <v>Ávila</v>
          </cell>
          <cell r="D68" t="str">
            <v>Burgos</v>
          </cell>
          <cell r="E68" t="str">
            <v>León</v>
          </cell>
          <cell r="F68" t="str">
            <v>Palencia</v>
          </cell>
          <cell r="G68" t="str">
            <v>Salamanca</v>
          </cell>
          <cell r="H68" t="str">
            <v>Segovia</v>
          </cell>
          <cell r="I68" t="str">
            <v>Soria</v>
          </cell>
          <cell r="J68" t="str">
            <v>Valladolid</v>
          </cell>
          <cell r="K68" t="str">
            <v>Zamora</v>
          </cell>
        </row>
        <row r="69">
          <cell r="A69" t="str">
            <v>Nº de viajeros</v>
          </cell>
          <cell r="C69">
            <v>38468</v>
          </cell>
          <cell r="D69">
            <v>62093</v>
          </cell>
          <cell r="E69">
            <v>66576</v>
          </cell>
          <cell r="F69">
            <v>20606</v>
          </cell>
          <cell r="G69">
            <v>80885</v>
          </cell>
          <cell r="H69">
            <v>41904</v>
          </cell>
          <cell r="I69">
            <v>21381</v>
          </cell>
          <cell r="J69">
            <v>52638</v>
          </cell>
          <cell r="K69">
            <v>22851</v>
          </cell>
        </row>
        <row r="72">
          <cell r="A72" t="str">
            <v>Nº de pernoctaciones</v>
          </cell>
          <cell r="C72">
            <v>61590</v>
          </cell>
          <cell r="D72">
            <v>97674</v>
          </cell>
          <cell r="E72">
            <v>112109</v>
          </cell>
          <cell r="F72">
            <v>38045</v>
          </cell>
          <cell r="G72">
            <v>133320</v>
          </cell>
          <cell r="H72">
            <v>63120</v>
          </cell>
          <cell r="I72">
            <v>35616</v>
          </cell>
          <cell r="J72">
            <v>88148</v>
          </cell>
          <cell r="K72">
            <v>34439</v>
          </cell>
        </row>
        <row r="235">
          <cell r="D235" t="str">
            <v>Total viajeros</v>
          </cell>
          <cell r="G235" t="str">
            <v>Total pernoct.</v>
          </cell>
        </row>
        <row r="236">
          <cell r="A236" t="str">
            <v>Ávila</v>
          </cell>
          <cell r="D236">
            <v>24097</v>
          </cell>
          <cell r="G236">
            <v>35300</v>
          </cell>
        </row>
        <row r="237">
          <cell r="A237" t="str">
            <v>Burgos</v>
          </cell>
          <cell r="D237">
            <v>52771</v>
          </cell>
          <cell r="G237">
            <v>79368</v>
          </cell>
        </row>
        <row r="238">
          <cell r="A238" t="str">
            <v>León</v>
          </cell>
          <cell r="D238">
            <v>55914</v>
          </cell>
          <cell r="G238">
            <v>88075</v>
          </cell>
        </row>
        <row r="239">
          <cell r="A239" t="str">
            <v>Palencia</v>
          </cell>
          <cell r="D239">
            <v>16323</v>
          </cell>
          <cell r="G239">
            <v>29050</v>
          </cell>
        </row>
        <row r="240">
          <cell r="A240" t="str">
            <v>Salamanca</v>
          </cell>
          <cell r="D240">
            <v>71143</v>
          </cell>
          <cell r="G240">
            <v>113824</v>
          </cell>
        </row>
        <row r="241">
          <cell r="A241" t="str">
            <v>Segovia</v>
          </cell>
          <cell r="D241">
            <v>29841</v>
          </cell>
          <cell r="G241">
            <v>42710</v>
          </cell>
        </row>
        <row r="242">
          <cell r="A242" t="str">
            <v>Soria</v>
          </cell>
          <cell r="D242">
            <v>15737</v>
          </cell>
          <cell r="G242">
            <v>24440</v>
          </cell>
        </row>
        <row r="243">
          <cell r="A243" t="str">
            <v>Valladolid</v>
          </cell>
          <cell r="D243">
            <v>47058</v>
          </cell>
          <cell r="G243">
            <v>77527</v>
          </cell>
        </row>
        <row r="244">
          <cell r="A244" t="str">
            <v>Zamora</v>
          </cell>
          <cell r="D244">
            <v>18173</v>
          </cell>
          <cell r="G244">
            <v>26138</v>
          </cell>
        </row>
        <row r="368">
          <cell r="D368" t="str">
            <v>Total viajeros</v>
          </cell>
          <cell r="G368" t="str">
            <v>Total pernoct.</v>
          </cell>
        </row>
        <row r="369">
          <cell r="A369" t="str">
            <v>Ávila</v>
          </cell>
          <cell r="D369">
            <v>13071</v>
          </cell>
          <cell r="G369">
            <v>23689</v>
          </cell>
        </row>
        <row r="370">
          <cell r="A370" t="str">
            <v>Burgos</v>
          </cell>
          <cell r="D370">
            <v>7614</v>
          </cell>
          <cell r="G370">
            <v>13243</v>
          </cell>
        </row>
        <row r="371">
          <cell r="A371" t="str">
            <v>León</v>
          </cell>
          <cell r="D371">
            <v>7938</v>
          </cell>
          <cell r="G371">
            <v>15452</v>
          </cell>
        </row>
        <row r="372">
          <cell r="A372" t="str">
            <v>Palencia</v>
          </cell>
          <cell r="D372">
            <v>3753</v>
          </cell>
          <cell r="G372">
            <v>7801</v>
          </cell>
        </row>
        <row r="373">
          <cell r="A373" t="str">
            <v>Salamanca</v>
          </cell>
          <cell r="D373">
            <v>7646</v>
          </cell>
          <cell r="G373">
            <v>15163</v>
          </cell>
        </row>
        <row r="374">
          <cell r="A374" t="str">
            <v>Segovia</v>
          </cell>
          <cell r="D374">
            <v>10102</v>
          </cell>
          <cell r="G374">
            <v>17153</v>
          </cell>
        </row>
        <row r="375">
          <cell r="A375" t="str">
            <v>Soria</v>
          </cell>
          <cell r="D375">
            <v>5449</v>
          </cell>
          <cell r="G375">
            <v>10412</v>
          </cell>
        </row>
        <row r="376">
          <cell r="A376" t="str">
            <v>Valladolid</v>
          </cell>
          <cell r="D376">
            <v>4091</v>
          </cell>
          <cell r="G376">
            <v>6371</v>
          </cell>
        </row>
        <row r="377">
          <cell r="A377" t="str">
            <v>Zamora</v>
          </cell>
          <cell r="D377">
            <v>4040</v>
          </cell>
          <cell r="G377">
            <v>6742</v>
          </cell>
        </row>
        <row r="406">
          <cell r="B406" t="str">
            <v>Enero</v>
          </cell>
          <cell r="C406" t="str">
            <v>Febrero</v>
          </cell>
          <cell r="D406" t="str">
            <v>Marzo</v>
          </cell>
          <cell r="E406" t="str">
            <v>Abril</v>
          </cell>
          <cell r="F406" t="str">
            <v>Mayo</v>
          </cell>
          <cell r="G406" t="str">
            <v>Junio</v>
          </cell>
          <cell r="H406" t="str">
            <v>Julio</v>
          </cell>
          <cell r="I406" t="str">
            <v>Agosto</v>
          </cell>
          <cell r="J406" t="str">
            <v>Septiembre</v>
          </cell>
        </row>
        <row r="407">
          <cell r="A407" t="str">
            <v>AÑO 2011</v>
          </cell>
          <cell r="B407">
            <v>29721</v>
          </cell>
          <cell r="C407">
            <v>44066</v>
          </cell>
          <cell r="D407">
            <v>60203</v>
          </cell>
          <cell r="E407">
            <v>88538</v>
          </cell>
          <cell r="F407">
            <v>70684</v>
          </cell>
          <cell r="G407">
            <v>64338</v>
          </cell>
          <cell r="H407">
            <v>90398</v>
          </cell>
          <cell r="I407">
            <v>109675</v>
          </cell>
          <cell r="J407">
            <v>67619</v>
          </cell>
        </row>
        <row r="408">
          <cell r="A408" t="str">
            <v>AÑO 2012</v>
          </cell>
          <cell r="B408">
            <v>31670</v>
          </cell>
          <cell r="C408">
            <v>45429</v>
          </cell>
          <cell r="D408">
            <v>63704</v>
          </cell>
        </row>
        <row r="409">
          <cell r="B409" t="str">
            <v>Octubre</v>
          </cell>
          <cell r="C409" t="str">
            <v>Noviembre</v>
          </cell>
          <cell r="D409" t="str">
            <v>Diciembre</v>
          </cell>
        </row>
        <row r="410">
          <cell r="B410">
            <v>85859</v>
          </cell>
          <cell r="C410">
            <v>60871</v>
          </cell>
          <cell r="D410">
            <v>72030</v>
          </cell>
        </row>
        <row r="428">
          <cell r="B428" t="str">
            <v>Enero</v>
          </cell>
          <cell r="C428" t="str">
            <v>Febrero</v>
          </cell>
          <cell r="D428" t="str">
            <v>Marzo</v>
          </cell>
          <cell r="E428" t="str">
            <v>Abril</v>
          </cell>
          <cell r="F428" t="str">
            <v>Mayo</v>
          </cell>
          <cell r="G428" t="str">
            <v>Junio</v>
          </cell>
          <cell r="H428" t="str">
            <v>Julio</v>
          </cell>
          <cell r="I428" t="str">
            <v>Agosto</v>
          </cell>
          <cell r="J428" t="str">
            <v>Septiembre</v>
          </cell>
        </row>
        <row r="429">
          <cell r="A429" t="str">
            <v>AÑO 2011</v>
          </cell>
          <cell r="B429">
            <v>57455</v>
          </cell>
          <cell r="C429">
            <v>81206</v>
          </cell>
          <cell r="D429">
            <v>112243</v>
          </cell>
          <cell r="E429">
            <v>191706</v>
          </cell>
          <cell r="F429">
            <v>130947</v>
          </cell>
          <cell r="G429">
            <v>119934</v>
          </cell>
          <cell r="H429">
            <v>193634</v>
          </cell>
          <cell r="I429">
            <v>306461</v>
          </cell>
          <cell r="J429">
            <v>124339</v>
          </cell>
        </row>
        <row r="430">
          <cell r="A430" t="str">
            <v>AÑO 2012</v>
          </cell>
          <cell r="B430">
            <v>58075</v>
          </cell>
          <cell r="C430">
            <v>80573</v>
          </cell>
          <cell r="D430">
            <v>116026</v>
          </cell>
        </row>
        <row r="431">
          <cell r="B431" t="str">
            <v>Octubre</v>
          </cell>
          <cell r="C431" t="str">
            <v>Noviembre</v>
          </cell>
          <cell r="D431" t="str">
            <v>Diciembre</v>
          </cell>
        </row>
        <row r="432">
          <cell r="B432">
            <v>172713</v>
          </cell>
          <cell r="C432">
            <v>110164</v>
          </cell>
          <cell r="D432">
            <v>152369</v>
          </cell>
        </row>
        <row r="466">
          <cell r="A466" t="str">
            <v>Ávila</v>
          </cell>
          <cell r="D466">
            <v>1195</v>
          </cell>
          <cell r="G466">
            <v>2275</v>
          </cell>
        </row>
        <row r="467">
          <cell r="A467" t="str">
            <v>Burgos</v>
          </cell>
          <cell r="D467">
            <v>705</v>
          </cell>
          <cell r="G467">
            <v>936</v>
          </cell>
        </row>
        <row r="468">
          <cell r="A468" t="str">
            <v>León</v>
          </cell>
          <cell r="D468">
            <v>570</v>
          </cell>
          <cell r="G468">
            <v>1140</v>
          </cell>
        </row>
        <row r="470">
          <cell r="A470" t="str">
            <v>Salamanca</v>
          </cell>
          <cell r="D470">
            <v>1201</v>
          </cell>
          <cell r="G470">
            <v>1860</v>
          </cell>
        </row>
        <row r="471">
          <cell r="A471" t="str">
            <v>Segovia</v>
          </cell>
          <cell r="D471">
            <v>687</v>
          </cell>
          <cell r="G471">
            <v>1149</v>
          </cell>
        </row>
        <row r="472">
          <cell r="A472" t="str">
            <v>Soria</v>
          </cell>
          <cell r="D472">
            <v>81</v>
          </cell>
          <cell r="G472">
            <v>134</v>
          </cell>
        </row>
        <row r="473">
          <cell r="A473" t="str">
            <v>Valladolid</v>
          </cell>
          <cell r="D473">
            <v>92</v>
          </cell>
          <cell r="G473">
            <v>136</v>
          </cell>
        </row>
        <row r="474">
          <cell r="A474" t="str">
            <v>Zamora</v>
          </cell>
          <cell r="D474">
            <v>22</v>
          </cell>
          <cell r="G474">
            <v>22</v>
          </cell>
        </row>
        <row r="506">
          <cell r="B506" t="str">
            <v>Enero</v>
          </cell>
          <cell r="C506" t="str">
            <v>Febrero</v>
          </cell>
          <cell r="D506" t="str">
            <v>Marzo</v>
          </cell>
          <cell r="E506" t="str">
            <v>Abril</v>
          </cell>
          <cell r="F506" t="str">
            <v>Mayo</v>
          </cell>
          <cell r="G506" t="str">
            <v>Junio</v>
          </cell>
          <cell r="H506" t="str">
            <v>Julio</v>
          </cell>
          <cell r="I506" t="str">
            <v>Agosto</v>
          </cell>
          <cell r="J506" t="str">
            <v>Septiembre</v>
          </cell>
        </row>
        <row r="507">
          <cell r="A507" t="str">
            <v>AÑO 2011</v>
          </cell>
          <cell r="B507">
            <v>1918</v>
          </cell>
          <cell r="C507">
            <v>2406</v>
          </cell>
          <cell r="D507">
            <v>4854</v>
          </cell>
          <cell r="E507">
            <v>20044</v>
          </cell>
          <cell r="F507">
            <v>18086</v>
          </cell>
          <cell r="G507">
            <v>26255</v>
          </cell>
          <cell r="H507">
            <v>54523</v>
          </cell>
          <cell r="I507">
            <v>107348</v>
          </cell>
          <cell r="J507">
            <v>19399</v>
          </cell>
        </row>
        <row r="508">
          <cell r="A508" t="str">
            <v>AÑO 2012</v>
          </cell>
          <cell r="B508">
            <v>2108</v>
          </cell>
          <cell r="C508">
            <v>2585</v>
          </cell>
          <cell r="D508">
            <v>4553</v>
          </cell>
        </row>
        <row r="509">
          <cell r="B509" t="str">
            <v>Octubre</v>
          </cell>
          <cell r="C509" t="str">
            <v>Noviembre</v>
          </cell>
          <cell r="D509" t="str">
            <v>Diciembre</v>
          </cell>
        </row>
        <row r="510">
          <cell r="B510">
            <v>9683</v>
          </cell>
          <cell r="C510">
            <v>2928</v>
          </cell>
          <cell r="D510">
            <v>821</v>
          </cell>
        </row>
        <row r="527">
          <cell r="B527" t="str">
            <v>Enero</v>
          </cell>
          <cell r="C527" t="str">
            <v>Febrero</v>
          </cell>
          <cell r="D527" t="str">
            <v>Marzo</v>
          </cell>
          <cell r="E527" t="str">
            <v>Abril</v>
          </cell>
          <cell r="F527" t="str">
            <v>Mayo</v>
          </cell>
          <cell r="G527" t="str">
            <v>Junio</v>
          </cell>
          <cell r="H527" t="str">
            <v>Julio</v>
          </cell>
          <cell r="I527" t="str">
            <v>Agosto</v>
          </cell>
          <cell r="J527" t="str">
            <v>Septiembre</v>
          </cell>
        </row>
        <row r="528">
          <cell r="A528" t="str">
            <v>AÑO 2011</v>
          </cell>
          <cell r="B528">
            <v>3400</v>
          </cell>
          <cell r="C528">
            <v>4595</v>
          </cell>
          <cell r="D528">
            <v>8483</v>
          </cell>
          <cell r="E528">
            <v>45238</v>
          </cell>
          <cell r="F528">
            <v>35206</v>
          </cell>
          <cell r="G528">
            <v>57924</v>
          </cell>
          <cell r="H528">
            <v>135003</v>
          </cell>
          <cell r="I528">
            <v>297503</v>
          </cell>
          <cell r="J528">
            <v>38692</v>
          </cell>
        </row>
        <row r="529">
          <cell r="A529" t="str">
            <v>AÑO 2012</v>
          </cell>
          <cell r="B529">
            <v>3468</v>
          </cell>
          <cell r="C529">
            <v>3766</v>
          </cell>
          <cell r="D529">
            <v>7652</v>
          </cell>
        </row>
        <row r="530">
          <cell r="B530" t="str">
            <v>Octubre</v>
          </cell>
          <cell r="C530" t="str">
            <v>Noviembre</v>
          </cell>
          <cell r="D530" t="str">
            <v>Diciembre</v>
          </cell>
        </row>
        <row r="531">
          <cell r="B531">
            <v>17303</v>
          </cell>
          <cell r="C531">
            <v>4784</v>
          </cell>
          <cell r="D531">
            <v>1873</v>
          </cell>
        </row>
      </sheetData>
      <sheetData sheetId="1"/>
      <sheetData sheetId="2">
        <row r="36">
          <cell r="B36" t="str">
            <v>Hoteles</v>
          </cell>
          <cell r="D36" t="str">
            <v>Hostales</v>
          </cell>
          <cell r="F36" t="str">
            <v>Pensiones</v>
          </cell>
        </row>
        <row r="37">
          <cell r="I37" t="str">
            <v>Plazas</v>
          </cell>
        </row>
        <row r="38">
          <cell r="A38" t="str">
            <v>Ávila</v>
          </cell>
          <cell r="B38">
            <v>50</v>
          </cell>
          <cell r="D38">
            <v>79</v>
          </cell>
          <cell r="F38">
            <v>15</v>
          </cell>
          <cell r="I38">
            <v>5656</v>
          </cell>
        </row>
        <row r="39">
          <cell r="A39" t="str">
            <v>Burgos</v>
          </cell>
          <cell r="B39">
            <v>129</v>
          </cell>
          <cell r="D39">
            <v>107</v>
          </cell>
          <cell r="F39">
            <v>74</v>
          </cell>
          <cell r="I39">
            <v>11256</v>
          </cell>
        </row>
        <row r="40">
          <cell r="A40" t="str">
            <v>León</v>
          </cell>
          <cell r="B40">
            <v>92</v>
          </cell>
          <cell r="D40">
            <v>183</v>
          </cell>
          <cell r="F40">
            <v>113</v>
          </cell>
          <cell r="I40">
            <v>12983</v>
          </cell>
        </row>
        <row r="41">
          <cell r="A41" t="str">
            <v>Palencia</v>
          </cell>
          <cell r="B41">
            <v>36</v>
          </cell>
          <cell r="D41">
            <v>61</v>
          </cell>
          <cell r="F41">
            <v>28</v>
          </cell>
          <cell r="I41">
            <v>4020</v>
          </cell>
        </row>
        <row r="42">
          <cell r="A42" t="str">
            <v>Salamanca</v>
          </cell>
          <cell r="B42">
            <v>106</v>
          </cell>
          <cell r="D42">
            <v>111</v>
          </cell>
          <cell r="F42">
            <v>54</v>
          </cell>
          <cell r="I42">
            <v>12331</v>
          </cell>
        </row>
        <row r="43">
          <cell r="A43" t="str">
            <v>Segovia</v>
          </cell>
          <cell r="B43">
            <v>57</v>
          </cell>
          <cell r="D43">
            <v>75</v>
          </cell>
          <cell r="F43">
            <v>34</v>
          </cell>
          <cell r="I43">
            <v>6355</v>
          </cell>
        </row>
        <row r="44">
          <cell r="A44" t="str">
            <v>Soria</v>
          </cell>
          <cell r="B44">
            <v>39</v>
          </cell>
          <cell r="D44">
            <v>84</v>
          </cell>
          <cell r="F44">
            <v>23</v>
          </cell>
          <cell r="I44">
            <v>4407</v>
          </cell>
        </row>
        <row r="45">
          <cell r="A45" t="str">
            <v>Valladolid</v>
          </cell>
          <cell r="B45">
            <v>76</v>
          </cell>
          <cell r="D45">
            <v>58</v>
          </cell>
          <cell r="F45">
            <v>57</v>
          </cell>
          <cell r="I45">
            <v>9279</v>
          </cell>
        </row>
        <row r="46">
          <cell r="A46" t="str">
            <v>Zamora</v>
          </cell>
          <cell r="B46">
            <v>45</v>
          </cell>
          <cell r="D46">
            <v>60</v>
          </cell>
          <cell r="F46">
            <v>18</v>
          </cell>
          <cell r="I46">
            <v>3912</v>
          </cell>
        </row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14</v>
          </cell>
          <cell r="C75">
            <v>18</v>
          </cell>
          <cell r="D75">
            <v>37</v>
          </cell>
          <cell r="E75">
            <v>5</v>
          </cell>
          <cell r="F75">
            <v>20</v>
          </cell>
          <cell r="G75">
            <v>5</v>
          </cell>
          <cell r="H75">
            <v>9</v>
          </cell>
          <cell r="I75">
            <v>4</v>
          </cell>
          <cell r="J75">
            <v>8</v>
          </cell>
        </row>
        <row r="94">
          <cell r="B94" t="str">
            <v>Ávila</v>
          </cell>
          <cell r="C94" t="str">
            <v>Burgos</v>
          </cell>
          <cell r="D94" t="str">
            <v>León</v>
          </cell>
          <cell r="E94" t="str">
            <v>Palencia</v>
          </cell>
          <cell r="F94" t="str">
            <v>Salamanca</v>
          </cell>
          <cell r="G94" t="str">
            <v>Segovia</v>
          </cell>
          <cell r="H94" t="str">
            <v>Soria</v>
          </cell>
          <cell r="I94" t="str">
            <v>Valladolid</v>
          </cell>
          <cell r="J94" t="str">
            <v>Zamora</v>
          </cell>
        </row>
        <row r="95">
          <cell r="A95" t="str">
            <v>1ª Categoría</v>
          </cell>
          <cell r="B95">
            <v>528</v>
          </cell>
          <cell r="C95">
            <v>2769</v>
          </cell>
          <cell r="D95">
            <v>1135</v>
          </cell>
          <cell r="E95">
            <v>0</v>
          </cell>
          <cell r="F95">
            <v>894</v>
          </cell>
          <cell r="G95">
            <v>1687</v>
          </cell>
          <cell r="H95">
            <v>3876</v>
          </cell>
          <cell r="I95">
            <v>1248</v>
          </cell>
          <cell r="J95">
            <v>248</v>
          </cell>
        </row>
        <row r="96">
          <cell r="A96" t="str">
            <v>2ª Categoría</v>
          </cell>
          <cell r="B96">
            <v>6130</v>
          </cell>
          <cell r="C96">
            <v>4534</v>
          </cell>
          <cell r="D96">
            <v>8522</v>
          </cell>
          <cell r="E96">
            <v>1544</v>
          </cell>
          <cell r="F96">
            <v>4616</v>
          </cell>
          <cell r="G96">
            <v>513</v>
          </cell>
          <cell r="H96">
            <v>888</v>
          </cell>
          <cell r="I96">
            <v>38</v>
          </cell>
          <cell r="J96">
            <v>3672</v>
          </cell>
        </row>
        <row r="97">
          <cell r="A97" t="str">
            <v>Lujo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C.T.R.</v>
          </cell>
        </row>
        <row r="107">
          <cell r="A107" t="str">
            <v>Ávila</v>
          </cell>
          <cell r="B107">
            <v>19</v>
          </cell>
          <cell r="D107">
            <v>809</v>
          </cell>
          <cell r="F107">
            <v>27</v>
          </cell>
          <cell r="H107">
            <v>58</v>
          </cell>
          <cell r="K107">
            <v>6743</v>
          </cell>
        </row>
        <row r="108">
          <cell r="A108" t="str">
            <v>Burgos</v>
          </cell>
          <cell r="B108">
            <v>62</v>
          </cell>
          <cell r="D108">
            <v>272</v>
          </cell>
          <cell r="F108">
            <v>20</v>
          </cell>
          <cell r="H108">
            <v>86</v>
          </cell>
          <cell r="K108">
            <v>4433</v>
          </cell>
        </row>
        <row r="109">
          <cell r="A109" t="str">
            <v>León</v>
          </cell>
          <cell r="B109">
            <v>58</v>
          </cell>
          <cell r="D109">
            <v>355</v>
          </cell>
          <cell r="F109">
            <v>8</v>
          </cell>
          <cell r="H109">
            <v>122</v>
          </cell>
          <cell r="K109">
            <v>4818</v>
          </cell>
        </row>
        <row r="110">
          <cell r="A110" t="str">
            <v>Palencia</v>
          </cell>
          <cell r="B110">
            <v>10</v>
          </cell>
          <cell r="D110">
            <v>211</v>
          </cell>
          <cell r="F110">
            <v>7</v>
          </cell>
          <cell r="H110">
            <v>32</v>
          </cell>
          <cell r="K110">
            <v>2252</v>
          </cell>
        </row>
        <row r="111">
          <cell r="A111" t="str">
            <v>Salamanca</v>
          </cell>
          <cell r="B111">
            <v>28</v>
          </cell>
          <cell r="D111">
            <v>451</v>
          </cell>
          <cell r="F111">
            <v>10</v>
          </cell>
          <cell r="H111">
            <v>57</v>
          </cell>
          <cell r="K111">
            <v>4412</v>
          </cell>
        </row>
        <row r="112">
          <cell r="A112" t="str">
            <v>Segovia</v>
          </cell>
          <cell r="B112">
            <v>29</v>
          </cell>
          <cell r="D112">
            <v>323</v>
          </cell>
          <cell r="F112">
            <v>24</v>
          </cell>
          <cell r="H112">
            <v>51</v>
          </cell>
          <cell r="K112">
            <v>3905</v>
          </cell>
        </row>
        <row r="113">
          <cell r="A113" t="str">
            <v>Soria</v>
          </cell>
          <cell r="B113">
            <v>42</v>
          </cell>
          <cell r="D113">
            <v>237</v>
          </cell>
          <cell r="F113">
            <v>16</v>
          </cell>
          <cell r="H113">
            <v>36</v>
          </cell>
          <cell r="K113">
            <v>3154</v>
          </cell>
        </row>
        <row r="114">
          <cell r="A114" t="str">
            <v>Valladolid</v>
          </cell>
          <cell r="B114">
            <v>8</v>
          </cell>
          <cell r="D114">
            <v>130</v>
          </cell>
          <cell r="F114">
            <v>15</v>
          </cell>
          <cell r="H114">
            <v>33</v>
          </cell>
          <cell r="K114">
            <v>1955</v>
          </cell>
        </row>
        <row r="115">
          <cell r="A115" t="str">
            <v>Zamora</v>
          </cell>
          <cell r="B115">
            <v>19</v>
          </cell>
          <cell r="D115">
            <v>139</v>
          </cell>
          <cell r="F115">
            <v>17</v>
          </cell>
          <cell r="H115">
            <v>62</v>
          </cell>
          <cell r="K115">
            <v>2632</v>
          </cell>
        </row>
        <row r="116">
          <cell r="C116">
            <v>2169</v>
          </cell>
          <cell r="E116">
            <v>18559</v>
          </cell>
          <cell r="G116">
            <v>2986</v>
          </cell>
          <cell r="I116">
            <v>10590</v>
          </cell>
        </row>
        <row r="159">
          <cell r="B159" t="str">
            <v>Ávila</v>
          </cell>
          <cell r="C159" t="str">
            <v>Burgos</v>
          </cell>
          <cell r="D159" t="str">
            <v>León</v>
          </cell>
          <cell r="E159" t="str">
            <v>Palencia</v>
          </cell>
          <cell r="F159" t="str">
            <v>Salamanca</v>
          </cell>
          <cell r="G159" t="str">
            <v>Segovia</v>
          </cell>
          <cell r="H159" t="str">
            <v>Soria</v>
          </cell>
          <cell r="I159" t="str">
            <v>Valladolid</v>
          </cell>
          <cell r="J159" t="str">
            <v>Zamora</v>
          </cell>
        </row>
        <row r="160">
          <cell r="A160" t="str">
            <v>Establecimientos</v>
          </cell>
          <cell r="B160">
            <v>512</v>
          </cell>
          <cell r="C160">
            <v>716</v>
          </cell>
          <cell r="D160">
            <v>1055</v>
          </cell>
          <cell r="E160">
            <v>296</v>
          </cell>
          <cell r="F160">
            <v>570</v>
          </cell>
          <cell r="G160">
            <v>496</v>
          </cell>
          <cell r="H160">
            <v>300</v>
          </cell>
          <cell r="I160">
            <v>768</v>
          </cell>
          <cell r="J160">
            <v>333</v>
          </cell>
        </row>
        <row r="161">
          <cell r="B161">
            <v>50563</v>
          </cell>
          <cell r="C161">
            <v>60444</v>
          </cell>
          <cell r="D161">
            <v>73843</v>
          </cell>
          <cell r="E161">
            <v>29045</v>
          </cell>
          <cell r="F161">
            <v>46823</v>
          </cell>
          <cell r="G161">
            <v>54940</v>
          </cell>
          <cell r="H161">
            <v>23035</v>
          </cell>
          <cell r="I161">
            <v>79468</v>
          </cell>
          <cell r="J161">
            <v>28990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>
        <row r="23">
          <cell r="C23" t="str">
            <v>ÁVILA</v>
          </cell>
          <cell r="D23" t="str">
            <v>BURGOS</v>
          </cell>
          <cell r="E23" t="str">
            <v>LEÓN</v>
          </cell>
          <cell r="F23" t="str">
            <v>PALENCIA</v>
          </cell>
          <cell r="G23" t="str">
            <v>SALAMANCA</v>
          </cell>
          <cell r="H23" t="str">
            <v>SEGOVIA</v>
          </cell>
          <cell r="I23" t="str">
            <v>SORIA</v>
          </cell>
          <cell r="J23" t="str">
            <v>VALLADOLID</v>
          </cell>
          <cell r="K23" t="str">
            <v>ZAMORA</v>
          </cell>
        </row>
        <row r="24">
          <cell r="A24" t="str">
            <v>VIAJEROS</v>
          </cell>
          <cell r="C24">
            <v>568414</v>
          </cell>
          <cell r="D24">
            <v>1052790</v>
          </cell>
          <cell r="E24">
            <v>1057152</v>
          </cell>
          <cell r="F24">
            <v>330018</v>
          </cell>
          <cell r="G24">
            <v>1119462</v>
          </cell>
          <cell r="H24">
            <v>581496</v>
          </cell>
          <cell r="I24">
            <v>336575</v>
          </cell>
          <cell r="J24">
            <v>725646</v>
          </cell>
          <cell r="K24">
            <v>362141</v>
          </cell>
        </row>
        <row r="27">
          <cell r="A27" t="str">
            <v>PERNOCTACIONES</v>
          </cell>
          <cell r="C27">
            <v>1017716</v>
          </cell>
          <cell r="D27">
            <v>1690612</v>
          </cell>
          <cell r="E27">
            <v>1768438</v>
          </cell>
          <cell r="F27">
            <v>587494</v>
          </cell>
          <cell r="G27">
            <v>1954046</v>
          </cell>
          <cell r="H27">
            <v>943313</v>
          </cell>
          <cell r="I27">
            <v>645617</v>
          </cell>
          <cell r="J27">
            <v>1235684</v>
          </cell>
          <cell r="K27">
            <v>594932</v>
          </cell>
        </row>
        <row r="56">
          <cell r="C56" t="str">
            <v>ENERO</v>
          </cell>
          <cell r="D56" t="str">
            <v>FEBRERO</v>
          </cell>
          <cell r="E56" t="str">
            <v>MARZO</v>
          </cell>
          <cell r="F56" t="str">
            <v>ABRIL</v>
          </cell>
          <cell r="G56" t="str">
            <v>MAYO</v>
          </cell>
          <cell r="H56" t="str">
            <v>JUNIO</v>
          </cell>
          <cell r="I56" t="str">
            <v>JULIO</v>
          </cell>
          <cell r="J56" t="str">
            <v>AGOSTO</v>
          </cell>
          <cell r="K56" t="str">
            <v>SEPTIEMBRE</v>
          </cell>
          <cell r="L56" t="str">
            <v>OCTUBRE</v>
          </cell>
          <cell r="M56" t="str">
            <v>NOVIEMBRE</v>
          </cell>
          <cell r="N56" t="str">
            <v>DICIEMBRE</v>
          </cell>
        </row>
        <row r="57">
          <cell r="A57" t="str">
            <v>VIAJEROS</v>
          </cell>
          <cell r="C57">
            <v>266086</v>
          </cell>
          <cell r="D57">
            <v>325379</v>
          </cell>
          <cell r="E57">
            <v>407436</v>
          </cell>
          <cell r="F57">
            <v>568837</v>
          </cell>
          <cell r="G57">
            <v>553088</v>
          </cell>
          <cell r="H57">
            <v>557255</v>
          </cell>
          <cell r="I57">
            <v>625879</v>
          </cell>
          <cell r="J57">
            <v>849014</v>
          </cell>
          <cell r="K57">
            <v>599911</v>
          </cell>
          <cell r="L57">
            <v>602519</v>
          </cell>
          <cell r="M57">
            <v>395026</v>
          </cell>
          <cell r="N57">
            <v>383264</v>
          </cell>
        </row>
        <row r="60">
          <cell r="A60" t="str">
            <v>PERNOCTACIONES</v>
          </cell>
          <cell r="C60">
            <v>452021</v>
          </cell>
          <cell r="D60">
            <v>524212</v>
          </cell>
          <cell r="E60">
            <v>676323</v>
          </cell>
          <cell r="F60">
            <v>969416</v>
          </cell>
          <cell r="G60">
            <v>916206</v>
          </cell>
          <cell r="H60">
            <v>902900</v>
          </cell>
          <cell r="I60">
            <v>1080472</v>
          </cell>
          <cell r="J60">
            <v>1623216</v>
          </cell>
          <cell r="K60">
            <v>983912</v>
          </cell>
          <cell r="L60">
            <v>999533</v>
          </cell>
          <cell r="M60">
            <v>660201</v>
          </cell>
          <cell r="N60">
            <v>649440</v>
          </cell>
        </row>
      </sheetData>
      <sheetData sheetId="1">
        <row r="37">
          <cell r="C37" t="str">
            <v>ENERO</v>
          </cell>
          <cell r="D37" t="str">
            <v>FEBRERO</v>
          </cell>
          <cell r="E37" t="str">
            <v>MARZO</v>
          </cell>
          <cell r="F37" t="str">
            <v>ABRIL</v>
          </cell>
          <cell r="G37" t="str">
            <v>MAYO</v>
          </cell>
          <cell r="H37" t="str">
            <v>JUNIO</v>
          </cell>
          <cell r="I37" t="str">
            <v>JULIO</v>
          </cell>
          <cell r="J37" t="str">
            <v>AGOSTO</v>
          </cell>
          <cell r="K37" t="str">
            <v>SEPTIEMBRE</v>
          </cell>
          <cell r="L37" t="str">
            <v>OCTUBRE</v>
          </cell>
          <cell r="M37" t="str">
            <v>NOVIEMBRE</v>
          </cell>
          <cell r="N37" t="str">
            <v>DICIEMBRE</v>
          </cell>
        </row>
        <row r="38">
          <cell r="C38">
            <v>24975</v>
          </cell>
          <cell r="D38">
            <v>32785</v>
          </cell>
          <cell r="E38">
            <v>35672</v>
          </cell>
          <cell r="F38">
            <v>55933</v>
          </cell>
          <cell r="G38">
            <v>47995</v>
          </cell>
          <cell r="H38">
            <v>49322</v>
          </cell>
          <cell r="I38">
            <v>64062</v>
          </cell>
          <cell r="J38">
            <v>73018</v>
          </cell>
          <cell r="K38">
            <v>52135</v>
          </cell>
          <cell r="L38">
            <v>59224</v>
          </cell>
          <cell r="M38">
            <v>34724</v>
          </cell>
          <cell r="N38">
            <v>38569</v>
          </cell>
        </row>
        <row r="39">
          <cell r="C39">
            <v>45340</v>
          </cell>
          <cell r="D39">
            <v>54344</v>
          </cell>
          <cell r="E39">
            <v>58497</v>
          </cell>
          <cell r="F39">
            <v>100937</v>
          </cell>
          <cell r="G39">
            <v>85584</v>
          </cell>
          <cell r="H39">
            <v>85045</v>
          </cell>
          <cell r="I39">
            <v>114798</v>
          </cell>
          <cell r="J39">
            <v>156351</v>
          </cell>
          <cell r="K39">
            <v>86720</v>
          </cell>
          <cell r="L39">
            <v>102177</v>
          </cell>
          <cell r="M39">
            <v>58596</v>
          </cell>
          <cell r="N39">
            <v>69327</v>
          </cell>
        </row>
        <row r="94">
          <cell r="C94" t="str">
            <v>ENERO</v>
          </cell>
          <cell r="D94" t="str">
            <v>FEBRERO</v>
          </cell>
          <cell r="E94" t="str">
            <v>MARZO</v>
          </cell>
          <cell r="F94" t="str">
            <v>ABRIL</v>
          </cell>
          <cell r="G94" t="str">
            <v>MAYO</v>
          </cell>
          <cell r="H94" t="str">
            <v>JUNIO</v>
          </cell>
          <cell r="I94" t="str">
            <v>JULIO</v>
          </cell>
          <cell r="J94" t="str">
            <v>AGOSTO</v>
          </cell>
          <cell r="K94" t="str">
            <v>SEPTIEMBRE</v>
          </cell>
          <cell r="L94" t="str">
            <v>OCTUBRE</v>
          </cell>
          <cell r="M94" t="str">
            <v>NOVIEMBRE</v>
          </cell>
          <cell r="N94" t="str">
            <v>DICIEMBRE</v>
          </cell>
        </row>
        <row r="95">
          <cell r="C95">
            <v>42799</v>
          </cell>
          <cell r="D95">
            <v>45175</v>
          </cell>
          <cell r="E95">
            <v>66951</v>
          </cell>
          <cell r="F95">
            <v>93319</v>
          </cell>
          <cell r="G95">
            <v>95017</v>
          </cell>
          <cell r="H95">
            <v>94817</v>
          </cell>
          <cell r="I95">
            <v>118525</v>
          </cell>
          <cell r="J95">
            <v>167484</v>
          </cell>
          <cell r="K95">
            <v>106380</v>
          </cell>
          <cell r="L95">
            <v>102695</v>
          </cell>
          <cell r="M95">
            <v>60494</v>
          </cell>
          <cell r="N95">
            <v>59134</v>
          </cell>
        </row>
        <row r="96">
          <cell r="C96">
            <v>68963</v>
          </cell>
          <cell r="D96">
            <v>70071</v>
          </cell>
          <cell r="E96">
            <v>103589</v>
          </cell>
          <cell r="F96">
            <v>150311</v>
          </cell>
          <cell r="G96">
            <v>146522</v>
          </cell>
          <cell r="H96">
            <v>152163</v>
          </cell>
          <cell r="I96">
            <v>194526</v>
          </cell>
          <cell r="J96">
            <v>284281</v>
          </cell>
          <cell r="K96">
            <v>162284</v>
          </cell>
          <cell r="L96">
            <v>163487</v>
          </cell>
          <cell r="M96">
            <v>98160</v>
          </cell>
          <cell r="N96">
            <v>96255</v>
          </cell>
        </row>
        <row r="152">
          <cell r="C152" t="str">
            <v>ENERO</v>
          </cell>
          <cell r="D152" t="str">
            <v>FEBRERO</v>
          </cell>
          <cell r="E152" t="str">
            <v>MARZO</v>
          </cell>
          <cell r="F152" t="str">
            <v>ABRIL</v>
          </cell>
          <cell r="G152" t="str">
            <v>MAYO</v>
          </cell>
          <cell r="H152" t="str">
            <v>JUNIO</v>
          </cell>
          <cell r="I152" t="str">
            <v>JULIO</v>
          </cell>
          <cell r="J152" t="str">
            <v>AGOSTO</v>
          </cell>
          <cell r="K152" t="str">
            <v>SEPTIEMBRE</v>
          </cell>
          <cell r="L152" t="str">
            <v>OCTUBRE</v>
          </cell>
          <cell r="M152" t="str">
            <v>NOVIEMBRE</v>
          </cell>
          <cell r="N152" t="str">
            <v>DICIEMBRE</v>
          </cell>
        </row>
        <row r="153">
          <cell r="C153">
            <v>47220</v>
          </cell>
          <cell r="D153">
            <v>50687</v>
          </cell>
          <cell r="E153">
            <v>71114</v>
          </cell>
          <cell r="F153">
            <v>95073</v>
          </cell>
          <cell r="G153">
            <v>103527</v>
          </cell>
          <cell r="H153">
            <v>99112</v>
          </cell>
          <cell r="I153">
            <v>114636</v>
          </cell>
          <cell r="J153">
            <v>158387</v>
          </cell>
          <cell r="K153">
            <v>93311</v>
          </cell>
          <cell r="L153">
            <v>99082</v>
          </cell>
          <cell r="M153">
            <v>64582</v>
          </cell>
          <cell r="N153">
            <v>60421</v>
          </cell>
        </row>
        <row r="154">
          <cell r="C154">
            <v>85042</v>
          </cell>
          <cell r="D154">
            <v>85884</v>
          </cell>
          <cell r="E154">
            <v>114119</v>
          </cell>
          <cell r="F154">
            <v>156290</v>
          </cell>
          <cell r="G154">
            <v>154386</v>
          </cell>
          <cell r="H154">
            <v>147223</v>
          </cell>
          <cell r="I154">
            <v>190603</v>
          </cell>
          <cell r="J154">
            <v>316908</v>
          </cell>
          <cell r="K154">
            <v>146607</v>
          </cell>
          <cell r="L154">
            <v>162033</v>
          </cell>
          <cell r="M154">
            <v>100221</v>
          </cell>
          <cell r="N154">
            <v>101922</v>
          </cell>
        </row>
        <row r="199">
          <cell r="D199" t="str">
            <v>ALOJ. HOTELEROS</v>
          </cell>
          <cell r="E199" t="str">
            <v>CAMPAMENTOS</v>
          </cell>
          <cell r="F199" t="str">
            <v>TURISMO RURAL</v>
          </cell>
        </row>
        <row r="210">
          <cell r="C210" t="str">
            <v>ENERO</v>
          </cell>
          <cell r="D210" t="str">
            <v>FEBRERO</v>
          </cell>
          <cell r="E210" t="str">
            <v>MARZO</v>
          </cell>
          <cell r="F210" t="str">
            <v>ABRIL</v>
          </cell>
          <cell r="G210" t="str">
            <v>MAYO</v>
          </cell>
          <cell r="H210" t="str">
            <v>JUNIO</v>
          </cell>
          <cell r="I210" t="str">
            <v>JULIO</v>
          </cell>
          <cell r="J210" t="str">
            <v>AGOSTO</v>
          </cell>
          <cell r="K210" t="str">
            <v>SEPTIEMBRE</v>
          </cell>
          <cell r="L210" t="str">
            <v>OCTUBRE</v>
          </cell>
          <cell r="M210" t="str">
            <v>NOVIEMBRE</v>
          </cell>
          <cell r="N210" t="str">
            <v>DICIEMBRE</v>
          </cell>
        </row>
        <row r="211">
          <cell r="C211">
            <v>14329</v>
          </cell>
          <cell r="D211">
            <v>18558</v>
          </cell>
          <cell r="E211">
            <v>22874</v>
          </cell>
          <cell r="F211">
            <v>30419</v>
          </cell>
          <cell r="G211">
            <v>34231</v>
          </cell>
          <cell r="H211">
            <v>29580</v>
          </cell>
          <cell r="I211">
            <v>32696</v>
          </cell>
          <cell r="J211">
            <v>44268</v>
          </cell>
          <cell r="K211">
            <v>34651</v>
          </cell>
          <cell r="L211">
            <v>30016</v>
          </cell>
          <cell r="M211">
            <v>20285</v>
          </cell>
          <cell r="N211">
            <v>18111</v>
          </cell>
        </row>
        <row r="212">
          <cell r="C212">
            <v>25012</v>
          </cell>
          <cell r="D212">
            <v>32669</v>
          </cell>
          <cell r="E212">
            <v>42288</v>
          </cell>
          <cell r="F212">
            <v>53643</v>
          </cell>
          <cell r="G212">
            <v>55821</v>
          </cell>
          <cell r="H212">
            <v>48301</v>
          </cell>
          <cell r="I212">
            <v>58860</v>
          </cell>
          <cell r="J212">
            <v>85073</v>
          </cell>
          <cell r="K212">
            <v>56547</v>
          </cell>
          <cell r="L212">
            <v>55410</v>
          </cell>
          <cell r="M212">
            <v>37218</v>
          </cell>
          <cell r="N212">
            <v>36652</v>
          </cell>
        </row>
        <row r="270">
          <cell r="C270" t="str">
            <v>ENERO</v>
          </cell>
          <cell r="D270" t="str">
            <v>FEBRERO</v>
          </cell>
          <cell r="E270" t="str">
            <v>MARZO</v>
          </cell>
          <cell r="F270" t="str">
            <v>ABRIL</v>
          </cell>
          <cell r="G270" t="str">
            <v>MAYO</v>
          </cell>
          <cell r="H270" t="str">
            <v>JUNIO</v>
          </cell>
          <cell r="I270" t="str">
            <v>JULIO</v>
          </cell>
          <cell r="J270" t="str">
            <v>AGOSTO</v>
          </cell>
          <cell r="K270" t="str">
            <v>SEPTIEMBRE</v>
          </cell>
          <cell r="L270" t="str">
            <v>OCTUBRE</v>
          </cell>
          <cell r="M270" t="str">
            <v>NOVIEMBRE</v>
          </cell>
          <cell r="N270" t="str">
            <v>DICIEMBRE</v>
          </cell>
        </row>
        <row r="271">
          <cell r="C271">
            <v>49478</v>
          </cell>
          <cell r="D271">
            <v>66502</v>
          </cell>
          <cell r="E271">
            <v>76125</v>
          </cell>
          <cell r="F271">
            <v>104745</v>
          </cell>
          <cell r="G271">
            <v>95354</v>
          </cell>
          <cell r="H271">
            <v>107924</v>
          </cell>
          <cell r="I271">
            <v>96473</v>
          </cell>
          <cell r="J271">
            <v>143178</v>
          </cell>
          <cell r="K271">
            <v>111706</v>
          </cell>
          <cell r="L271">
            <v>112208</v>
          </cell>
          <cell r="M271">
            <v>77749</v>
          </cell>
          <cell r="N271">
            <v>78020</v>
          </cell>
        </row>
        <row r="272">
          <cell r="C272">
            <v>80406</v>
          </cell>
          <cell r="D272">
            <v>103641</v>
          </cell>
          <cell r="E272">
            <v>131971</v>
          </cell>
          <cell r="F272">
            <v>180189</v>
          </cell>
          <cell r="G272">
            <v>185204</v>
          </cell>
          <cell r="H272">
            <v>173553</v>
          </cell>
          <cell r="I272">
            <v>179035</v>
          </cell>
          <cell r="J272">
            <v>268459</v>
          </cell>
          <cell r="K272">
            <v>208550</v>
          </cell>
          <cell r="L272">
            <v>178485</v>
          </cell>
          <cell r="M272">
            <v>133939</v>
          </cell>
          <cell r="N272">
            <v>130614</v>
          </cell>
        </row>
        <row r="331">
          <cell r="C331" t="str">
            <v>ENERO</v>
          </cell>
          <cell r="D331" t="str">
            <v>FEBRERO</v>
          </cell>
          <cell r="E331" t="str">
            <v>MARZO</v>
          </cell>
          <cell r="F331" t="str">
            <v>ABRIL</v>
          </cell>
          <cell r="G331" t="str">
            <v>MAYO</v>
          </cell>
          <cell r="H331" t="str">
            <v>JUNIO</v>
          </cell>
          <cell r="I331" t="str">
            <v>JULIO</v>
          </cell>
          <cell r="J331" t="str">
            <v>AGOSTO</v>
          </cell>
          <cell r="K331" t="str">
            <v>SEPTIEMBRE</v>
          </cell>
          <cell r="L331" t="str">
            <v>OCTUBRE</v>
          </cell>
          <cell r="M331" t="str">
            <v>NOVIEMBRE</v>
          </cell>
          <cell r="N331" t="str">
            <v>DICIEMBRE</v>
          </cell>
        </row>
        <row r="332">
          <cell r="C332">
            <v>21217</v>
          </cell>
          <cell r="D332">
            <v>34897</v>
          </cell>
          <cell r="E332">
            <v>41105</v>
          </cell>
          <cell r="F332">
            <v>54871</v>
          </cell>
          <cell r="G332">
            <v>50417</v>
          </cell>
          <cell r="H332">
            <v>53325</v>
          </cell>
          <cell r="I332">
            <v>60967</v>
          </cell>
          <cell r="J332">
            <v>65757</v>
          </cell>
          <cell r="K332">
            <v>59189</v>
          </cell>
          <cell r="L332">
            <v>60243</v>
          </cell>
          <cell r="M332">
            <v>38088</v>
          </cell>
          <cell r="N332">
            <v>41420</v>
          </cell>
        </row>
        <row r="333">
          <cell r="C333">
            <v>35786</v>
          </cell>
          <cell r="D333">
            <v>53634</v>
          </cell>
          <cell r="E333">
            <v>64851</v>
          </cell>
          <cell r="F333">
            <v>89589</v>
          </cell>
          <cell r="G333">
            <v>79099</v>
          </cell>
          <cell r="H333">
            <v>83045</v>
          </cell>
          <cell r="I333">
            <v>96730</v>
          </cell>
          <cell r="J333">
            <v>124557</v>
          </cell>
          <cell r="K333">
            <v>89233</v>
          </cell>
          <cell r="L333">
            <v>100078</v>
          </cell>
          <cell r="M333">
            <v>60934</v>
          </cell>
          <cell r="N333">
            <v>65777</v>
          </cell>
        </row>
        <row r="389">
          <cell r="C389" t="str">
            <v>ENERO</v>
          </cell>
          <cell r="D389" t="str">
            <v>FEBRERO</v>
          </cell>
          <cell r="E389" t="str">
            <v>MARZO</v>
          </cell>
          <cell r="F389" t="str">
            <v>ABRIL</v>
          </cell>
          <cell r="G389" t="str">
            <v>MAYO</v>
          </cell>
          <cell r="H389" t="str">
            <v>JUNIO</v>
          </cell>
          <cell r="I389" t="str">
            <v>JULIO</v>
          </cell>
          <cell r="J389" t="str">
            <v>AGOSTO</v>
          </cell>
          <cell r="K389" t="str">
            <v>SEPTIEMBRE</v>
          </cell>
          <cell r="L389" t="str">
            <v>OCTUBRE</v>
          </cell>
          <cell r="M389" t="str">
            <v>NOVIEMBRE</v>
          </cell>
          <cell r="N389" t="str">
            <v>DICIEMBRE</v>
          </cell>
        </row>
        <row r="390">
          <cell r="C390">
            <v>12811</v>
          </cell>
          <cell r="D390">
            <v>15590</v>
          </cell>
          <cell r="E390">
            <v>20431</v>
          </cell>
          <cell r="F390">
            <v>32964</v>
          </cell>
          <cell r="G390">
            <v>26771</v>
          </cell>
          <cell r="H390">
            <v>26819</v>
          </cell>
          <cell r="I390">
            <v>37338</v>
          </cell>
          <cell r="J390">
            <v>57232</v>
          </cell>
          <cell r="K390">
            <v>31986</v>
          </cell>
          <cell r="L390">
            <v>32603</v>
          </cell>
          <cell r="M390">
            <v>22846</v>
          </cell>
          <cell r="N390">
            <v>19184</v>
          </cell>
        </row>
        <row r="391">
          <cell r="C391">
            <v>22979</v>
          </cell>
          <cell r="D391">
            <v>25378</v>
          </cell>
          <cell r="E391">
            <v>34724</v>
          </cell>
          <cell r="F391">
            <v>62505</v>
          </cell>
          <cell r="G391">
            <v>47559</v>
          </cell>
          <cell r="H391">
            <v>47783</v>
          </cell>
          <cell r="I391">
            <v>72980</v>
          </cell>
          <cell r="J391">
            <v>144293</v>
          </cell>
          <cell r="K391">
            <v>54098</v>
          </cell>
          <cell r="L391">
            <v>58291</v>
          </cell>
          <cell r="M391">
            <v>39036</v>
          </cell>
          <cell r="N391">
            <v>35991</v>
          </cell>
        </row>
        <row r="449">
          <cell r="C449" t="str">
            <v>ENERO</v>
          </cell>
          <cell r="D449" t="str">
            <v>FEBRERO</v>
          </cell>
          <cell r="E449" t="str">
            <v>MARZO</v>
          </cell>
          <cell r="F449" t="str">
            <v>ABRIL</v>
          </cell>
          <cell r="G449" t="str">
            <v>MAYO</v>
          </cell>
          <cell r="H449" t="str">
            <v>JUNIO</v>
          </cell>
          <cell r="I449" t="str">
            <v>JULIO</v>
          </cell>
          <cell r="J449" t="str">
            <v>AGOSTO</v>
          </cell>
          <cell r="K449" t="str">
            <v>SEPTIEMBRE</v>
          </cell>
          <cell r="L449" t="str">
            <v>OCTUBRE</v>
          </cell>
          <cell r="M449" t="str">
            <v>NOVIEMBRE</v>
          </cell>
          <cell r="N449" t="str">
            <v>DICIEMBRE</v>
          </cell>
        </row>
        <row r="450">
          <cell r="C450">
            <v>37683</v>
          </cell>
          <cell r="D450">
            <v>43072</v>
          </cell>
          <cell r="E450">
            <v>51600</v>
          </cell>
          <cell r="F450">
            <v>65060</v>
          </cell>
          <cell r="G450">
            <v>69416</v>
          </cell>
          <cell r="H450">
            <v>65579</v>
          </cell>
          <cell r="I450">
            <v>63660</v>
          </cell>
          <cell r="J450">
            <v>79907</v>
          </cell>
          <cell r="K450">
            <v>75985</v>
          </cell>
          <cell r="L450">
            <v>72993</v>
          </cell>
          <cell r="M450">
            <v>54296</v>
          </cell>
          <cell r="N450">
            <v>46395</v>
          </cell>
        </row>
        <row r="451">
          <cell r="C451">
            <v>65016</v>
          </cell>
          <cell r="D451">
            <v>71907</v>
          </cell>
          <cell r="E451">
            <v>91713</v>
          </cell>
          <cell r="F451">
            <v>114733</v>
          </cell>
          <cell r="G451">
            <v>116413</v>
          </cell>
          <cell r="H451">
            <v>109354</v>
          </cell>
          <cell r="I451">
            <v>108338</v>
          </cell>
          <cell r="J451">
            <v>133136</v>
          </cell>
          <cell r="K451">
            <v>123310</v>
          </cell>
          <cell r="L451">
            <v>125567</v>
          </cell>
          <cell r="M451">
            <v>96790</v>
          </cell>
          <cell r="N451">
            <v>79407</v>
          </cell>
        </row>
        <row r="503">
          <cell r="D503">
            <v>0.76927495091690801</v>
          </cell>
          <cell r="E503">
            <v>3.8971008529826781E-2</v>
          </cell>
          <cell r="F503">
            <v>0.19175404055326517</v>
          </cell>
        </row>
        <row r="507">
          <cell r="C507" t="str">
            <v>ENERO</v>
          </cell>
          <cell r="D507" t="str">
            <v>FEBRERO</v>
          </cell>
          <cell r="E507" t="str">
            <v>MARZO</v>
          </cell>
          <cell r="F507" t="str">
            <v>ABRIL</v>
          </cell>
          <cell r="G507" t="str">
            <v>MAYO</v>
          </cell>
          <cell r="H507" t="str">
            <v>JUNIO</v>
          </cell>
          <cell r="I507" t="str">
            <v>JULIO</v>
          </cell>
          <cell r="J507" t="str">
            <v>AGOSTO</v>
          </cell>
          <cell r="K507" t="str">
            <v>SEPTIEMBRE</v>
          </cell>
          <cell r="L507" t="str">
            <v>OCTUBRE</v>
          </cell>
          <cell r="M507" t="str">
            <v>NOVIEMBRE</v>
          </cell>
          <cell r="N507" t="str">
            <v>DICIEMBRE</v>
          </cell>
        </row>
        <row r="508">
          <cell r="C508">
            <v>15574</v>
          </cell>
          <cell r="D508">
            <v>18113</v>
          </cell>
          <cell r="E508">
            <v>21564</v>
          </cell>
          <cell r="F508">
            <v>36453</v>
          </cell>
          <cell r="G508">
            <v>30360</v>
          </cell>
          <cell r="H508">
            <v>30777</v>
          </cell>
          <cell r="I508">
            <v>37522</v>
          </cell>
          <cell r="J508">
            <v>59783</v>
          </cell>
          <cell r="K508">
            <v>34568</v>
          </cell>
          <cell r="L508">
            <v>33455</v>
          </cell>
          <cell r="M508">
            <v>21962</v>
          </cell>
          <cell r="N508">
            <v>22010</v>
          </cell>
        </row>
        <row r="509">
          <cell r="C509">
            <v>23477</v>
          </cell>
          <cell r="D509">
            <v>26684</v>
          </cell>
          <cell r="E509">
            <v>34571</v>
          </cell>
          <cell r="F509">
            <v>61219</v>
          </cell>
          <cell r="G509">
            <v>45618</v>
          </cell>
          <cell r="H509">
            <v>49233</v>
          </cell>
          <cell r="I509">
            <v>64602</v>
          </cell>
          <cell r="J509">
            <v>110158</v>
          </cell>
          <cell r="K509">
            <v>56563</v>
          </cell>
          <cell r="L509">
            <v>54005</v>
          </cell>
          <cell r="M509">
            <v>35307</v>
          </cell>
          <cell r="N509">
            <v>33495</v>
          </cell>
        </row>
      </sheetData>
      <sheetData sheetId="2">
        <row r="7">
          <cell r="C7" t="str">
            <v>MEDIA ANUAL</v>
          </cell>
          <cell r="D7" t="str">
            <v>ENERO</v>
          </cell>
        </row>
        <row r="8">
          <cell r="A8" t="str">
            <v>TOTAL VIAJEROS</v>
          </cell>
          <cell r="C8">
            <v>511141.16666666669</v>
          </cell>
          <cell r="D8">
            <v>266086</v>
          </cell>
        </row>
        <row r="9">
          <cell r="A9" t="str">
            <v xml:space="preserve">     V. ESPAÑOLES</v>
          </cell>
          <cell r="C9">
            <v>418232.08333333331</v>
          </cell>
          <cell r="D9">
            <v>232951</v>
          </cell>
        </row>
        <row r="10">
          <cell r="A10" t="str">
            <v xml:space="preserve">     V. EXTRANJEROS</v>
          </cell>
          <cell r="C10">
            <v>92909.083333333328</v>
          </cell>
          <cell r="D10">
            <v>33135</v>
          </cell>
        </row>
        <row r="11">
          <cell r="A11" t="str">
            <v>TOTAL PERNOCT.</v>
          </cell>
          <cell r="C11">
            <v>869821</v>
          </cell>
          <cell r="D11">
            <v>452021</v>
          </cell>
        </row>
        <row r="12">
          <cell r="A12" t="str">
            <v xml:space="preserve">     P. ESPAÑOLES</v>
          </cell>
          <cell r="C12">
            <v>727502.58333333337</v>
          </cell>
          <cell r="D12">
            <v>394144</v>
          </cell>
        </row>
        <row r="13">
          <cell r="A13" t="str">
            <v xml:space="preserve">     P. EXTRANJEROS</v>
          </cell>
          <cell r="C13">
            <v>142318.41666666666</v>
          </cell>
          <cell r="D13">
            <v>57877</v>
          </cell>
        </row>
        <row r="25">
          <cell r="C25" t="str">
            <v>MEDIA ANUAL</v>
          </cell>
          <cell r="D25" t="str">
            <v>FEBRERO</v>
          </cell>
        </row>
        <row r="26">
          <cell r="A26" t="str">
            <v>TOTAL VIAJEROS</v>
          </cell>
          <cell r="C26">
            <v>511141.16666666669</v>
          </cell>
          <cell r="D26">
            <v>325379</v>
          </cell>
        </row>
        <row r="27">
          <cell r="A27" t="str">
            <v xml:space="preserve">     V. ESPAÑOLES</v>
          </cell>
          <cell r="C27">
            <v>418232.08333333331</v>
          </cell>
          <cell r="D27">
            <v>289393</v>
          </cell>
        </row>
        <row r="28">
          <cell r="A28" t="str">
            <v xml:space="preserve">     V. EXTRANJEROS</v>
          </cell>
          <cell r="C28">
            <v>92909.083333333328</v>
          </cell>
          <cell r="D28">
            <v>35986</v>
          </cell>
        </row>
        <row r="29">
          <cell r="A29" t="str">
            <v>TOTAL PERNOCT.</v>
          </cell>
          <cell r="C29">
            <v>869821</v>
          </cell>
          <cell r="D29">
            <v>524212</v>
          </cell>
        </row>
        <row r="30">
          <cell r="A30" t="str">
            <v xml:space="preserve">     P. ESPAÑOLES</v>
          </cell>
          <cell r="C30">
            <v>727502.58333333337</v>
          </cell>
          <cell r="D30">
            <v>464898</v>
          </cell>
        </row>
        <row r="31">
          <cell r="A31" t="str">
            <v xml:space="preserve">     P. EXTRANJEROS</v>
          </cell>
          <cell r="C31">
            <v>142318.41666666666</v>
          </cell>
          <cell r="D31">
            <v>59314</v>
          </cell>
        </row>
        <row r="43">
          <cell r="C43" t="str">
            <v>MEDIA ANUAL</v>
          </cell>
          <cell r="D43" t="str">
            <v>MARZO</v>
          </cell>
        </row>
        <row r="44">
          <cell r="A44" t="str">
            <v>TOTAL VIAJEROS</v>
          </cell>
          <cell r="C44">
            <v>511141.16666666669</v>
          </cell>
          <cell r="D44">
            <v>407436</v>
          </cell>
        </row>
        <row r="45">
          <cell r="A45" t="str">
            <v xml:space="preserve">     V. ESPAÑOLES</v>
          </cell>
          <cell r="C45">
            <v>418232.08333333331</v>
          </cell>
          <cell r="D45">
            <v>353895</v>
          </cell>
        </row>
        <row r="46">
          <cell r="A46" t="str">
            <v xml:space="preserve">     V. EXTRANJEROS</v>
          </cell>
          <cell r="C46">
            <v>92909.083333333328</v>
          </cell>
          <cell r="D46">
            <v>53541</v>
          </cell>
        </row>
        <row r="47">
          <cell r="A47" t="str">
            <v>TOTAL PERNOCT.</v>
          </cell>
          <cell r="C47">
            <v>869821</v>
          </cell>
          <cell r="D47">
            <v>676323</v>
          </cell>
        </row>
        <row r="48">
          <cell r="A48" t="str">
            <v xml:space="preserve">     P. ESPAÑOLES</v>
          </cell>
          <cell r="C48">
            <v>727502.58333333337</v>
          </cell>
          <cell r="D48">
            <v>594001</v>
          </cell>
        </row>
        <row r="49">
          <cell r="A49" t="str">
            <v xml:space="preserve">     P. EXTRANJEROS</v>
          </cell>
          <cell r="C49">
            <v>142318.41666666666</v>
          </cell>
          <cell r="D49">
            <v>82322</v>
          </cell>
        </row>
        <row r="61">
          <cell r="C61" t="str">
            <v>MEDIA ANUAL</v>
          </cell>
          <cell r="D61" t="str">
            <v>ABRIL</v>
          </cell>
        </row>
        <row r="62">
          <cell r="A62" t="str">
            <v>TOTAL VIAJEROS</v>
          </cell>
          <cell r="C62">
            <v>511141.16666666669</v>
          </cell>
          <cell r="D62">
            <v>568837</v>
          </cell>
        </row>
        <row r="63">
          <cell r="A63" t="str">
            <v xml:space="preserve">     V. ESPAÑOLES</v>
          </cell>
          <cell r="C63">
            <v>418232.08333333331</v>
          </cell>
          <cell r="D63">
            <v>472272</v>
          </cell>
        </row>
        <row r="64">
          <cell r="A64" t="str">
            <v xml:space="preserve">     V. EXTRANJEROS</v>
          </cell>
          <cell r="C64">
            <v>92909.083333333328</v>
          </cell>
          <cell r="D64">
            <v>96565</v>
          </cell>
        </row>
        <row r="65">
          <cell r="A65" t="str">
            <v>TOTAL PERNOCT.</v>
          </cell>
          <cell r="C65">
            <v>869821</v>
          </cell>
          <cell r="D65">
            <v>969416</v>
          </cell>
        </row>
        <row r="66">
          <cell r="A66" t="str">
            <v xml:space="preserve">     P. ESPAÑOLES</v>
          </cell>
          <cell r="C66">
            <v>727502.58333333337</v>
          </cell>
          <cell r="D66">
            <v>831203</v>
          </cell>
        </row>
        <row r="67">
          <cell r="A67" t="str">
            <v xml:space="preserve">     P. EXTRANJEROS</v>
          </cell>
          <cell r="C67">
            <v>142318.41666666666</v>
          </cell>
          <cell r="D67">
            <v>138213</v>
          </cell>
        </row>
        <row r="79">
          <cell r="C79" t="str">
            <v>MEDIA ANUAL</v>
          </cell>
          <cell r="D79" t="str">
            <v>MAYO</v>
          </cell>
        </row>
        <row r="80">
          <cell r="A80" t="str">
            <v>TOTAL VIAJEROS</v>
          </cell>
          <cell r="C80">
            <v>511141.16666666669</v>
          </cell>
          <cell r="D80">
            <v>553088</v>
          </cell>
        </row>
        <row r="81">
          <cell r="A81" t="str">
            <v xml:space="preserve">     V. ESPAÑOLES</v>
          </cell>
          <cell r="C81">
            <v>418232.08333333331</v>
          </cell>
          <cell r="D81">
            <v>420974</v>
          </cell>
        </row>
        <row r="82">
          <cell r="A82" t="str">
            <v xml:space="preserve">     V. EXTRANJEROS</v>
          </cell>
          <cell r="C82">
            <v>92909.083333333328</v>
          </cell>
          <cell r="D82">
            <v>132114</v>
          </cell>
        </row>
        <row r="83">
          <cell r="A83" t="str">
            <v>TOTAL PERNOCT.</v>
          </cell>
          <cell r="C83">
            <v>869821</v>
          </cell>
          <cell r="D83">
            <v>916206</v>
          </cell>
        </row>
        <row r="84">
          <cell r="A84" t="str">
            <v xml:space="preserve">     P. ESPAÑOLES</v>
          </cell>
          <cell r="C84">
            <v>727502.58333333337</v>
          </cell>
          <cell r="D84">
            <v>725449</v>
          </cell>
        </row>
        <row r="85">
          <cell r="A85" t="str">
            <v xml:space="preserve">     P. EXTRANJEROS</v>
          </cell>
          <cell r="C85">
            <v>142318.41666666666</v>
          </cell>
          <cell r="D85">
            <v>190757</v>
          </cell>
        </row>
        <row r="97">
          <cell r="C97" t="str">
            <v>MEDIA ANUAL</v>
          </cell>
          <cell r="D97" t="str">
            <v>JUNIO</v>
          </cell>
        </row>
        <row r="98">
          <cell r="A98" t="str">
            <v>TOTAL VIAJEROS</v>
          </cell>
          <cell r="C98">
            <v>511141.16666666669</v>
          </cell>
          <cell r="D98">
            <v>557255</v>
          </cell>
        </row>
        <row r="99">
          <cell r="A99" t="str">
            <v xml:space="preserve">     V. ESPAÑOLES</v>
          </cell>
          <cell r="C99">
            <v>418232.08333333331</v>
          </cell>
          <cell r="D99">
            <v>431324</v>
          </cell>
        </row>
        <row r="100">
          <cell r="A100" t="str">
            <v xml:space="preserve">     V. EXTRANJEROS</v>
          </cell>
          <cell r="C100">
            <v>92909.083333333328</v>
          </cell>
          <cell r="D100">
            <v>125931</v>
          </cell>
        </row>
        <row r="101">
          <cell r="A101" t="str">
            <v>TOTAL PERNOCT.</v>
          </cell>
          <cell r="C101">
            <v>869821</v>
          </cell>
          <cell r="D101">
            <v>902900</v>
          </cell>
        </row>
        <row r="102">
          <cell r="A102" t="str">
            <v xml:space="preserve">     P. ESPAÑOLES</v>
          </cell>
          <cell r="C102">
            <v>727502.58333333337</v>
          </cell>
          <cell r="D102">
            <v>717766</v>
          </cell>
        </row>
        <row r="103">
          <cell r="A103" t="str">
            <v xml:space="preserve">     P. EXTRANJEROS</v>
          </cell>
          <cell r="C103">
            <v>142318.41666666666</v>
          </cell>
          <cell r="D103">
            <v>185134</v>
          </cell>
        </row>
        <row r="115">
          <cell r="C115" t="str">
            <v>MEDIA ANUAL</v>
          </cell>
          <cell r="D115" t="str">
            <v>JULIO</v>
          </cell>
        </row>
        <row r="116">
          <cell r="A116" t="str">
            <v>TOTAL VIAJEROS</v>
          </cell>
          <cell r="C116">
            <v>511141.16666666669</v>
          </cell>
          <cell r="D116">
            <v>625879</v>
          </cell>
        </row>
        <row r="117">
          <cell r="A117" t="str">
            <v xml:space="preserve">     V. ESPAÑOLES</v>
          </cell>
          <cell r="C117">
            <v>418232.08333333331</v>
          </cell>
          <cell r="D117">
            <v>498719</v>
          </cell>
        </row>
        <row r="118">
          <cell r="A118" t="str">
            <v xml:space="preserve">     V. EXTRANJEROS</v>
          </cell>
          <cell r="C118">
            <v>92909.083333333328</v>
          </cell>
          <cell r="D118">
            <v>127160</v>
          </cell>
        </row>
        <row r="119">
          <cell r="A119" t="str">
            <v>TOTAL PERNOCT.</v>
          </cell>
          <cell r="C119">
            <v>869821</v>
          </cell>
          <cell r="D119">
            <v>1080472</v>
          </cell>
        </row>
        <row r="120">
          <cell r="A120" t="str">
            <v xml:space="preserve">     P. ESPAÑOLES</v>
          </cell>
          <cell r="C120">
            <v>727502.58333333337</v>
          </cell>
          <cell r="D120">
            <v>880260</v>
          </cell>
        </row>
        <row r="121">
          <cell r="A121" t="str">
            <v xml:space="preserve">     P. EXTRANJEROS</v>
          </cell>
          <cell r="C121">
            <v>142318.41666666666</v>
          </cell>
          <cell r="D121">
            <v>200212</v>
          </cell>
        </row>
        <row r="133">
          <cell r="C133" t="str">
            <v>MEDIA ANUAL</v>
          </cell>
          <cell r="D133" t="str">
            <v>AGOSTO</v>
          </cell>
        </row>
        <row r="134">
          <cell r="A134" t="str">
            <v>TOTAL VIAJEROS</v>
          </cell>
          <cell r="C134">
            <v>511141.16666666669</v>
          </cell>
          <cell r="D134">
            <v>849014</v>
          </cell>
        </row>
        <row r="135">
          <cell r="A135" t="str">
            <v xml:space="preserve">     V. ESPAÑOLES</v>
          </cell>
          <cell r="C135">
            <v>418232.08333333331</v>
          </cell>
          <cell r="D135">
            <v>661345</v>
          </cell>
        </row>
        <row r="136">
          <cell r="A136" t="str">
            <v xml:space="preserve">     V. EXTRANJEROS</v>
          </cell>
          <cell r="C136">
            <v>92909.083333333328</v>
          </cell>
          <cell r="D136">
            <v>187669</v>
          </cell>
        </row>
        <row r="137">
          <cell r="A137" t="str">
            <v>TOTAL PERNOCT.</v>
          </cell>
          <cell r="C137">
            <v>869821</v>
          </cell>
          <cell r="D137">
            <v>1623216</v>
          </cell>
        </row>
        <row r="138">
          <cell r="A138" t="str">
            <v xml:space="preserve">     P. ESPAÑOLES</v>
          </cell>
          <cell r="C138">
            <v>727502.58333333337</v>
          </cell>
          <cell r="D138">
            <v>1332840</v>
          </cell>
        </row>
        <row r="139">
          <cell r="A139" t="str">
            <v xml:space="preserve">     P. EXTRANJEROS</v>
          </cell>
          <cell r="C139">
            <v>142318.41666666666</v>
          </cell>
          <cell r="D139">
            <v>290376</v>
          </cell>
        </row>
        <row r="151">
          <cell r="C151" t="str">
            <v>MEDIA ANUAL</v>
          </cell>
          <cell r="D151" t="str">
            <v>SEPTIEMBRE</v>
          </cell>
        </row>
        <row r="152">
          <cell r="A152" t="str">
            <v>TOTAL VIAJEROS</v>
          </cell>
          <cell r="C152">
            <v>511141.16666666669</v>
          </cell>
          <cell r="D152">
            <v>599911</v>
          </cell>
        </row>
        <row r="153">
          <cell r="A153" t="str">
            <v xml:space="preserve">     V. ESPAÑOLES</v>
          </cell>
          <cell r="C153">
            <v>418232.08333333331</v>
          </cell>
          <cell r="D153">
            <v>469455</v>
          </cell>
        </row>
        <row r="154">
          <cell r="A154" t="str">
            <v xml:space="preserve">     V. EXTRANJEROS</v>
          </cell>
          <cell r="C154">
            <v>92909.083333333328</v>
          </cell>
          <cell r="D154">
            <v>130456</v>
          </cell>
        </row>
        <row r="155">
          <cell r="A155" t="str">
            <v>TOTAL PERNOCT.</v>
          </cell>
          <cell r="C155">
            <v>869821</v>
          </cell>
          <cell r="D155">
            <v>983912</v>
          </cell>
        </row>
        <row r="156">
          <cell r="A156" t="str">
            <v xml:space="preserve">     P. ESPAÑOLES</v>
          </cell>
          <cell r="C156">
            <v>727502.58333333337</v>
          </cell>
          <cell r="D156">
            <v>787482</v>
          </cell>
        </row>
        <row r="157">
          <cell r="A157" t="str">
            <v xml:space="preserve">     P. EXTRANJEROS</v>
          </cell>
          <cell r="C157">
            <v>142318.41666666666</v>
          </cell>
          <cell r="D157">
            <v>196430</v>
          </cell>
        </row>
        <row r="169">
          <cell r="C169" t="str">
            <v>MEDIA ANUAL</v>
          </cell>
          <cell r="D169" t="str">
            <v>OCTUBRE</v>
          </cell>
        </row>
        <row r="170">
          <cell r="A170" t="str">
            <v>TOTAL VIAJEROS</v>
          </cell>
          <cell r="C170">
            <v>511141.16666666669</v>
          </cell>
          <cell r="D170">
            <v>602519</v>
          </cell>
        </row>
        <row r="171">
          <cell r="A171" t="str">
            <v xml:space="preserve">     V. ESPAÑOLES</v>
          </cell>
          <cell r="C171">
            <v>418232.08333333331</v>
          </cell>
          <cell r="D171">
            <v>501865</v>
          </cell>
        </row>
        <row r="172">
          <cell r="A172" t="str">
            <v xml:space="preserve">     V. EXTRANJEROS</v>
          </cell>
          <cell r="C172">
            <v>92909.083333333328</v>
          </cell>
          <cell r="D172">
            <v>100654</v>
          </cell>
        </row>
        <row r="173">
          <cell r="A173" t="str">
            <v>TOTAL PERNOCT.</v>
          </cell>
          <cell r="C173">
            <v>869821</v>
          </cell>
          <cell r="D173">
            <v>999533</v>
          </cell>
        </row>
        <row r="174">
          <cell r="A174" t="str">
            <v xml:space="preserve">     P. ESPAÑOLES</v>
          </cell>
          <cell r="C174">
            <v>727502.58333333337</v>
          </cell>
          <cell r="D174">
            <v>844734</v>
          </cell>
        </row>
        <row r="175">
          <cell r="A175" t="str">
            <v xml:space="preserve">     P. EXTRANJEROS</v>
          </cell>
          <cell r="C175">
            <v>142318.41666666666</v>
          </cell>
          <cell r="D175">
            <v>154799</v>
          </cell>
        </row>
        <row r="187">
          <cell r="C187" t="str">
            <v>MEDIA ANUAL</v>
          </cell>
          <cell r="D187" t="str">
            <v>NOVIEMBRE</v>
          </cell>
        </row>
        <row r="188">
          <cell r="A188" t="str">
            <v>TOTAL VIAJEROS</v>
          </cell>
          <cell r="C188">
            <v>511141.16666666669</v>
          </cell>
          <cell r="D188">
            <v>395026</v>
          </cell>
        </row>
        <row r="189">
          <cell r="A189" t="str">
            <v xml:space="preserve">     V. ESPAÑOLES</v>
          </cell>
          <cell r="C189">
            <v>418232.08333333331</v>
          </cell>
          <cell r="D189">
            <v>346830</v>
          </cell>
        </row>
        <row r="190">
          <cell r="A190" t="str">
            <v xml:space="preserve">     V. EXTRANJEROS</v>
          </cell>
          <cell r="C190">
            <v>92909.083333333328</v>
          </cell>
          <cell r="D190">
            <v>48196</v>
          </cell>
        </row>
        <row r="191">
          <cell r="A191" t="str">
            <v>TOTAL PERNOCT.</v>
          </cell>
          <cell r="C191">
            <v>869821</v>
          </cell>
          <cell r="D191">
            <v>660201</v>
          </cell>
        </row>
        <row r="192">
          <cell r="A192" t="str">
            <v xml:space="preserve">     P. ESPAÑOLES</v>
          </cell>
          <cell r="C192">
            <v>727502.58333333337</v>
          </cell>
          <cell r="D192">
            <v>573461</v>
          </cell>
        </row>
        <row r="193">
          <cell r="A193" t="str">
            <v xml:space="preserve">     P. EXTRANJEROS</v>
          </cell>
          <cell r="C193">
            <v>142318.41666666666</v>
          </cell>
          <cell r="D193">
            <v>86740</v>
          </cell>
        </row>
        <row r="205">
          <cell r="C205" t="str">
            <v>MEDIA ANUAL</v>
          </cell>
          <cell r="D205" t="str">
            <v>DICIEMBRE</v>
          </cell>
        </row>
        <row r="206">
          <cell r="A206" t="str">
            <v>TOTAL VIAJEROS</v>
          </cell>
          <cell r="C206">
            <v>511141.16666666669</v>
          </cell>
          <cell r="D206">
            <v>383264</v>
          </cell>
        </row>
        <row r="207">
          <cell r="A207" t="str">
            <v xml:space="preserve">     V. ESPAÑOLES</v>
          </cell>
          <cell r="C207">
            <v>418232.08333333331</v>
          </cell>
          <cell r="D207">
            <v>339762</v>
          </cell>
        </row>
        <row r="208">
          <cell r="A208" t="str">
            <v xml:space="preserve">     V. EXTRANJEROS</v>
          </cell>
          <cell r="C208">
            <v>92909.083333333328</v>
          </cell>
          <cell r="D208">
            <v>43502</v>
          </cell>
        </row>
        <row r="209">
          <cell r="A209" t="str">
            <v>TOTAL PERNOCT.</v>
          </cell>
          <cell r="C209">
            <v>869821</v>
          </cell>
          <cell r="D209">
            <v>649440</v>
          </cell>
        </row>
        <row r="210">
          <cell r="A210" t="str">
            <v xml:space="preserve">     P. ESPAÑOLES</v>
          </cell>
          <cell r="C210">
            <v>727502.58333333337</v>
          </cell>
          <cell r="D210">
            <v>583793</v>
          </cell>
        </row>
        <row r="211">
          <cell r="A211" t="str">
            <v xml:space="preserve">     P. EXTRANJEROS</v>
          </cell>
          <cell r="C211">
            <v>142318.41666666666</v>
          </cell>
          <cell r="D211">
            <v>65647</v>
          </cell>
        </row>
      </sheetData>
      <sheetData sheetId="3">
        <row r="45">
          <cell r="C45" t="str">
            <v>ENERO</v>
          </cell>
          <cell r="D45" t="str">
            <v>FEBRERO</v>
          </cell>
          <cell r="E45" t="str">
            <v>MARZO</v>
          </cell>
          <cell r="F45" t="str">
            <v>ABRIL</v>
          </cell>
          <cell r="G45" t="str">
            <v>MAYO</v>
          </cell>
          <cell r="H45" t="str">
            <v>JUNIO</v>
          </cell>
          <cell r="I45" t="str">
            <v>JULIO</v>
          </cell>
          <cell r="J45" t="str">
            <v>AGOSTO</v>
          </cell>
          <cell r="K45" t="str">
            <v>SEPTIEMBRE</v>
          </cell>
          <cell r="L45" t="str">
            <v>OCTUBRE</v>
          </cell>
          <cell r="M45" t="str">
            <v>NOVIEMBRE</v>
          </cell>
          <cell r="N45" t="str">
            <v>DICIEMBRE</v>
          </cell>
        </row>
        <row r="54">
          <cell r="C54">
            <v>4.648181684664749E-2</v>
          </cell>
          <cell r="D54">
            <v>5.5603248647199281E-2</v>
          </cell>
          <cell r="E54">
            <v>6.8517663889269539E-2</v>
          </cell>
          <cell r="F54">
            <v>9.1416288177432234E-2</v>
          </cell>
          <cell r="G54">
            <v>9.2330274898610357E-2</v>
          </cell>
          <cell r="H54">
            <v>9.3668276078067006E-2</v>
          </cell>
          <cell r="I54">
            <v>9.5958158990673531E-2</v>
          </cell>
          <cell r="J54">
            <v>0.12565555810237347</v>
          </cell>
          <cell r="K54">
            <v>0.10151070001509656</v>
          </cell>
          <cell r="L54">
            <v>0.10071224187095663</v>
          </cell>
          <cell r="M54">
            <v>6.621753908153552E-2</v>
          </cell>
          <cell r="N54">
            <v>6.1928233402138384E-2</v>
          </cell>
        </row>
        <row r="55">
          <cell r="C55">
            <v>4.8009687227733785E-2</v>
          </cell>
          <cell r="D55">
            <v>5.4140463500792844E-2</v>
          </cell>
          <cell r="E55">
            <v>6.8964238331308658E-2</v>
          </cell>
          <cell r="F55">
            <v>9.1332833182268619E-2</v>
          </cell>
          <cell r="G55">
            <v>9.3764530353595527E-2</v>
          </cell>
          <cell r="H55">
            <v>9.0951148080935976E-2</v>
          </cell>
          <cell r="I55">
            <v>9.4099627229126223E-2</v>
          </cell>
          <cell r="J55">
            <v>0.12725899214571965</v>
          </cell>
          <cell r="K55">
            <v>0.10173319912107018</v>
          </cell>
          <cell r="L55">
            <v>0.10110699090163182</v>
          </cell>
          <cell r="M55">
            <v>6.7173714870948656E-2</v>
          </cell>
          <cell r="N55">
            <v>6.1464575054868048E-2</v>
          </cell>
        </row>
        <row r="87">
          <cell r="C87">
            <v>359221</v>
          </cell>
          <cell r="D87">
            <v>878087</v>
          </cell>
          <cell r="E87">
            <v>853807</v>
          </cell>
          <cell r="F87">
            <v>265799</v>
          </cell>
          <cell r="G87">
            <v>970244</v>
          </cell>
          <cell r="H87">
            <v>424036</v>
          </cell>
          <cell r="I87">
            <v>219816</v>
          </cell>
          <cell r="J87">
            <v>643788</v>
          </cell>
          <cell r="K87">
            <v>267111</v>
          </cell>
        </row>
        <row r="90">
          <cell r="C90">
            <v>577303</v>
          </cell>
          <cell r="D90">
            <v>1290849</v>
          </cell>
          <cell r="E90">
            <v>1287971</v>
          </cell>
          <cell r="F90">
            <v>442965</v>
          </cell>
          <cell r="G90">
            <v>1638801</v>
          </cell>
          <cell r="H90">
            <v>642967</v>
          </cell>
          <cell r="I90">
            <v>363951</v>
          </cell>
          <cell r="J90">
            <v>1051198</v>
          </cell>
          <cell r="K90">
            <v>388340</v>
          </cell>
        </row>
        <row r="182">
          <cell r="C182" t="str">
            <v>ENERO</v>
          </cell>
          <cell r="D182" t="str">
            <v>FEBRERO</v>
          </cell>
          <cell r="E182" t="str">
            <v>MARZO</v>
          </cell>
          <cell r="F182" t="str">
            <v>ABRIL</v>
          </cell>
          <cell r="G182" t="str">
            <v>MAYO</v>
          </cell>
          <cell r="H182" t="str">
            <v>JUNIO</v>
          </cell>
          <cell r="I182" t="str">
            <v>JULIO</v>
          </cell>
          <cell r="J182" t="str">
            <v>AGOSTO</v>
          </cell>
          <cell r="K182" t="str">
            <v>SEPTIEMBRE</v>
          </cell>
          <cell r="L182" t="str">
            <v>OCTUBRE</v>
          </cell>
          <cell r="M182" t="str">
            <v>NOVIEMBRE</v>
          </cell>
          <cell r="N182" t="str">
            <v>DICIEMBRE</v>
          </cell>
        </row>
        <row r="183">
          <cell r="C183">
            <v>1918</v>
          </cell>
          <cell r="D183">
            <v>2406</v>
          </cell>
          <cell r="E183">
            <v>4854</v>
          </cell>
          <cell r="F183">
            <v>20044</v>
          </cell>
          <cell r="G183">
            <v>18086</v>
          </cell>
          <cell r="H183">
            <v>26255</v>
          </cell>
          <cell r="I183">
            <v>54523</v>
          </cell>
          <cell r="J183">
            <v>107348</v>
          </cell>
          <cell r="K183">
            <v>19399</v>
          </cell>
          <cell r="L183">
            <v>9683</v>
          </cell>
          <cell r="M183">
            <v>2928</v>
          </cell>
          <cell r="N183">
            <v>821</v>
          </cell>
        </row>
        <row r="186">
          <cell r="C186">
            <v>3400</v>
          </cell>
          <cell r="D186">
            <v>4595</v>
          </cell>
          <cell r="E186">
            <v>8483</v>
          </cell>
          <cell r="F186">
            <v>45238</v>
          </cell>
          <cell r="G186">
            <v>35206</v>
          </cell>
          <cell r="H186">
            <v>57924</v>
          </cell>
          <cell r="I186">
            <v>135003</v>
          </cell>
          <cell r="J186">
            <v>297503</v>
          </cell>
          <cell r="K186">
            <v>38692</v>
          </cell>
          <cell r="L186">
            <v>17303</v>
          </cell>
          <cell r="M186">
            <v>4784</v>
          </cell>
          <cell r="N186">
            <v>1873</v>
          </cell>
        </row>
        <row r="196">
          <cell r="C196" t="str">
            <v>ÁVILA</v>
          </cell>
          <cell r="D196" t="str">
            <v>BURGOS</v>
          </cell>
          <cell r="E196" t="str">
            <v>LEÓN</v>
          </cell>
          <cell r="F196" t="str">
            <v>PALENCIA</v>
          </cell>
          <cell r="G196" t="str">
            <v>SALAMANCA</v>
          </cell>
          <cell r="H196" t="str">
            <v>SEGOVIA</v>
          </cell>
          <cell r="I196" t="str">
            <v>SORIA</v>
          </cell>
          <cell r="J196" t="str">
            <v>VALLADOLID</v>
          </cell>
          <cell r="K196" t="str">
            <v>ZAMORA</v>
          </cell>
        </row>
        <row r="205">
          <cell r="C205">
            <v>0.14575140253107935</v>
          </cell>
          <cell r="D205">
            <v>0.18341565243322833</v>
          </cell>
          <cell r="E205">
            <v>0.21901105250405384</v>
          </cell>
          <cell r="F205">
            <v>2.0047341248392449E-2</v>
          </cell>
          <cell r="G205">
            <v>0.14710826980783925</v>
          </cell>
          <cell r="H205">
            <v>6.6937543101038152E-2</v>
          </cell>
          <cell r="I205">
            <v>0.10263731757776826</v>
          </cell>
          <cell r="J205">
            <v>6.2482992563323576E-2</v>
          </cell>
          <cell r="K205">
            <v>5.2608428233276799E-2</v>
          </cell>
        </row>
        <row r="206">
          <cell r="C206">
            <v>0.12808536562851922</v>
          </cell>
          <cell r="D206">
            <v>0.19451880296121254</v>
          </cell>
          <cell r="E206">
            <v>0.24524002929212743</v>
          </cell>
          <cell r="F206">
            <v>1.6041439744986185E-2</v>
          </cell>
          <cell r="G206">
            <v>0.12345924025082923</v>
          </cell>
          <cell r="H206">
            <v>6.0075014922985087E-2</v>
          </cell>
          <cell r="I206">
            <v>0.12870997716937127</v>
          </cell>
          <cell r="J206">
            <v>4.9288927452754136E-2</v>
          </cell>
          <cell r="K206">
            <v>5.458120257721491E-2</v>
          </cell>
        </row>
        <row r="246">
          <cell r="C246" t="str">
            <v>ENERO</v>
          </cell>
          <cell r="D246" t="str">
            <v>FEBRERO</v>
          </cell>
          <cell r="E246" t="str">
            <v>MARZO</v>
          </cell>
          <cell r="F246" t="str">
            <v>ABRIL</v>
          </cell>
          <cell r="G246" t="str">
            <v>MAYO</v>
          </cell>
          <cell r="H246" t="str">
            <v>JUNIO</v>
          </cell>
          <cell r="I246" t="str">
            <v>JULIO</v>
          </cell>
          <cell r="J246" t="str">
            <v>AGOSTO</v>
          </cell>
          <cell r="K246" t="str">
            <v>SEPTIEMBRE</v>
          </cell>
          <cell r="L246" t="str">
            <v>OCTUBRE</v>
          </cell>
          <cell r="M246" t="str">
            <v>NOVIEMBRE</v>
          </cell>
          <cell r="N246" t="str">
            <v>DICIEMBRE</v>
          </cell>
        </row>
        <row r="255">
          <cell r="C255">
            <v>3.5214371529925285E-2</v>
          </cell>
          <cell r="D255">
            <v>5.2210776751713858E-2</v>
          </cell>
          <cell r="E255">
            <v>7.1330399690995999E-2</v>
          </cell>
          <cell r="F255">
            <v>0.10490259501754735</v>
          </cell>
          <cell r="G255">
            <v>8.3748616709439075E-2</v>
          </cell>
          <cell r="H255">
            <v>7.6229677180859767E-2</v>
          </cell>
          <cell r="I255">
            <v>0.10710638126449937</v>
          </cell>
          <cell r="J255">
            <v>0.12994637453465749</v>
          </cell>
          <cell r="K255">
            <v>8.0117108727230504E-2</v>
          </cell>
          <cell r="L255">
            <v>0.10172843192314711</v>
          </cell>
          <cell r="M255">
            <v>7.2121867009793811E-2</v>
          </cell>
          <cell r="N255">
            <v>8.5343399660190375E-2</v>
          </cell>
        </row>
        <row r="256">
          <cell r="C256">
            <v>3.277204562475651E-2</v>
          </cell>
          <cell r="D256">
            <v>4.6319497641701811E-2</v>
          </cell>
          <cell r="E256">
            <v>6.4022847742747288E-2</v>
          </cell>
          <cell r="F256">
            <v>0.10934814687215337</v>
          </cell>
          <cell r="G256">
            <v>7.4691516115655582E-2</v>
          </cell>
          <cell r="H256">
            <v>6.8409755808189851E-2</v>
          </cell>
          <cell r="I256">
            <v>0.11044786846234624</v>
          </cell>
          <cell r="J256">
            <v>0.17480382689423907</v>
          </cell>
          <cell r="K256">
            <v>7.092234585217301E-2</v>
          </cell>
          <cell r="L256">
            <v>9.8514634339719284E-2</v>
          </cell>
          <cell r="M256">
            <v>6.2836996505189743E-2</v>
          </cell>
          <cell r="N256">
            <v>8.6910518141128282E-2</v>
          </cell>
        </row>
        <row r="281">
          <cell r="C281">
            <v>167148</v>
          </cell>
          <cell r="D281">
            <v>99729</v>
          </cell>
          <cell r="E281">
            <v>106896</v>
          </cell>
          <cell r="F281">
            <v>52957</v>
          </cell>
          <cell r="G281">
            <v>94381</v>
          </cell>
          <cell r="H281">
            <v>125213</v>
          </cell>
          <cell r="I281">
            <v>85365</v>
          </cell>
          <cell r="J281">
            <v>42871</v>
          </cell>
          <cell r="K281">
            <v>69442</v>
          </cell>
        </row>
        <row r="284">
          <cell r="C284">
            <v>350109</v>
          </cell>
          <cell r="D284">
            <v>207943</v>
          </cell>
          <cell r="E284">
            <v>237088</v>
          </cell>
          <cell r="F284">
            <v>118346</v>
          </cell>
          <cell r="G284">
            <v>203513</v>
          </cell>
          <cell r="H284">
            <v>235445</v>
          </cell>
          <cell r="I284">
            <v>182307</v>
          </cell>
          <cell r="J284">
            <v>77685</v>
          </cell>
          <cell r="K284">
            <v>140735</v>
          </cell>
        </row>
      </sheetData>
      <sheetData sheetId="4">
        <row r="17">
          <cell r="C17" t="str">
            <v>VIAJEROS ESPAÑOLES</v>
          </cell>
          <cell r="D17" t="str">
            <v>VIAJEROS EXTRANJEROS</v>
          </cell>
          <cell r="H17" t="str">
            <v>PERNOCTACIONES ESPAÑOLES</v>
          </cell>
          <cell r="I17" t="str">
            <v>PERNOCTACIONES EXTRANJEROS</v>
          </cell>
        </row>
        <row r="18">
          <cell r="C18">
            <v>0.81823204744155809</v>
          </cell>
          <cell r="D18">
            <v>0.18176795255844194</v>
          </cell>
          <cell r="H18">
            <v>0.83638194908301056</v>
          </cell>
          <cell r="I18">
            <v>0.16361805091698944</v>
          </cell>
        </row>
        <row r="52">
          <cell r="C52" t="str">
            <v>VIAJEROS ESPAÑOLES</v>
          </cell>
          <cell r="D52" t="str">
            <v>VIAJEROS EXTRANJEROS</v>
          </cell>
        </row>
        <row r="53">
          <cell r="A53" t="str">
            <v>ALOJ. HOTELEROS</v>
          </cell>
          <cell r="C53">
            <v>0.80072238429434506</v>
          </cell>
          <cell r="D53">
            <v>0.199277615705655</v>
          </cell>
        </row>
        <row r="54">
          <cell r="A54" t="str">
            <v>CAMPAMENTOS</v>
          </cell>
          <cell r="C54">
            <v>0.72782882597431642</v>
          </cell>
          <cell r="D54">
            <v>0.27217117402568358</v>
          </cell>
        </row>
        <row r="55">
          <cell r="A55" t="str">
            <v>ALOJ. DE TURISMO RURAL</v>
          </cell>
          <cell r="C55">
            <v>0.95114111104002119</v>
          </cell>
          <cell r="D55">
            <v>4.8858888959978766E-2</v>
          </cell>
        </row>
        <row r="56">
          <cell r="A56" t="str">
            <v>TOTAL ALOJAMIENTOS</v>
          </cell>
          <cell r="C56">
            <v>0.81823204744155809</v>
          </cell>
          <cell r="D56">
            <v>0.18176795255844194</v>
          </cell>
        </row>
        <row r="79">
          <cell r="C79" t="str">
            <v>ÁVILA</v>
          </cell>
          <cell r="D79" t="str">
            <v>BURGOS</v>
          </cell>
          <cell r="E79" t="str">
            <v>LEÓN</v>
          </cell>
          <cell r="F79" t="str">
            <v>PALENCIA</v>
          </cell>
          <cell r="G79" t="str">
            <v>SALAMANCA</v>
          </cell>
          <cell r="H79" t="str">
            <v>SEGOVIA</v>
          </cell>
          <cell r="I79" t="str">
            <v>SORIA</v>
          </cell>
          <cell r="J79" t="str">
            <v>VALLADOLID</v>
          </cell>
          <cell r="K79" t="str">
            <v>ZAMORA</v>
          </cell>
          <cell r="L79" t="str">
            <v>CASTILLA Y LEÓN</v>
          </cell>
        </row>
        <row r="90">
          <cell r="A90" t="str">
            <v xml:space="preserve">     VIAJEROS ESPAÑOLES</v>
          </cell>
          <cell r="C90">
            <v>0.89522249627912054</v>
          </cell>
          <cell r="D90">
            <v>0.71418706484674055</v>
          </cell>
          <cell r="E90">
            <v>0.83037916969366754</v>
          </cell>
          <cell r="F90">
            <v>0.86881624638656074</v>
          </cell>
          <cell r="G90">
            <v>0.76247876211966104</v>
          </cell>
          <cell r="H90">
            <v>0.85294997729992983</v>
          </cell>
          <cell r="I90">
            <v>0.93254400950753913</v>
          </cell>
          <cell r="J90">
            <v>0.83475138014954953</v>
          </cell>
          <cell r="K90">
            <v>0.89556001667858653</v>
          </cell>
          <cell r="L90">
            <v>0.81823204744155809</v>
          </cell>
        </row>
        <row r="91">
          <cell r="A91" t="str">
            <v xml:space="preserve">     VIAJEROS EXTRANJEROS</v>
          </cell>
          <cell r="C91">
            <v>0.1047775037208795</v>
          </cell>
          <cell r="D91">
            <v>0.28581293515325945</v>
          </cell>
          <cell r="E91">
            <v>0.16962083030633249</v>
          </cell>
          <cell r="F91">
            <v>0.13118375361343926</v>
          </cell>
          <cell r="G91">
            <v>0.23752123788033894</v>
          </cell>
          <cell r="H91">
            <v>0.14705002270007017</v>
          </cell>
          <cell r="I91">
            <v>6.7455990492460816E-2</v>
          </cell>
          <cell r="J91">
            <v>0.1652486198504505</v>
          </cell>
          <cell r="K91">
            <v>0.10443998332141348</v>
          </cell>
          <cell r="L91">
            <v>0.18176795255844194</v>
          </cell>
        </row>
        <row r="137">
          <cell r="B137" t="str">
            <v>HOTELES</v>
          </cell>
          <cell r="C137" t="str">
            <v>HOSTALES</v>
          </cell>
          <cell r="D137" t="str">
            <v>PENSIONES</v>
          </cell>
          <cell r="E137" t="str">
            <v>CAMPAMENTOS</v>
          </cell>
          <cell r="F137" t="str">
            <v>ALOJ. TURISMO RURAL</v>
          </cell>
          <cell r="G137" t="str">
            <v>TOTAL ALOJAMIENTOS</v>
          </cell>
        </row>
        <row r="138">
          <cell r="A138" t="str">
            <v>Madrid (Comunidad de)</v>
          </cell>
          <cell r="B138">
            <v>0.2722</v>
          </cell>
          <cell r="C138">
            <v>0.2235</v>
          </cell>
          <cell r="D138">
            <v>0.17380000000000001</v>
          </cell>
          <cell r="E138">
            <v>0.30830000000000002</v>
          </cell>
          <cell r="F138">
            <v>0.49819999999999998</v>
          </cell>
          <cell r="G138">
            <v>0.2828</v>
          </cell>
        </row>
        <row r="139">
          <cell r="A139" t="str">
            <v>Castilla y León</v>
          </cell>
          <cell r="B139">
            <v>0.14949999999999999</v>
          </cell>
          <cell r="C139">
            <v>0.23369999999999999</v>
          </cell>
          <cell r="D139">
            <v>0.33939999999999998</v>
          </cell>
          <cell r="E139">
            <v>0.1482</v>
          </cell>
          <cell r="F139">
            <v>0.1653</v>
          </cell>
          <cell r="G139">
            <v>0.1605</v>
          </cell>
        </row>
        <row r="140">
          <cell r="A140" t="str">
            <v>Cataluña</v>
          </cell>
          <cell r="B140">
            <v>8.2799999999999999E-2</v>
          </cell>
          <cell r="C140">
            <v>7.0199999999999999E-2</v>
          </cell>
          <cell r="D140">
            <v>4.19E-2</v>
          </cell>
          <cell r="E140">
            <v>3.9600000000000003E-2</v>
          </cell>
          <cell r="F140">
            <v>3.7199999999999997E-2</v>
          </cell>
          <cell r="G140">
            <v>7.6300000000000007E-2</v>
          </cell>
        </row>
        <row r="141">
          <cell r="A141" t="str">
            <v>Galicia</v>
          </cell>
          <cell r="B141">
            <v>7.0599999999999996E-2</v>
          </cell>
          <cell r="C141">
            <v>8.7099999999999997E-2</v>
          </cell>
          <cell r="D141">
            <v>0.1037</v>
          </cell>
          <cell r="E141">
            <v>2.64E-2</v>
          </cell>
          <cell r="F141">
            <v>3.6600000000000001E-2</v>
          </cell>
          <cell r="G141">
            <v>6.8400000000000002E-2</v>
          </cell>
        </row>
        <row r="142">
          <cell r="A142" t="str">
            <v>País Vasco</v>
          </cell>
          <cell r="B142">
            <v>6.2899999999999998E-2</v>
          </cell>
          <cell r="C142">
            <v>6.9099999999999995E-2</v>
          </cell>
          <cell r="D142">
            <v>7.0099999999999996E-2</v>
          </cell>
          <cell r="E142">
            <v>0.1482</v>
          </cell>
          <cell r="F142">
            <v>7.3999999999999996E-2</v>
          </cell>
          <cell r="G142">
            <v>6.8000000000000005E-2</v>
          </cell>
        </row>
        <row r="143">
          <cell r="A143" t="str">
            <v>Andalucía</v>
          </cell>
          <cell r="B143">
            <v>7.5700000000000003E-2</v>
          </cell>
          <cell r="C143">
            <v>5.0299999999999997E-2</v>
          </cell>
          <cell r="D143">
            <v>5.2400000000000002E-2</v>
          </cell>
          <cell r="E143">
            <v>2.87E-2</v>
          </cell>
          <cell r="F143">
            <v>2.7900000000000001E-2</v>
          </cell>
          <cell r="G143">
            <v>6.7900000000000002E-2</v>
          </cell>
        </row>
        <row r="144">
          <cell r="A144" t="str">
            <v>Asturias (Principado de)</v>
          </cell>
          <cell r="B144">
            <v>5.2400000000000002E-2</v>
          </cell>
          <cell r="C144">
            <v>6.0699999999999997E-2</v>
          </cell>
          <cell r="D144">
            <v>5.5599999999999997E-2</v>
          </cell>
          <cell r="E144">
            <v>0.13789999999999999</v>
          </cell>
          <cell r="F144">
            <v>2.9700000000000001E-2</v>
          </cell>
          <cell r="G144">
            <v>5.5500000000000001E-2</v>
          </cell>
        </row>
        <row r="145">
          <cell r="A145" t="str">
            <v>Comunidad Valenciana</v>
          </cell>
          <cell r="B145">
            <v>5.1799999999999999E-2</v>
          </cell>
          <cell r="C145">
            <v>3.8800000000000001E-2</v>
          </cell>
          <cell r="D145">
            <v>3.0700000000000002E-2</v>
          </cell>
          <cell r="E145">
            <v>3.3000000000000002E-2</v>
          </cell>
          <cell r="F145">
            <v>2.6700000000000002E-2</v>
          </cell>
          <cell r="G145">
            <v>4.7899999999999998E-2</v>
          </cell>
        </row>
        <row r="146">
          <cell r="A146" t="str">
            <v>Castilla - La Mancha</v>
          </cell>
          <cell r="B146">
            <v>3.6900000000000002E-2</v>
          </cell>
          <cell r="C146">
            <v>3.95E-2</v>
          </cell>
          <cell r="D146">
            <v>3.7600000000000001E-2</v>
          </cell>
          <cell r="E146">
            <v>3.8399999999999997E-2</v>
          </cell>
          <cell r="F146">
            <v>2.8299999999999999E-2</v>
          </cell>
          <cell r="G146">
            <v>3.6700000000000003E-2</v>
          </cell>
        </row>
        <row r="147">
          <cell r="A147" t="str">
            <v>Cantabria</v>
          </cell>
          <cell r="B147">
            <v>3.1300000000000001E-2</v>
          </cell>
          <cell r="C147">
            <v>3.2599999999999997E-2</v>
          </cell>
          <cell r="D147">
            <v>2.63E-2</v>
          </cell>
          <cell r="E147">
            <v>2.4400000000000002E-2</v>
          </cell>
          <cell r="F147">
            <v>1.8800000000000001E-2</v>
          </cell>
          <cell r="G147">
            <v>3.0200000000000001E-2</v>
          </cell>
        </row>
        <row r="148">
          <cell r="A148" t="str">
            <v>Aragón</v>
          </cell>
          <cell r="B148">
            <v>2.3400000000000001E-2</v>
          </cell>
          <cell r="C148">
            <v>2.4799999999999999E-2</v>
          </cell>
          <cell r="D148">
            <v>1.1599999999999999E-2</v>
          </cell>
          <cell r="E148">
            <v>1.55E-2</v>
          </cell>
          <cell r="F148">
            <v>1.23E-2</v>
          </cell>
          <cell r="G148">
            <v>2.23E-2</v>
          </cell>
        </row>
        <row r="149">
          <cell r="A149" t="str">
            <v>Extremadura</v>
          </cell>
          <cell r="B149">
            <v>2.3400000000000001E-2</v>
          </cell>
          <cell r="C149">
            <v>2.0199999999999999E-2</v>
          </cell>
          <cell r="D149">
            <v>2.0299999999999999E-2</v>
          </cell>
          <cell r="E149">
            <v>1.0999999999999999E-2</v>
          </cell>
          <cell r="F149">
            <v>1.35E-2</v>
          </cell>
          <cell r="G149">
            <v>2.1899999999999999E-2</v>
          </cell>
        </row>
        <row r="150">
          <cell r="A150" t="str">
            <v>Navarra (Comunidad Foral de)</v>
          </cell>
          <cell r="B150">
            <v>1.7100000000000001E-2</v>
          </cell>
          <cell r="C150">
            <v>1.46E-2</v>
          </cell>
          <cell r="D150">
            <v>1.2800000000000001E-2</v>
          </cell>
          <cell r="E150">
            <v>1.47E-2</v>
          </cell>
          <cell r="F150">
            <v>1.03E-2</v>
          </cell>
          <cell r="G150">
            <v>1.6299999999999999E-2</v>
          </cell>
        </row>
        <row r="151">
          <cell r="A151" t="str">
            <v>Murcia (Región de)</v>
          </cell>
          <cell r="B151">
            <v>1.41E-2</v>
          </cell>
          <cell r="C151">
            <v>9.4000000000000004E-3</v>
          </cell>
          <cell r="D151">
            <v>5.5999999999999999E-3</v>
          </cell>
          <cell r="E151">
            <v>7.0000000000000001E-3</v>
          </cell>
          <cell r="F151">
            <v>5.4999999999999997E-3</v>
          </cell>
          <cell r="G151">
            <v>1.2699999999999999E-2</v>
          </cell>
        </row>
        <row r="152">
          <cell r="A152" t="str">
            <v>Rioja (La)</v>
          </cell>
          <cell r="B152">
            <v>1.24E-2</v>
          </cell>
          <cell r="C152">
            <v>9.4999999999999998E-3</v>
          </cell>
          <cell r="D152">
            <v>9.7000000000000003E-3</v>
          </cell>
          <cell r="E152">
            <v>1.0699999999999999E-2</v>
          </cell>
          <cell r="F152">
            <v>8.0999999999999996E-3</v>
          </cell>
          <cell r="G152">
            <v>1.17E-2</v>
          </cell>
        </row>
        <row r="153">
          <cell r="A153" t="str">
            <v>Canarias</v>
          </cell>
          <cell r="B153">
            <v>1.18E-2</v>
          </cell>
          <cell r="C153">
            <v>7.7999999999999996E-3</v>
          </cell>
          <cell r="D153">
            <v>3.3999999999999998E-3</v>
          </cell>
          <cell r="E153">
            <v>4.3E-3</v>
          </cell>
          <cell r="F153">
            <v>4.1000000000000003E-3</v>
          </cell>
          <cell r="G153">
            <v>1.0500000000000001E-2</v>
          </cell>
        </row>
        <row r="154">
          <cell r="A154" t="str">
            <v>Baleares (Islas)</v>
          </cell>
          <cell r="B154">
            <v>9.5999999999999992E-3</v>
          </cell>
          <cell r="C154">
            <v>7.1999999999999998E-3</v>
          </cell>
          <cell r="D154">
            <v>4.4000000000000003E-3</v>
          </cell>
          <cell r="E154">
            <v>1.4E-3</v>
          </cell>
          <cell r="F154">
            <v>2.8999999999999998E-3</v>
          </cell>
          <cell r="G154">
            <v>8.5000000000000006E-3</v>
          </cell>
        </row>
        <row r="155">
          <cell r="A155" t="str">
            <v>Ceuta</v>
          </cell>
          <cell r="B155">
            <v>1.2999999999999999E-3</v>
          </cell>
          <cell r="C155">
            <v>5.0000000000000001E-4</v>
          </cell>
          <cell r="D155">
            <v>2.9999999999999997E-4</v>
          </cell>
          <cell r="E155">
            <v>2.0000000000000001E-4</v>
          </cell>
          <cell r="F155">
            <v>4.0000000000000002E-4</v>
          </cell>
          <cell r="G155">
            <v>1.1000000000000001E-3</v>
          </cell>
        </row>
        <row r="156">
          <cell r="A156" t="str">
            <v>Melilla</v>
          </cell>
          <cell r="B156">
            <v>6.9999999999999999E-4</v>
          </cell>
          <cell r="C156">
            <v>5.0000000000000001E-4</v>
          </cell>
          <cell r="D156">
            <v>2.9999999999999997E-4</v>
          </cell>
          <cell r="E156">
            <v>2.2000000000000001E-3</v>
          </cell>
          <cell r="F156">
            <v>2.0000000000000001E-4</v>
          </cell>
          <cell r="G156">
            <v>6.9999999999999999E-4</v>
          </cell>
        </row>
        <row r="201">
          <cell r="B201" t="str">
            <v>HOTELES</v>
          </cell>
          <cell r="C201" t="str">
            <v>HOSTALES</v>
          </cell>
          <cell r="D201" t="str">
            <v>PENSIONES</v>
          </cell>
          <cell r="E201" t="str">
            <v>CAMPAMENTOS</v>
          </cell>
          <cell r="F201" t="str">
            <v>ALOJ. TURISMO RURAL</v>
          </cell>
          <cell r="G201" t="str">
            <v>TOTAL ALOJAMIENTOS</v>
          </cell>
        </row>
        <row r="202">
          <cell r="A202" t="str">
            <v>Francia</v>
          </cell>
          <cell r="B202">
            <v>0.18631730973720551</v>
          </cell>
          <cell r="C202">
            <v>0.21350078284740448</v>
          </cell>
          <cell r="D202">
            <v>0.18433928489685059</v>
          </cell>
          <cell r="E202">
            <v>0.25774499773979187</v>
          </cell>
          <cell r="F202">
            <v>0.18481568992137909</v>
          </cell>
          <cell r="G202">
            <v>0.19361549615859985</v>
          </cell>
        </row>
        <row r="203">
          <cell r="A203" t="str">
            <v>Reino Unido</v>
          </cell>
          <cell r="B203">
            <v>0.13354349136352539</v>
          </cell>
          <cell r="C203">
            <v>6.6725596785545349E-2</v>
          </cell>
          <cell r="D203">
            <v>5.6237839162349701E-2</v>
          </cell>
          <cell r="E203">
            <v>0.15542860329151154</v>
          </cell>
          <cell r="F203">
            <v>0.16426728665828705</v>
          </cell>
          <cell r="G203">
            <v>0.12969793379306793</v>
          </cell>
        </row>
        <row r="204">
          <cell r="A204" t="str">
            <v>Portugal</v>
          </cell>
          <cell r="B204">
            <v>0.1261119544506073</v>
          </cell>
          <cell r="C204">
            <v>0.13533525168895721</v>
          </cell>
          <cell r="D204">
            <v>0.10088293999433517</v>
          </cell>
          <cell r="E204">
            <v>6.8058036267757416E-2</v>
          </cell>
          <cell r="F204">
            <v>8.7106660008430481E-2</v>
          </cell>
          <cell r="G204">
            <v>0.12149283289909363</v>
          </cell>
        </row>
        <row r="205">
          <cell r="A205" t="str">
            <v>Alemania</v>
          </cell>
          <cell r="B205">
            <v>9.8963044583797455E-2</v>
          </cell>
          <cell r="C205">
            <v>0.13441383838653564</v>
          </cell>
          <cell r="D205">
            <v>0.13052201271057129</v>
          </cell>
          <cell r="E205">
            <v>0.11052098125219345</v>
          </cell>
          <cell r="F205">
            <v>9.9142029881477356E-2</v>
          </cell>
          <cell r="G205">
            <v>0.10290107131004333</v>
          </cell>
        </row>
        <row r="206">
          <cell r="A206" t="str">
            <v>Benelux (Bélgica, Holanda y Luxemburgo)</v>
          </cell>
          <cell r="B206">
            <v>6.6966667771339417E-2</v>
          </cell>
          <cell r="C206">
            <v>6.1517354100942612E-2</v>
          </cell>
          <cell r="D206">
            <v>6.2493596225976944E-2</v>
          </cell>
          <cell r="E206">
            <v>0.31687995791435242</v>
          </cell>
          <cell r="F206">
            <v>0.11102528125047684</v>
          </cell>
          <cell r="G206">
            <v>8.5800983011722565E-2</v>
          </cell>
        </row>
        <row r="207">
          <cell r="A207" t="str">
            <v>Italia</v>
          </cell>
          <cell r="B207">
            <v>6.5583027899265289E-2</v>
          </cell>
          <cell r="C207">
            <v>7.2111159563064575E-2</v>
          </cell>
          <cell r="D207">
            <v>5.7622514665126801E-2</v>
          </cell>
          <cell r="E207">
            <v>3.3192966133356094E-2</v>
          </cell>
          <cell r="F207">
            <v>4.4894441962242126E-2</v>
          </cell>
          <cell r="G207">
            <v>6.3205860555171967E-2</v>
          </cell>
        </row>
        <row r="208">
          <cell r="A208" t="str">
            <v>EEUU</v>
          </cell>
          <cell r="B208">
            <v>6.2632635235786438E-2</v>
          </cell>
          <cell r="C208">
            <v>4.5352872461080551E-2</v>
          </cell>
          <cell r="D208">
            <v>3.1728688627481461E-2</v>
          </cell>
          <cell r="E208">
            <v>4.8510567285120487E-3</v>
          </cell>
          <cell r="F208">
            <v>6.0541816055774689E-2</v>
          </cell>
          <cell r="G208">
            <v>5.6623902171850204E-2</v>
          </cell>
        </row>
        <row r="209">
          <cell r="A209" t="str">
            <v>Brasil</v>
          </cell>
          <cell r="B209">
            <v>2.3037068545818329E-2</v>
          </cell>
          <cell r="C209">
            <v>2.1624548360705376E-2</v>
          </cell>
          <cell r="D209">
            <v>1.6770955175161362E-2</v>
          </cell>
          <cell r="E209">
            <v>1.2313382467254996E-3</v>
          </cell>
          <cell r="F209">
            <v>1.4145835302770138E-2</v>
          </cell>
          <cell r="G209">
            <v>2.1076519042253494E-2</v>
          </cell>
        </row>
        <row r="210">
          <cell r="A210" t="str">
            <v>Japón</v>
          </cell>
          <cell r="B210">
            <v>1.8129998818039894E-2</v>
          </cell>
          <cell r="C210">
            <v>1.4113031327724457E-2</v>
          </cell>
          <cell r="D210">
            <v>7.3065469041466713E-3</v>
          </cell>
          <cell r="E210">
            <v>1.2825637822970748E-3</v>
          </cell>
          <cell r="F210">
            <v>6.4314538612961769E-3</v>
          </cell>
          <cell r="G210">
            <v>1.6231654211878777E-2</v>
          </cell>
        </row>
        <row r="211">
          <cell r="A211" t="str">
            <v>Méjico</v>
          </cell>
          <cell r="B211">
            <v>1.6296092420816422E-2</v>
          </cell>
          <cell r="C211">
            <v>9.1988807544112206E-3</v>
          </cell>
          <cell r="D211">
            <v>2.0647576078772545E-2</v>
          </cell>
          <cell r="E211">
            <v>1.4094877406023443E-4</v>
          </cell>
          <cell r="F211">
            <v>1.1612549424171448E-2</v>
          </cell>
          <cell r="G211">
            <v>1.4530505053699017E-2</v>
          </cell>
        </row>
        <row r="212">
          <cell r="A212" t="str">
            <v>Canadá</v>
          </cell>
          <cell r="B212">
            <v>1.3476367108523846E-2</v>
          </cell>
          <cell r="C212">
            <v>1.8107850104570389E-2</v>
          </cell>
          <cell r="D212">
            <v>2.4905305355787277E-2</v>
          </cell>
          <cell r="E212">
            <v>8.7014480959624052E-4</v>
          </cell>
          <cell r="F212">
            <v>2.0033614709973335E-2</v>
          </cell>
          <cell r="G212">
            <v>1.3154780492186546E-2</v>
          </cell>
        </row>
        <row r="213">
          <cell r="A213" t="str">
            <v>China</v>
          </cell>
          <cell r="B213">
            <v>9.0322736650705338E-3</v>
          </cell>
          <cell r="C213">
            <v>1.1092829518020153E-2</v>
          </cell>
          <cell r="D213">
            <v>4.4746273197233677E-3</v>
          </cell>
          <cell r="E213">
            <v>7.2928713052533567E-5</v>
          </cell>
          <cell r="F213">
            <v>1.5995425637811422E-3</v>
          </cell>
          <cell r="G213">
            <v>8.3338571712374687E-3</v>
          </cell>
        </row>
        <row r="214">
          <cell r="A214" t="str">
            <v>Resto de Europa</v>
          </cell>
          <cell r="B214">
            <v>8.3703331649303436E-2</v>
          </cell>
          <cell r="C214">
            <v>9.9533930420875549E-2</v>
          </cell>
          <cell r="D214">
            <v>0.12671376764774323</v>
          </cell>
          <cell r="E214">
            <v>3.9926562458276749E-2</v>
          </cell>
          <cell r="F214">
            <v>0.10090863704681396</v>
          </cell>
          <cell r="G214">
            <v>8.2507409155368805E-2</v>
          </cell>
        </row>
        <row r="215">
          <cell r="A215" t="str">
            <v>Resto del mundo</v>
          </cell>
          <cell r="B215">
            <v>5.435958132147789E-2</v>
          </cell>
          <cell r="C215">
            <v>5.004076287150383E-2</v>
          </cell>
          <cell r="D215">
            <v>0.1010509580373764</v>
          </cell>
          <cell r="E215">
            <v>7.1091973222792149E-3</v>
          </cell>
          <cell r="F215">
            <v>4.1756328195333481E-2</v>
          </cell>
          <cell r="G215">
            <v>5.0882402807474136E-2</v>
          </cell>
        </row>
        <row r="216">
          <cell r="A216" t="str">
            <v>Resto de América</v>
          </cell>
          <cell r="B216">
            <v>4.1847147047519684E-2</v>
          </cell>
          <cell r="C216">
            <v>4.73313108086586E-2</v>
          </cell>
          <cell r="D216">
            <v>7.4303388595581055E-2</v>
          </cell>
          <cell r="E216">
            <v>2.6897198986262083E-3</v>
          </cell>
          <cell r="F216">
            <v>5.1718801259994507E-2</v>
          </cell>
          <cell r="G216">
            <v>3.9944767951965332E-2</v>
          </cell>
        </row>
      </sheetData>
      <sheetData sheetId="5"/>
      <sheetData sheetId="6">
        <row r="8">
          <cell r="B8">
            <v>40513</v>
          </cell>
          <cell r="C8">
            <v>40878</v>
          </cell>
        </row>
        <row r="9">
          <cell r="A9" t="str">
            <v>ÁVILA</v>
          </cell>
          <cell r="B9">
            <v>1021</v>
          </cell>
          <cell r="C9">
            <v>1067</v>
          </cell>
        </row>
        <row r="10">
          <cell r="A10" t="str">
            <v>BURGOS</v>
          </cell>
          <cell r="B10">
            <v>721</v>
          </cell>
          <cell r="C10">
            <v>750</v>
          </cell>
        </row>
        <row r="11">
          <cell r="A11" t="str">
            <v>LEÓN</v>
          </cell>
          <cell r="B11">
            <v>915</v>
          </cell>
          <cell r="C11">
            <v>951</v>
          </cell>
        </row>
        <row r="12">
          <cell r="A12" t="str">
            <v>PALENCIA</v>
          </cell>
          <cell r="B12">
            <v>373</v>
          </cell>
          <cell r="C12">
            <v>387</v>
          </cell>
        </row>
        <row r="13">
          <cell r="A13" t="str">
            <v>SALAMANCA</v>
          </cell>
          <cell r="B13">
            <v>807</v>
          </cell>
          <cell r="C13">
            <v>831</v>
          </cell>
        </row>
        <row r="14">
          <cell r="A14" t="str">
            <v>SEGOVIA</v>
          </cell>
          <cell r="B14">
            <v>567</v>
          </cell>
          <cell r="C14">
            <v>599</v>
          </cell>
        </row>
        <row r="15">
          <cell r="A15" t="str">
            <v>SORIA</v>
          </cell>
          <cell r="B15">
            <v>453</v>
          </cell>
          <cell r="C15">
            <v>480</v>
          </cell>
        </row>
        <row r="16">
          <cell r="A16" t="str">
            <v>VALLADOLID</v>
          </cell>
          <cell r="B16">
            <v>364</v>
          </cell>
          <cell r="C16">
            <v>377</v>
          </cell>
        </row>
        <row r="17">
          <cell r="A17" t="str">
            <v>ZAMORA</v>
          </cell>
          <cell r="B17">
            <v>348</v>
          </cell>
          <cell r="C17">
            <v>364</v>
          </cell>
        </row>
        <row r="49">
          <cell r="B49">
            <v>40513</v>
          </cell>
          <cell r="C49">
            <v>40878</v>
          </cell>
        </row>
        <row r="50">
          <cell r="A50" t="str">
            <v>ÁVILA</v>
          </cell>
          <cell r="B50">
            <v>18727</v>
          </cell>
          <cell r="C50">
            <v>19066</v>
          </cell>
        </row>
        <row r="51">
          <cell r="A51" t="str">
            <v>BURGOS</v>
          </cell>
          <cell r="B51">
            <v>22592</v>
          </cell>
          <cell r="C51">
            <v>22807</v>
          </cell>
        </row>
        <row r="52">
          <cell r="A52" t="str">
            <v>LEÓN</v>
          </cell>
          <cell r="B52">
            <v>26657</v>
          </cell>
          <cell r="C52">
            <v>27196</v>
          </cell>
        </row>
        <row r="53">
          <cell r="A53" t="str">
            <v>PALENCIA</v>
          </cell>
          <cell r="B53">
            <v>7694</v>
          </cell>
          <cell r="C53">
            <v>7793</v>
          </cell>
        </row>
        <row r="54">
          <cell r="A54" t="str">
            <v>SALAMANCA</v>
          </cell>
          <cell r="B54">
            <v>21639</v>
          </cell>
          <cell r="C54">
            <v>22235</v>
          </cell>
        </row>
        <row r="55">
          <cell r="A55" t="str">
            <v>SEGOVIA</v>
          </cell>
          <cell r="B55">
            <v>12202</v>
          </cell>
          <cell r="C55">
            <v>12513</v>
          </cell>
        </row>
        <row r="56">
          <cell r="A56" t="str">
            <v>SORIA</v>
          </cell>
          <cell r="B56">
            <v>12087</v>
          </cell>
          <cell r="C56">
            <v>12286</v>
          </cell>
        </row>
        <row r="57">
          <cell r="A57" t="str">
            <v>VALLADOLID</v>
          </cell>
          <cell r="B57">
            <v>11962</v>
          </cell>
          <cell r="C57">
            <v>12439</v>
          </cell>
        </row>
        <row r="58">
          <cell r="A58" t="str">
            <v>ZAMORA</v>
          </cell>
          <cell r="B58">
            <v>10299</v>
          </cell>
          <cell r="C58">
            <v>10455</v>
          </cell>
        </row>
      </sheetData>
      <sheetData sheetId="7">
        <row r="13">
          <cell r="A13" t="str">
            <v>ÁVILA</v>
          </cell>
          <cell r="E13">
            <v>7.8167115902964962E-2</v>
          </cell>
        </row>
        <row r="14">
          <cell r="A14" t="str">
            <v>BURGOS</v>
          </cell>
          <cell r="E14">
            <v>0.16442048517520216</v>
          </cell>
        </row>
        <row r="15">
          <cell r="A15" t="str">
            <v>LEÓN</v>
          </cell>
          <cell r="E15">
            <v>0.20592991913746631</v>
          </cell>
        </row>
        <row r="16">
          <cell r="A16" t="str">
            <v>PALENCIA</v>
          </cell>
          <cell r="E16">
            <v>6.7385444743935305E-2</v>
          </cell>
        </row>
        <row r="17">
          <cell r="A17" t="str">
            <v>SALAMANCA</v>
          </cell>
          <cell r="E17">
            <v>0.14609164420485174</v>
          </cell>
        </row>
        <row r="18">
          <cell r="A18" t="str">
            <v>SEGOVIA</v>
          </cell>
          <cell r="E18">
            <v>9.0026954177897578E-2</v>
          </cell>
        </row>
        <row r="19">
          <cell r="A19" t="str">
            <v>SORIA</v>
          </cell>
          <cell r="E19">
            <v>7.8706199460916448E-2</v>
          </cell>
        </row>
        <row r="20">
          <cell r="A20" t="str">
            <v>VALLADOLID</v>
          </cell>
          <cell r="E20">
            <v>0.10242587601078167</v>
          </cell>
        </row>
        <row r="21">
          <cell r="A21" t="str">
            <v>ZAMORA</v>
          </cell>
          <cell r="E21">
            <v>6.6846361185983832E-2</v>
          </cell>
        </row>
        <row r="35">
          <cell r="A35" t="str">
            <v>ÁVILA</v>
          </cell>
          <cell r="E35">
            <v>8.0731985189404734E-2</v>
          </cell>
        </row>
        <row r="36">
          <cell r="A36" t="str">
            <v>BURGOS</v>
          </cell>
          <cell r="E36">
            <v>0.15909997151808603</v>
          </cell>
        </row>
        <row r="37">
          <cell r="A37" t="str">
            <v>LEÓN</v>
          </cell>
          <cell r="E37">
            <v>0.18537453716889776</v>
          </cell>
        </row>
        <row r="38">
          <cell r="A38" t="str">
            <v>PALENCIA</v>
          </cell>
          <cell r="E38">
            <v>5.7248647109085733E-2</v>
          </cell>
        </row>
        <row r="39">
          <cell r="A39" t="str">
            <v>SALAMANCA</v>
          </cell>
          <cell r="E39">
            <v>0.17597550555397323</v>
          </cell>
        </row>
        <row r="40">
          <cell r="A40" t="str">
            <v>SEGOVIA</v>
          </cell>
          <cell r="E40">
            <v>9.1113642836798639E-2</v>
          </cell>
        </row>
        <row r="41">
          <cell r="A41" t="str">
            <v>SORIA</v>
          </cell>
          <cell r="E41">
            <v>6.2759897465109654E-2</v>
          </cell>
        </row>
        <row r="42">
          <cell r="A42" t="str">
            <v>VALLADOLID</v>
          </cell>
          <cell r="E42">
            <v>0.13138706921105098</v>
          </cell>
        </row>
        <row r="43">
          <cell r="A43" t="str">
            <v>ZAMORA</v>
          </cell>
          <cell r="E43">
            <v>5.6308743947593276E-2</v>
          </cell>
        </row>
        <row r="55">
          <cell r="B55">
            <v>40513</v>
          </cell>
          <cell r="C55">
            <v>40878</v>
          </cell>
        </row>
        <row r="56">
          <cell r="A56" t="str">
            <v>HOTELES DE 5*</v>
          </cell>
          <cell r="B56">
            <v>14</v>
          </cell>
          <cell r="C56">
            <v>15</v>
          </cell>
        </row>
        <row r="57">
          <cell r="A57" t="str">
            <v>HOTELES DE 4*</v>
          </cell>
          <cell r="B57">
            <v>126</v>
          </cell>
          <cell r="C57">
            <v>137</v>
          </cell>
        </row>
        <row r="58">
          <cell r="A58" t="str">
            <v>HOTELES DE 3*</v>
          </cell>
          <cell r="B58">
            <v>204</v>
          </cell>
          <cell r="C58">
            <v>215</v>
          </cell>
        </row>
        <row r="59">
          <cell r="A59" t="str">
            <v>HOTELES DE 2*</v>
          </cell>
          <cell r="B59">
            <v>194</v>
          </cell>
          <cell r="C59">
            <v>195</v>
          </cell>
        </row>
        <row r="60">
          <cell r="A60" t="str">
            <v>HOTELES DE 1*</v>
          </cell>
          <cell r="B60">
            <v>60</v>
          </cell>
          <cell r="C60">
            <v>62</v>
          </cell>
        </row>
        <row r="78">
          <cell r="B78">
            <v>1531</v>
          </cell>
          <cell r="C78">
            <v>1571</v>
          </cell>
        </row>
        <row r="79">
          <cell r="B79">
            <v>16673</v>
          </cell>
          <cell r="C79">
            <v>17913</v>
          </cell>
        </row>
        <row r="80">
          <cell r="B80">
            <v>15055</v>
          </cell>
          <cell r="C80">
            <v>15343</v>
          </cell>
        </row>
        <row r="81">
          <cell r="B81">
            <v>8333</v>
          </cell>
          <cell r="C81">
            <v>8218</v>
          </cell>
        </row>
        <row r="82">
          <cell r="B82">
            <v>2255</v>
          </cell>
          <cell r="C82">
            <v>2308</v>
          </cell>
        </row>
        <row r="103">
          <cell r="E103">
            <v>0.11764705882352941</v>
          </cell>
        </row>
        <row r="104">
          <cell r="E104">
            <v>0.15126050420168066</v>
          </cell>
        </row>
        <row r="105">
          <cell r="E105">
            <v>0.30252100840336132</v>
          </cell>
        </row>
        <row r="106">
          <cell r="E106">
            <v>4.2016806722689079E-2</v>
          </cell>
        </row>
        <row r="107">
          <cell r="E107">
            <v>0.16806722689075632</v>
          </cell>
        </row>
        <row r="108">
          <cell r="E108">
            <v>4.2016806722689079E-2</v>
          </cell>
        </row>
        <row r="109">
          <cell r="E109">
            <v>7.5630252100840331E-2</v>
          </cell>
        </row>
        <row r="110">
          <cell r="E110">
            <v>3.3613445378151259E-2</v>
          </cell>
        </row>
        <row r="111">
          <cell r="E111">
            <v>6.7226890756302518E-2</v>
          </cell>
        </row>
        <row r="125">
          <cell r="E125">
            <v>0.1563057564090525</v>
          </cell>
        </row>
        <row r="126">
          <cell r="E126">
            <v>0.1714480232885717</v>
          </cell>
        </row>
        <row r="127">
          <cell r="E127">
            <v>0.22088928537890881</v>
          </cell>
        </row>
        <row r="128">
          <cell r="E128">
            <v>3.6247534979810314E-2</v>
          </cell>
        </row>
        <row r="129">
          <cell r="E129">
            <v>0.12940182176730208</v>
          </cell>
        </row>
        <row r="130">
          <cell r="E130">
            <v>5.1648042069677907E-2</v>
          </cell>
        </row>
        <row r="131">
          <cell r="E131">
            <v>0.11184148746361161</v>
          </cell>
        </row>
        <row r="132">
          <cell r="E132">
            <v>3.0190628228002628E-2</v>
          </cell>
        </row>
        <row r="133">
          <cell r="E133">
            <v>9.2027420415062441E-2</v>
          </cell>
        </row>
        <row r="153">
          <cell r="A153" t="str">
            <v>1ª CATEGORÍA</v>
          </cell>
          <cell r="E153">
            <v>0.20168067226890757</v>
          </cell>
        </row>
        <row r="154">
          <cell r="A154" t="str">
            <v>2ª CATEGORÍA</v>
          </cell>
          <cell r="E154">
            <v>0.79831932773109249</v>
          </cell>
        </row>
        <row r="155">
          <cell r="A155" t="str">
            <v>LUJO</v>
          </cell>
          <cell r="E155">
            <v>0</v>
          </cell>
        </row>
        <row r="175">
          <cell r="A175" t="str">
            <v>1ª CATEGORÍA</v>
          </cell>
          <cell r="E175">
            <v>0.29075500046952768</v>
          </cell>
        </row>
        <row r="176">
          <cell r="A176" t="str">
            <v>2ª CATEGORÍA</v>
          </cell>
          <cell r="E176">
            <v>0.70924499953047238</v>
          </cell>
        </row>
        <row r="177">
          <cell r="A177" t="str">
            <v>LUJO</v>
          </cell>
          <cell r="E177">
            <v>0</v>
          </cell>
        </row>
        <row r="201">
          <cell r="B201">
            <v>40513</v>
          </cell>
          <cell r="C201">
            <v>40878</v>
          </cell>
        </row>
        <row r="202">
          <cell r="B202">
            <v>863</v>
          </cell>
          <cell r="C202">
            <v>908</v>
          </cell>
        </row>
        <row r="203">
          <cell r="B203">
            <v>404</v>
          </cell>
          <cell r="C203">
            <v>427</v>
          </cell>
        </row>
        <row r="204">
          <cell r="B204">
            <v>510</v>
          </cell>
          <cell r="C204">
            <v>533</v>
          </cell>
        </row>
        <row r="205">
          <cell r="B205">
            <v>244</v>
          </cell>
          <cell r="C205">
            <v>257</v>
          </cell>
        </row>
        <row r="206">
          <cell r="B206">
            <v>517</v>
          </cell>
          <cell r="C206">
            <v>540</v>
          </cell>
        </row>
        <row r="207">
          <cell r="B207">
            <v>394</v>
          </cell>
          <cell r="C207">
            <v>427</v>
          </cell>
        </row>
        <row r="208">
          <cell r="B208">
            <v>304</v>
          </cell>
          <cell r="C208">
            <v>325</v>
          </cell>
        </row>
        <row r="209">
          <cell r="B209">
            <v>177</v>
          </cell>
          <cell r="C209">
            <v>183</v>
          </cell>
        </row>
        <row r="210">
          <cell r="B210">
            <v>218</v>
          </cell>
          <cell r="C210">
            <v>232</v>
          </cell>
        </row>
        <row r="237">
          <cell r="B237">
            <v>6496</v>
          </cell>
          <cell r="C237">
            <v>6739</v>
          </cell>
        </row>
        <row r="238">
          <cell r="B238">
            <v>4135</v>
          </cell>
          <cell r="C238">
            <v>4332</v>
          </cell>
        </row>
        <row r="239">
          <cell r="B239">
            <v>4655</v>
          </cell>
          <cell r="C239">
            <v>4770</v>
          </cell>
        </row>
        <row r="240">
          <cell r="B240">
            <v>2101</v>
          </cell>
          <cell r="C240">
            <v>2229</v>
          </cell>
        </row>
        <row r="241">
          <cell r="B241">
            <v>4232</v>
          </cell>
          <cell r="C241">
            <v>4366</v>
          </cell>
        </row>
        <row r="242">
          <cell r="B242">
            <v>3661</v>
          </cell>
          <cell r="C242">
            <v>3915</v>
          </cell>
        </row>
        <row r="243">
          <cell r="B243">
            <v>2980</v>
          </cell>
          <cell r="C243">
            <v>3115</v>
          </cell>
        </row>
        <row r="244">
          <cell r="B244">
            <v>1841</v>
          </cell>
          <cell r="C244">
            <v>1927</v>
          </cell>
        </row>
        <row r="245">
          <cell r="B245">
            <v>2462</v>
          </cell>
          <cell r="C245">
            <v>2581</v>
          </cell>
        </row>
      </sheetData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40513</v>
          </cell>
          <cell r="C9">
            <v>40878</v>
          </cell>
        </row>
        <row r="10">
          <cell r="A10" t="str">
            <v>ÁVILA</v>
          </cell>
        </row>
        <row r="11">
          <cell r="A11" t="str">
            <v>BURGOS</v>
          </cell>
        </row>
        <row r="12">
          <cell r="A12" t="str">
            <v>LEÓN</v>
          </cell>
        </row>
        <row r="13">
          <cell r="A13" t="str">
            <v>PALENCIA</v>
          </cell>
        </row>
        <row r="14">
          <cell r="A14" t="str">
            <v>SALAMANCA</v>
          </cell>
        </row>
        <row r="15">
          <cell r="A15" t="str">
            <v>SEGOVIA</v>
          </cell>
        </row>
        <row r="16">
          <cell r="A16" t="str">
            <v>SORIA</v>
          </cell>
        </row>
        <row r="17">
          <cell r="A17" t="str">
            <v>VALLADOLID</v>
          </cell>
        </row>
        <row r="18">
          <cell r="A18" t="str">
            <v>ZAMORA</v>
          </cell>
        </row>
      </sheetData>
      <sheetData sheetId="7">
        <row r="268">
          <cell r="B268" t="str">
            <v>C.R.A.C.</v>
          </cell>
          <cell r="C268" t="str">
            <v>C.R.A.</v>
          </cell>
          <cell r="D268" t="str">
            <v>POSADAS</v>
          </cell>
          <cell r="E268" t="str">
            <v>C.T.R.</v>
          </cell>
        </row>
        <row r="269">
          <cell r="A269" t="str">
            <v>ÁVILA</v>
          </cell>
          <cell r="B269">
            <v>19</v>
          </cell>
          <cell r="C269">
            <v>804</v>
          </cell>
          <cell r="D269">
            <v>27</v>
          </cell>
          <cell r="E269">
            <v>58</v>
          </cell>
        </row>
        <row r="270">
          <cell r="A270" t="str">
            <v>BURGOS</v>
          </cell>
          <cell r="B270">
            <v>63</v>
          </cell>
          <cell r="C270">
            <v>258</v>
          </cell>
          <cell r="D270">
            <v>20</v>
          </cell>
          <cell r="E270">
            <v>86</v>
          </cell>
        </row>
        <row r="271">
          <cell r="A271" t="str">
            <v>LEÓN</v>
          </cell>
          <cell r="B271">
            <v>57</v>
          </cell>
          <cell r="C271">
            <v>346</v>
          </cell>
          <cell r="D271">
            <v>8</v>
          </cell>
          <cell r="E271">
            <v>122</v>
          </cell>
        </row>
        <row r="272">
          <cell r="A272" t="str">
            <v>PALENCIA</v>
          </cell>
          <cell r="B272">
            <v>10</v>
          </cell>
          <cell r="C272">
            <v>208</v>
          </cell>
          <cell r="D272">
            <v>7</v>
          </cell>
          <cell r="E272">
            <v>32</v>
          </cell>
        </row>
        <row r="273">
          <cell r="A273" t="str">
            <v>SALAMANCA</v>
          </cell>
          <cell r="B273">
            <v>26</v>
          </cell>
          <cell r="C273">
            <v>447</v>
          </cell>
          <cell r="D273">
            <v>10</v>
          </cell>
          <cell r="E273">
            <v>57</v>
          </cell>
        </row>
        <row r="274">
          <cell r="A274" t="str">
            <v>SEGOVIA</v>
          </cell>
          <cell r="B274">
            <v>29</v>
          </cell>
          <cell r="C274">
            <v>322</v>
          </cell>
          <cell r="D274">
            <v>25</v>
          </cell>
          <cell r="E274">
            <v>51</v>
          </cell>
        </row>
        <row r="275">
          <cell r="A275" t="str">
            <v>SORIA</v>
          </cell>
          <cell r="B275">
            <v>42</v>
          </cell>
          <cell r="C275">
            <v>232</v>
          </cell>
          <cell r="D275">
            <v>15</v>
          </cell>
          <cell r="E275">
            <v>36</v>
          </cell>
        </row>
        <row r="276">
          <cell r="A276" t="str">
            <v>VALLADOLID</v>
          </cell>
          <cell r="B276">
            <v>8</v>
          </cell>
          <cell r="C276">
            <v>128</v>
          </cell>
          <cell r="D276">
            <v>14</v>
          </cell>
          <cell r="E276">
            <v>33</v>
          </cell>
        </row>
        <row r="277">
          <cell r="A277" t="str">
            <v>ZAMORA</v>
          </cell>
          <cell r="B277">
            <v>19</v>
          </cell>
          <cell r="C277">
            <v>134</v>
          </cell>
          <cell r="D277">
            <v>17</v>
          </cell>
          <cell r="E277">
            <v>62</v>
          </cell>
        </row>
        <row r="279">
          <cell r="B279">
            <v>7.1242171189979123E-2</v>
          </cell>
          <cell r="C279">
            <v>0.75130480167014613</v>
          </cell>
          <cell r="D279">
            <v>3.7317327766179541E-2</v>
          </cell>
          <cell r="E279">
            <v>0.14013569937369519</v>
          </cell>
        </row>
        <row r="303">
          <cell r="B303" t="str">
            <v>C.R.A.C.</v>
          </cell>
          <cell r="C303" t="str">
            <v>C.R.A.</v>
          </cell>
          <cell r="D303" t="str">
            <v>POSADAS</v>
          </cell>
          <cell r="E303" t="str">
            <v>C.T.R.</v>
          </cell>
        </row>
        <row r="304">
          <cell r="A304" t="str">
            <v>ÁVILA</v>
          </cell>
          <cell r="B304">
            <v>167</v>
          </cell>
          <cell r="C304">
            <v>4786</v>
          </cell>
          <cell r="D304">
            <v>462</v>
          </cell>
          <cell r="E304">
            <v>1324</v>
          </cell>
        </row>
        <row r="305">
          <cell r="A305" t="str">
            <v>BURGOS</v>
          </cell>
          <cell r="B305">
            <v>479</v>
          </cell>
          <cell r="C305">
            <v>1923</v>
          </cell>
          <cell r="D305">
            <v>394</v>
          </cell>
          <cell r="E305">
            <v>1536</v>
          </cell>
        </row>
        <row r="306">
          <cell r="A306" t="str">
            <v>LEÓN</v>
          </cell>
          <cell r="B306">
            <v>437</v>
          </cell>
          <cell r="C306">
            <v>1841</v>
          </cell>
          <cell r="D306">
            <v>163</v>
          </cell>
          <cell r="E306">
            <v>2329</v>
          </cell>
        </row>
        <row r="307">
          <cell r="A307" t="str">
            <v>PALENCIA</v>
          </cell>
          <cell r="B307">
            <v>79</v>
          </cell>
          <cell r="C307">
            <v>1356</v>
          </cell>
          <cell r="D307">
            <v>239</v>
          </cell>
          <cell r="E307">
            <v>555</v>
          </cell>
        </row>
        <row r="308">
          <cell r="A308" t="str">
            <v>SALAMANCA</v>
          </cell>
          <cell r="B308">
            <v>177</v>
          </cell>
          <cell r="C308">
            <v>2737</v>
          </cell>
          <cell r="D308">
            <v>275</v>
          </cell>
          <cell r="E308">
            <v>1177</v>
          </cell>
        </row>
        <row r="309">
          <cell r="A309" t="str">
            <v>SEGOVIA</v>
          </cell>
          <cell r="B309">
            <v>239</v>
          </cell>
          <cell r="C309">
            <v>2127</v>
          </cell>
          <cell r="D309">
            <v>512</v>
          </cell>
          <cell r="E309">
            <v>1037</v>
          </cell>
        </row>
        <row r="310">
          <cell r="A310" t="str">
            <v>SORIA</v>
          </cell>
          <cell r="B310">
            <v>367</v>
          </cell>
          <cell r="C310">
            <v>1683</v>
          </cell>
          <cell r="D310">
            <v>327</v>
          </cell>
          <cell r="E310">
            <v>738</v>
          </cell>
        </row>
        <row r="311">
          <cell r="A311" t="str">
            <v>VALLADOLID</v>
          </cell>
          <cell r="B311">
            <v>63</v>
          </cell>
          <cell r="C311">
            <v>926</v>
          </cell>
          <cell r="D311">
            <v>289</v>
          </cell>
          <cell r="E311">
            <v>649</v>
          </cell>
        </row>
        <row r="312">
          <cell r="A312" t="str">
            <v>ZAMORA</v>
          </cell>
          <cell r="B312">
            <v>132</v>
          </cell>
          <cell r="C312">
            <v>849</v>
          </cell>
          <cell r="D312">
            <v>337</v>
          </cell>
          <cell r="E312">
            <v>1263</v>
          </cell>
        </row>
        <row r="314">
          <cell r="B314">
            <v>6.2989344793077065E-2</v>
          </cell>
          <cell r="C314">
            <v>0.53652793312533109</v>
          </cell>
          <cell r="D314">
            <v>8.8243951256843464E-2</v>
          </cell>
          <cell r="E314">
            <v>0.31223877082474832</v>
          </cell>
        </row>
      </sheetData>
      <sheetData sheetId="8">
        <row r="10">
          <cell r="B10">
            <v>496</v>
          </cell>
          <cell r="C10">
            <v>508</v>
          </cell>
        </row>
        <row r="11">
          <cell r="B11">
            <v>700</v>
          </cell>
          <cell r="C11">
            <v>711</v>
          </cell>
        </row>
        <row r="12">
          <cell r="B12">
            <v>996</v>
          </cell>
          <cell r="C12">
            <v>1043</v>
          </cell>
        </row>
        <row r="13">
          <cell r="B13">
            <v>291</v>
          </cell>
          <cell r="C13">
            <v>294</v>
          </cell>
        </row>
        <row r="14">
          <cell r="B14">
            <v>547</v>
          </cell>
          <cell r="C14">
            <v>565</v>
          </cell>
        </row>
        <row r="15">
          <cell r="B15">
            <v>496</v>
          </cell>
          <cell r="C15">
            <v>504</v>
          </cell>
        </row>
        <row r="16">
          <cell r="B16">
            <v>294</v>
          </cell>
          <cell r="C16">
            <v>301</v>
          </cell>
        </row>
        <row r="17">
          <cell r="B17">
            <v>736</v>
          </cell>
          <cell r="C17">
            <v>765</v>
          </cell>
        </row>
        <row r="18">
          <cell r="B18">
            <v>293</v>
          </cell>
          <cell r="C18">
            <v>328</v>
          </cell>
        </row>
        <row r="52">
          <cell r="A52" t="str">
            <v>ÁVILA</v>
          </cell>
          <cell r="E52">
            <v>0.11329289467156742</v>
          </cell>
        </row>
        <row r="53">
          <cell r="A53" t="str">
            <v>BURGOS</v>
          </cell>
          <cell r="E53">
            <v>0.13566419374478544</v>
          </cell>
        </row>
        <row r="54">
          <cell r="A54" t="str">
            <v>LEÓN</v>
          </cell>
          <cell r="E54">
            <v>0.16635172615960495</v>
          </cell>
        </row>
        <row r="55">
          <cell r="A55" t="str">
            <v>PALENCIA</v>
          </cell>
          <cell r="E55">
            <v>6.5019054276501231E-2</v>
          </cell>
        </row>
        <row r="56">
          <cell r="A56" t="str">
            <v>SALAMANCA</v>
          </cell>
          <cell r="E56">
            <v>0.10437008140347713</v>
          </cell>
        </row>
        <row r="57">
          <cell r="A57" t="str">
            <v>SEGOVIA</v>
          </cell>
          <cell r="E57">
            <v>0.12025616163438338</v>
          </cell>
        </row>
        <row r="58">
          <cell r="A58" t="str">
            <v>SORIA</v>
          </cell>
          <cell r="E58">
            <v>5.2028322096195907E-2</v>
          </cell>
        </row>
        <row r="59">
          <cell r="A59" t="str">
            <v>VALLADOLID</v>
          </cell>
          <cell r="E59">
            <v>0.17843146097819468</v>
          </cell>
        </row>
        <row r="60">
          <cell r="A60" t="str">
            <v>ZAMORA</v>
          </cell>
          <cell r="E60">
            <v>6.4586105035289873E-2</v>
          </cell>
        </row>
      </sheetData>
      <sheetData sheetId="9">
        <row r="13">
          <cell r="B13" t="str">
            <v>TOTAL</v>
          </cell>
          <cell r="G13" t="str">
            <v>TOTAL</v>
          </cell>
        </row>
        <row r="14">
          <cell r="B14">
            <v>67289</v>
          </cell>
          <cell r="C14" t="str">
            <v>HOSTELERÍA 2010</v>
          </cell>
          <cell r="G14">
            <v>1526</v>
          </cell>
          <cell r="H14" t="str">
            <v>AGENCIAS DE VIAJES 2010</v>
          </cell>
        </row>
        <row r="15">
          <cell r="B15">
            <v>66230</v>
          </cell>
          <cell r="C15" t="str">
            <v>HOSTELERÍA 2011</v>
          </cell>
          <cell r="G15">
            <v>1521</v>
          </cell>
          <cell r="H15" t="str">
            <v>AGENCIAS DE VIAJES 2011</v>
          </cell>
        </row>
      </sheetData>
      <sheetData sheetId="10">
        <row r="23">
          <cell r="B23" t="str">
            <v>HOSTELERÍA 2010</v>
          </cell>
          <cell r="C23" t="str">
            <v>HOSTELERÍA 2011</v>
          </cell>
        </row>
        <row r="24">
          <cell r="A24" t="str">
            <v>ÁVILA</v>
          </cell>
          <cell r="B24">
            <v>4851</v>
          </cell>
          <cell r="C24">
            <v>4709</v>
          </cell>
        </row>
        <row r="25">
          <cell r="A25" t="str">
            <v>BURGOS</v>
          </cell>
          <cell r="B25">
            <v>9974</v>
          </cell>
          <cell r="C25">
            <v>9990</v>
          </cell>
        </row>
        <row r="26">
          <cell r="A26" t="str">
            <v>LEÓN</v>
          </cell>
          <cell r="B26">
            <v>12939</v>
          </cell>
          <cell r="C26">
            <v>12598</v>
          </cell>
        </row>
        <row r="27">
          <cell r="A27" t="str">
            <v>PALENCIA</v>
          </cell>
          <cell r="B27">
            <v>4219</v>
          </cell>
          <cell r="C27">
            <v>4157</v>
          </cell>
        </row>
        <row r="28">
          <cell r="A28" t="str">
            <v>SALAMANCA</v>
          </cell>
          <cell r="B28">
            <v>9610</v>
          </cell>
          <cell r="C28">
            <v>9435</v>
          </cell>
        </row>
        <row r="29">
          <cell r="A29" t="str">
            <v>SEGOVIA</v>
          </cell>
          <cell r="B29">
            <v>5286</v>
          </cell>
          <cell r="C29">
            <v>5134</v>
          </cell>
        </row>
        <row r="30">
          <cell r="A30" t="str">
            <v>SORIA</v>
          </cell>
          <cell r="B30">
            <v>2685</v>
          </cell>
          <cell r="C30">
            <v>2654</v>
          </cell>
        </row>
        <row r="31">
          <cell r="A31" t="str">
            <v>VALLADOLID</v>
          </cell>
          <cell r="B31">
            <v>13193</v>
          </cell>
          <cell r="C31">
            <v>13116</v>
          </cell>
        </row>
        <row r="32">
          <cell r="A32" t="str">
            <v>ZAMORA</v>
          </cell>
          <cell r="B32">
            <v>4532</v>
          </cell>
          <cell r="C32">
            <v>4437</v>
          </cell>
        </row>
        <row r="57">
          <cell r="B57" t="str">
            <v>AGENCIAS DE VIAJES 2010</v>
          </cell>
          <cell r="C57" t="str">
            <v>AGENCIAS DE VIAJES 2011</v>
          </cell>
        </row>
        <row r="58">
          <cell r="A58" t="str">
            <v>ÁVILA</v>
          </cell>
          <cell r="B58">
            <v>80</v>
          </cell>
          <cell r="C58">
            <v>78</v>
          </cell>
        </row>
        <row r="59">
          <cell r="A59" t="str">
            <v>BURGOS</v>
          </cell>
          <cell r="B59">
            <v>292</v>
          </cell>
          <cell r="C59">
            <v>305</v>
          </cell>
        </row>
        <row r="60">
          <cell r="A60" t="str">
            <v>LEÓN</v>
          </cell>
          <cell r="B60">
            <v>215</v>
          </cell>
          <cell r="C60">
            <v>208</v>
          </cell>
        </row>
        <row r="61">
          <cell r="A61" t="str">
            <v>PALENCIA</v>
          </cell>
          <cell r="B61">
            <v>93</v>
          </cell>
          <cell r="C61">
            <v>84</v>
          </cell>
        </row>
        <row r="62">
          <cell r="A62" t="str">
            <v>SALAMANCA</v>
          </cell>
          <cell r="B62">
            <v>198</v>
          </cell>
          <cell r="C62">
            <v>191</v>
          </cell>
        </row>
        <row r="63">
          <cell r="A63" t="str">
            <v>SEGOVIA</v>
          </cell>
          <cell r="B63">
            <v>101</v>
          </cell>
          <cell r="C63">
            <v>109</v>
          </cell>
        </row>
        <row r="64">
          <cell r="A64" t="str">
            <v>SORIA</v>
          </cell>
          <cell r="B64">
            <v>46</v>
          </cell>
          <cell r="C64">
            <v>44</v>
          </cell>
        </row>
        <row r="65">
          <cell r="A65" t="str">
            <v>VALLADOLID</v>
          </cell>
          <cell r="B65">
            <v>416</v>
          </cell>
          <cell r="C65">
            <v>416</v>
          </cell>
        </row>
        <row r="66">
          <cell r="A66" t="str">
            <v>ZAMORA</v>
          </cell>
          <cell r="B66">
            <v>85</v>
          </cell>
          <cell r="C66">
            <v>86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/>
      <sheetData sheetId="1"/>
      <sheetData sheetId="2"/>
      <sheetData sheetId="3"/>
      <sheetData sheetId="4">
        <row r="139">
          <cell r="B139" t="str">
            <v>HOTELES</v>
          </cell>
          <cell r="C139" t="str">
            <v>HOSTALES</v>
          </cell>
          <cell r="D139" t="str">
            <v>PENSIONES</v>
          </cell>
          <cell r="E139" t="str">
            <v>CAMPAMENTOS</v>
          </cell>
          <cell r="F139" t="str">
            <v>ALOJ. TURISMO RURAL</v>
          </cell>
          <cell r="G139" t="str">
            <v>TOTAL ALOJAMIENTOS</v>
          </cell>
        </row>
        <row r="140">
          <cell r="A140" t="str">
            <v>Madrid (Comunidad de)</v>
          </cell>
          <cell r="B140">
            <v>0.27060000000000001</v>
          </cell>
          <cell r="C140">
            <v>0.2195</v>
          </cell>
          <cell r="D140">
            <v>0.1827</v>
          </cell>
          <cell r="E140">
            <v>0.27900000000000003</v>
          </cell>
          <cell r="F140">
            <v>0.49559999999999998</v>
          </cell>
          <cell r="G140">
            <v>0.28070000000000001</v>
          </cell>
        </row>
        <row r="141">
          <cell r="A141" t="str">
            <v>Castilla y León</v>
          </cell>
          <cell r="B141">
            <v>0.14879999999999999</v>
          </cell>
          <cell r="C141">
            <v>0.23480000000000001</v>
          </cell>
          <cell r="D141">
            <v>0.31979999999999997</v>
          </cell>
          <cell r="E141">
            <v>0.1898</v>
          </cell>
          <cell r="F141">
            <v>0.15740000000000001</v>
          </cell>
          <cell r="G141">
            <v>0.16139999999999999</v>
          </cell>
        </row>
        <row r="142">
          <cell r="A142" t="str">
            <v>Cataluña</v>
          </cell>
          <cell r="B142">
            <v>8.0399999999999999E-2</v>
          </cell>
          <cell r="C142">
            <v>6.5500000000000003E-2</v>
          </cell>
          <cell r="D142">
            <v>5.0599999999999999E-2</v>
          </cell>
          <cell r="E142">
            <v>3.9199999999999999E-2</v>
          </cell>
          <cell r="F142">
            <v>0.04</v>
          </cell>
          <cell r="G142">
            <v>7.3599999999999999E-2</v>
          </cell>
        </row>
        <row r="143">
          <cell r="A143" t="str">
            <v>Andalucía</v>
          </cell>
          <cell r="B143">
            <v>7.7399999999999997E-2</v>
          </cell>
          <cell r="C143">
            <v>5.0500000000000003E-2</v>
          </cell>
          <cell r="D143">
            <v>5.9200000000000003E-2</v>
          </cell>
          <cell r="E143">
            <v>2.9399999999999999E-2</v>
          </cell>
          <cell r="F143">
            <v>2.93E-2</v>
          </cell>
          <cell r="G143">
            <v>6.88E-2</v>
          </cell>
        </row>
        <row r="144">
          <cell r="A144" t="str">
            <v>País Vasco</v>
          </cell>
          <cell r="B144">
            <v>6.6299999999999998E-2</v>
          </cell>
          <cell r="C144">
            <v>6.7900000000000002E-2</v>
          </cell>
          <cell r="D144">
            <v>6.4100000000000004E-2</v>
          </cell>
          <cell r="E144">
            <v>9.4200000000000006E-2</v>
          </cell>
          <cell r="F144">
            <v>7.3899999999999993E-2</v>
          </cell>
          <cell r="G144">
            <v>6.8500000000000005E-2</v>
          </cell>
        </row>
        <row r="145">
          <cell r="A145" t="str">
            <v>Galicia</v>
          </cell>
          <cell r="B145">
            <v>7.1499999999999994E-2</v>
          </cell>
          <cell r="C145">
            <v>8.9399999999999993E-2</v>
          </cell>
          <cell r="D145">
            <v>8.4900000000000003E-2</v>
          </cell>
          <cell r="E145">
            <v>2.24E-2</v>
          </cell>
          <cell r="F145">
            <v>3.95E-2</v>
          </cell>
          <cell r="G145">
            <v>6.8400000000000002E-2</v>
          </cell>
        </row>
        <row r="146">
          <cell r="A146" t="str">
            <v>Asturias (Principado de)</v>
          </cell>
          <cell r="B146">
            <v>5.0200000000000002E-2</v>
          </cell>
          <cell r="C146">
            <v>6.4699999999999994E-2</v>
          </cell>
          <cell r="D146">
            <v>5.1400000000000001E-2</v>
          </cell>
          <cell r="E146">
            <v>0.18029999999999999</v>
          </cell>
          <cell r="F146">
            <v>2.8000000000000001E-2</v>
          </cell>
          <cell r="G146">
            <v>5.7299999999999997E-2</v>
          </cell>
        </row>
        <row r="147">
          <cell r="A147" t="str">
            <v>Comunidad Valenciana</v>
          </cell>
          <cell r="B147">
            <v>5.0999999999999997E-2</v>
          </cell>
          <cell r="C147">
            <v>3.49E-2</v>
          </cell>
          <cell r="D147">
            <v>3.8199999999999998E-2</v>
          </cell>
          <cell r="E147">
            <v>2.4899999999999999E-2</v>
          </cell>
          <cell r="F147">
            <v>2.6499999999999999E-2</v>
          </cell>
          <cell r="G147">
            <v>4.6199999999999998E-2</v>
          </cell>
        </row>
        <row r="148">
          <cell r="A148" t="str">
            <v>Castilla - La Mancha</v>
          </cell>
          <cell r="B148">
            <v>3.8800000000000001E-2</v>
          </cell>
          <cell r="C148">
            <v>3.9899999999999998E-2</v>
          </cell>
          <cell r="D148">
            <v>3.0200000000000001E-2</v>
          </cell>
          <cell r="E148">
            <v>4.3799999999999999E-2</v>
          </cell>
          <cell r="F148">
            <v>3.1399999999999997E-2</v>
          </cell>
          <cell r="G148">
            <v>3.8600000000000002E-2</v>
          </cell>
        </row>
        <row r="149">
          <cell r="A149" t="str">
            <v>Cantabria</v>
          </cell>
          <cell r="B149">
            <v>3.0200000000000001E-2</v>
          </cell>
          <cell r="C149">
            <v>3.5499999999999997E-2</v>
          </cell>
          <cell r="D149">
            <v>2.8000000000000001E-2</v>
          </cell>
          <cell r="E149">
            <v>2.1899999999999999E-2</v>
          </cell>
          <cell r="F149">
            <v>1.6799999999999999E-2</v>
          </cell>
          <cell r="G149">
            <v>2.93E-2</v>
          </cell>
        </row>
        <row r="150">
          <cell r="A150" t="str">
            <v>Aragón</v>
          </cell>
          <cell r="B150">
            <v>2.29E-2</v>
          </cell>
          <cell r="C150">
            <v>2.3800000000000002E-2</v>
          </cell>
          <cell r="D150">
            <v>2.29E-2</v>
          </cell>
          <cell r="E150">
            <v>1.9900000000000001E-2</v>
          </cell>
          <cell r="F150">
            <v>1.2200000000000001E-2</v>
          </cell>
          <cell r="G150">
            <v>2.2100000000000002E-2</v>
          </cell>
        </row>
        <row r="151">
          <cell r="A151" t="str">
            <v>Extremadura</v>
          </cell>
          <cell r="B151">
            <v>2.4E-2</v>
          </cell>
          <cell r="C151">
            <v>1.95E-2</v>
          </cell>
          <cell r="D151">
            <v>1.9400000000000001E-2</v>
          </cell>
          <cell r="E151">
            <v>8.0999999999999996E-3</v>
          </cell>
          <cell r="F151">
            <v>1.47E-2</v>
          </cell>
          <cell r="G151">
            <v>2.2100000000000002E-2</v>
          </cell>
        </row>
        <row r="152">
          <cell r="A152" t="str">
            <v>Navarra (Comunidad Foral de)</v>
          </cell>
          <cell r="B152">
            <v>1.67E-2</v>
          </cell>
          <cell r="C152">
            <v>1.6E-2</v>
          </cell>
          <cell r="D152">
            <v>8.5000000000000006E-3</v>
          </cell>
          <cell r="E152">
            <v>1.9300000000000001E-2</v>
          </cell>
          <cell r="F152">
            <v>9.7999999999999997E-3</v>
          </cell>
          <cell r="G152">
            <v>1.6199999999999999E-2</v>
          </cell>
        </row>
        <row r="153">
          <cell r="A153" t="str">
            <v>Murcia (Región de)</v>
          </cell>
          <cell r="B153">
            <v>1.4999999999999999E-2</v>
          </cell>
          <cell r="C153">
            <v>8.3999999999999995E-3</v>
          </cell>
          <cell r="D153">
            <v>6.4999999999999997E-3</v>
          </cell>
          <cell r="E153">
            <v>8.3999999999999995E-3</v>
          </cell>
          <cell r="F153">
            <v>7.0000000000000001E-3</v>
          </cell>
          <cell r="G153">
            <v>1.34E-2</v>
          </cell>
        </row>
        <row r="154">
          <cell r="A154" t="str">
            <v>Rioja (La)</v>
          </cell>
          <cell r="B154">
            <v>1.17E-2</v>
          </cell>
          <cell r="C154">
            <v>1.0999999999999999E-2</v>
          </cell>
          <cell r="D154">
            <v>1.5699999999999999E-2</v>
          </cell>
          <cell r="E154">
            <v>1.12E-2</v>
          </cell>
          <cell r="F154">
            <v>8.3999999999999995E-3</v>
          </cell>
          <cell r="G154">
            <v>1.14E-2</v>
          </cell>
        </row>
        <row r="155">
          <cell r="A155" t="str">
            <v>Canarias</v>
          </cell>
          <cell r="B155">
            <v>1.18E-2</v>
          </cell>
          <cell r="C155">
            <v>9.9000000000000008E-3</v>
          </cell>
          <cell r="D155">
            <v>8.8999999999999999E-3</v>
          </cell>
          <cell r="E155">
            <v>3.8999999999999998E-3</v>
          </cell>
          <cell r="F155">
            <v>4.1999999999999997E-3</v>
          </cell>
          <cell r="G155">
            <v>1.0699999999999999E-2</v>
          </cell>
        </row>
        <row r="156">
          <cell r="A156" t="str">
            <v>Baleares (Islas)</v>
          </cell>
          <cell r="B156">
            <v>1.0200000000000001E-2</v>
          </cell>
          <cell r="C156">
            <v>7.0000000000000001E-3</v>
          </cell>
          <cell r="D156">
            <v>7.9000000000000008E-3</v>
          </cell>
          <cell r="E156">
            <v>3.3E-3</v>
          </cell>
          <cell r="F156">
            <v>4.1000000000000003E-3</v>
          </cell>
          <cell r="G156">
            <v>8.9999999999999993E-3</v>
          </cell>
        </row>
        <row r="157">
          <cell r="A157" t="str">
            <v>Ceuta</v>
          </cell>
          <cell r="B157">
            <v>1.5E-3</v>
          </cell>
          <cell r="C157">
            <v>1E-3</v>
          </cell>
          <cell r="D157">
            <v>5.0000000000000001E-4</v>
          </cell>
          <cell r="E157">
            <v>5.9999999999999995E-4</v>
          </cell>
          <cell r="F157">
            <v>2.0000000000000001E-4</v>
          </cell>
          <cell r="G157">
            <v>1.2999999999999999E-3</v>
          </cell>
        </row>
        <row r="158">
          <cell r="A158" t="str">
            <v>Melilla</v>
          </cell>
          <cell r="B158">
            <v>1.1000000000000001E-3</v>
          </cell>
          <cell r="C158">
            <v>6.9999999999999999E-4</v>
          </cell>
          <cell r="D158">
            <v>5.9999999999999995E-4</v>
          </cell>
          <cell r="E158">
            <v>4.0000000000000002E-4</v>
          </cell>
          <cell r="F158">
            <v>8.0000000000000004E-4</v>
          </cell>
          <cell r="G158">
            <v>1E-3</v>
          </cell>
        </row>
      </sheetData>
      <sheetData sheetId="5"/>
      <sheetData sheetId="6"/>
      <sheetData sheetId="7"/>
      <sheetData sheetId="8"/>
      <sheetData sheetId="9">
        <row r="13">
          <cell r="B13" t="str">
            <v>TOTAL</v>
          </cell>
          <cell r="G13" t="str">
            <v>TOTAL</v>
          </cell>
        </row>
        <row r="14">
          <cell r="B14">
            <v>66230</v>
          </cell>
          <cell r="C14" t="str">
            <v>HOSTELERÍA 2011</v>
          </cell>
          <cell r="G14">
            <v>1521</v>
          </cell>
          <cell r="H14" t="str">
            <v>AGENCIAS DE VIAJES 2011</v>
          </cell>
        </row>
        <row r="15">
          <cell r="B15">
            <v>64416</v>
          </cell>
          <cell r="C15" t="str">
            <v>HOSTELERÍA 2012</v>
          </cell>
          <cell r="G15">
            <v>1386</v>
          </cell>
          <cell r="H15" t="str">
            <v>AGENCIAS DE VIAJES 2012</v>
          </cell>
        </row>
      </sheetData>
      <sheetData sheetId="10">
        <row r="27">
          <cell r="B27" t="str">
            <v>HOSTELERÍA 2011</v>
          </cell>
          <cell r="C27" t="str">
            <v>HOSTELERÍA 2012</v>
          </cell>
        </row>
        <row r="28">
          <cell r="A28" t="str">
            <v>ÁVILA</v>
          </cell>
          <cell r="B28">
            <v>4709</v>
          </cell>
          <cell r="C28">
            <v>4414</v>
          </cell>
        </row>
        <row r="29">
          <cell r="A29" t="str">
            <v>BURGOS</v>
          </cell>
          <cell r="B29">
            <v>9989</v>
          </cell>
          <cell r="C29">
            <v>9722</v>
          </cell>
        </row>
        <row r="30">
          <cell r="A30" t="str">
            <v>LEÓN</v>
          </cell>
          <cell r="B30">
            <v>12597</v>
          </cell>
          <cell r="C30">
            <v>12261</v>
          </cell>
        </row>
        <row r="31">
          <cell r="A31" t="str">
            <v>PALENCIA</v>
          </cell>
          <cell r="B31">
            <v>4157</v>
          </cell>
          <cell r="C31">
            <v>4039</v>
          </cell>
        </row>
        <row r="32">
          <cell r="A32" t="str">
            <v>SALAMANCA</v>
          </cell>
          <cell r="B32">
            <v>9434</v>
          </cell>
          <cell r="C32">
            <v>9166</v>
          </cell>
        </row>
        <row r="33">
          <cell r="A33" t="str">
            <v>SEGOVIA</v>
          </cell>
          <cell r="B33">
            <v>5133</v>
          </cell>
          <cell r="C33">
            <v>5079</v>
          </cell>
        </row>
        <row r="34">
          <cell r="A34" t="str">
            <v>SORIA</v>
          </cell>
          <cell r="B34">
            <v>2654</v>
          </cell>
          <cell r="C34">
            <v>2549</v>
          </cell>
        </row>
        <row r="35">
          <cell r="A35" t="str">
            <v>VALLADOLID</v>
          </cell>
          <cell r="B35">
            <v>13115</v>
          </cell>
          <cell r="C35">
            <v>12892</v>
          </cell>
        </row>
        <row r="36">
          <cell r="A36" t="str">
            <v>ZAMORA</v>
          </cell>
          <cell r="B36">
            <v>4436</v>
          </cell>
          <cell r="C36">
            <v>4285</v>
          </cell>
        </row>
        <row r="60">
          <cell r="B60" t="str">
            <v>AGENCIAS DE VIAJES 2011</v>
          </cell>
          <cell r="C60" t="str">
            <v>AGENCIAS DE VIAJES 2012</v>
          </cell>
        </row>
        <row r="61">
          <cell r="A61" t="str">
            <v>ÁVILA</v>
          </cell>
          <cell r="B61">
            <v>78</v>
          </cell>
          <cell r="C61">
            <v>73</v>
          </cell>
        </row>
        <row r="62">
          <cell r="A62" t="str">
            <v>BURGOS</v>
          </cell>
          <cell r="B62">
            <v>305</v>
          </cell>
          <cell r="C62">
            <v>260</v>
          </cell>
        </row>
        <row r="63">
          <cell r="A63" t="str">
            <v>LEÓN</v>
          </cell>
          <cell r="B63">
            <v>208</v>
          </cell>
          <cell r="C63">
            <v>186</v>
          </cell>
        </row>
        <row r="64">
          <cell r="A64" t="str">
            <v>PALENCIA</v>
          </cell>
          <cell r="B64">
            <v>84</v>
          </cell>
          <cell r="C64">
            <v>76</v>
          </cell>
        </row>
        <row r="65">
          <cell r="A65" t="str">
            <v>SALAMANCA</v>
          </cell>
          <cell r="B65">
            <v>191</v>
          </cell>
          <cell r="C65">
            <v>191</v>
          </cell>
        </row>
        <row r="66">
          <cell r="A66" t="str">
            <v>SEGOVIA</v>
          </cell>
          <cell r="B66">
            <v>109</v>
          </cell>
          <cell r="C66">
            <v>141</v>
          </cell>
        </row>
        <row r="67">
          <cell r="A67" t="str">
            <v>SORIA</v>
          </cell>
          <cell r="B67">
            <v>44</v>
          </cell>
          <cell r="C67">
            <v>44</v>
          </cell>
        </row>
        <row r="68">
          <cell r="A68" t="str">
            <v>VALLADOLID</v>
          </cell>
          <cell r="B68">
            <v>416</v>
          </cell>
          <cell r="C68">
            <v>339</v>
          </cell>
        </row>
        <row r="69">
          <cell r="A69" t="str">
            <v>ZAMORA</v>
          </cell>
          <cell r="B69">
            <v>86</v>
          </cell>
          <cell r="C69">
            <v>76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EMPLEO"/>
      <sheetName val="EMPLEO X PROV."/>
    </sheetNames>
    <sheetDataSet>
      <sheetData sheetId="0"/>
      <sheetData sheetId="1"/>
      <sheetData sheetId="2"/>
      <sheetData sheetId="3"/>
      <sheetData sheetId="4">
        <row r="203">
          <cell r="B203" t="str">
            <v>HOTELES</v>
          </cell>
          <cell r="C203" t="str">
            <v>HOSTALES</v>
          </cell>
          <cell r="D203" t="str">
            <v>PENSIONES</v>
          </cell>
          <cell r="E203" t="str">
            <v>CAMPAMENTOS</v>
          </cell>
          <cell r="F203" t="str">
            <v>ALOJ. TURISMO RURAL</v>
          </cell>
          <cell r="G203" t="str">
            <v>TOTAL ALOJAMIENTOS</v>
          </cell>
        </row>
        <row r="204">
          <cell r="A204" t="str">
            <v>Francia</v>
          </cell>
          <cell r="B204">
            <v>0.19533586502075195</v>
          </cell>
          <cell r="C204">
            <v>0.18618905544281006</v>
          </cell>
          <cell r="D204">
            <v>0.19643884897232056</v>
          </cell>
          <cell r="E204">
            <v>0.26492360234260559</v>
          </cell>
          <cell r="F204">
            <v>0.17267373204231262</v>
          </cell>
          <cell r="G204">
            <v>0.20046824216842651</v>
          </cell>
        </row>
        <row r="205">
          <cell r="A205" t="str">
            <v>Reino Unido</v>
          </cell>
          <cell r="B205">
            <v>0.12528948485851288</v>
          </cell>
          <cell r="C205">
            <v>8.5844963788986206E-2</v>
          </cell>
          <cell r="D205">
            <v>4.5362681150436401E-2</v>
          </cell>
          <cell r="E205">
            <v>0.16412881016731262</v>
          </cell>
          <cell r="F205">
            <v>0.16833828389644623</v>
          </cell>
          <cell r="G205">
            <v>0.12556907534599304</v>
          </cell>
        </row>
        <row r="206">
          <cell r="A206" t="str">
            <v>Alemania</v>
          </cell>
          <cell r="B206">
            <v>9.0316519141197205E-2</v>
          </cell>
          <cell r="C206">
            <v>0.12376230955123901</v>
          </cell>
          <cell r="D206">
            <v>0.13155879080295563</v>
          </cell>
          <cell r="E206">
            <v>0.12229795753955841</v>
          </cell>
          <cell r="F206">
            <v>0.1041499450802803</v>
          </cell>
          <cell r="G206">
            <v>9.6956923604011536E-2</v>
          </cell>
        </row>
        <row r="207">
          <cell r="A207" t="str">
            <v>Portugal</v>
          </cell>
          <cell r="B207">
            <v>0.10482174903154373</v>
          </cell>
          <cell r="C207">
            <v>9.2529870569705963E-2</v>
          </cell>
          <cell r="D207">
            <v>7.5807452201843262E-2</v>
          </cell>
          <cell r="E207">
            <v>3.688909113407135E-2</v>
          </cell>
          <cell r="F207">
            <v>7.2324424982070923E-2</v>
          </cell>
          <cell r="G207">
            <v>9.6304632723331451E-2</v>
          </cell>
        </row>
        <row r="208">
          <cell r="A208" t="str">
            <v>Benelux (Bélgica, Holanda y Luxemburgo)</v>
          </cell>
          <cell r="B208">
            <v>7.5447812676429749E-2</v>
          </cell>
          <cell r="C208">
            <v>6.8244688212871552E-2</v>
          </cell>
          <cell r="D208">
            <v>5.0274498760700226E-2</v>
          </cell>
          <cell r="E208">
            <v>0.29261037707328796</v>
          </cell>
          <cell r="F208">
            <v>9.4282977283000946E-2</v>
          </cell>
          <cell r="G208">
            <v>9.5042511820793152E-2</v>
          </cell>
        </row>
        <row r="209">
          <cell r="A209" t="str">
            <v>Resto de Europa</v>
          </cell>
          <cell r="B209">
            <v>9.0747453272342682E-2</v>
          </cell>
          <cell r="C209">
            <v>0.10777909308671951</v>
          </cell>
          <cell r="D209">
            <v>0.15062336623668671</v>
          </cell>
          <cell r="E209">
            <v>4.7146245837211609E-2</v>
          </cell>
          <cell r="F209">
            <v>0.1002354621887207</v>
          </cell>
          <cell r="G209">
            <v>8.9210443198680878E-2</v>
          </cell>
        </row>
        <row r="210">
          <cell r="A210" t="str">
            <v>Resto del mundo</v>
          </cell>
          <cell r="B210">
            <v>7.4669353663921356E-2</v>
          </cell>
          <cell r="C210">
            <v>8.067447692155838E-2</v>
          </cell>
          <cell r="D210">
            <v>7.2043217718601227E-2</v>
          </cell>
          <cell r="E210">
            <v>1.0787065140902996E-2</v>
          </cell>
          <cell r="F210">
            <v>7.1988523006439209E-2</v>
          </cell>
          <cell r="G210">
            <v>6.9152019917964935E-2</v>
          </cell>
        </row>
        <row r="211">
          <cell r="A211" t="str">
            <v>EEUU</v>
          </cell>
          <cell r="B211">
            <v>7.0106804370880127E-2</v>
          </cell>
          <cell r="C211">
            <v>5.4237443953752518E-2</v>
          </cell>
          <cell r="D211">
            <v>8.517041802406311E-2</v>
          </cell>
          <cell r="E211">
            <v>7.1505275554955006E-3</v>
          </cell>
          <cell r="F211">
            <v>8.8294915854930878E-2</v>
          </cell>
          <cell r="G211">
            <v>6.3652724027633667E-2</v>
          </cell>
        </row>
        <row r="212">
          <cell r="A212" t="str">
            <v>Italia</v>
          </cell>
          <cell r="B212">
            <v>4.9380399286746979E-2</v>
          </cell>
          <cell r="C212">
            <v>6.1022102832794189E-2</v>
          </cell>
          <cell r="D212">
            <v>8.3848901093006134E-2</v>
          </cell>
          <cell r="E212">
            <v>4.9282591789960861E-2</v>
          </cell>
          <cell r="F212">
            <v>3.901585191488266E-2</v>
          </cell>
          <cell r="G212">
            <v>5.0562970340251923E-2</v>
          </cell>
        </row>
        <row r="213">
          <cell r="A213" t="str">
            <v>Resto de América</v>
          </cell>
          <cell r="B213">
            <v>3.7758510559797287E-2</v>
          </cell>
          <cell r="C213">
            <v>4.1921887546777725E-2</v>
          </cell>
          <cell r="D213">
            <v>4.3661180883646011E-2</v>
          </cell>
          <cell r="E213">
            <v>2.7891392819583416E-3</v>
          </cell>
          <cell r="F213">
            <v>3.5671975463628769E-2</v>
          </cell>
          <cell r="G213">
            <v>3.4900035709142685E-2</v>
          </cell>
        </row>
        <row r="214">
          <cell r="A214" t="str">
            <v>Brasil</v>
          </cell>
          <cell r="B214">
            <v>2.0701188594102859E-2</v>
          </cell>
          <cell r="C214">
            <v>3.2111659646034241E-2</v>
          </cell>
          <cell r="D214">
            <v>2.0148200914263725E-2</v>
          </cell>
          <cell r="E214">
            <v>5.3140160162001848E-4</v>
          </cell>
          <cell r="F214">
            <v>1.0596388019621372E-2</v>
          </cell>
          <cell r="G214">
            <v>1.9513586536049843E-2</v>
          </cell>
        </row>
        <row r="215">
          <cell r="A215" t="str">
            <v>China</v>
          </cell>
          <cell r="B215">
            <v>1.7886795103549957E-2</v>
          </cell>
          <cell r="C215">
            <v>1.4503795653581619E-2</v>
          </cell>
          <cell r="D215">
            <v>6.3844542019069195E-3</v>
          </cell>
          <cell r="E215">
            <v>0</v>
          </cell>
          <cell r="F215">
            <v>6.3393875025212765E-3</v>
          </cell>
          <cell r="G215">
            <v>1.5502173453569412E-2</v>
          </cell>
        </row>
        <row r="216">
          <cell r="A216" t="str">
            <v>Japón</v>
          </cell>
          <cell r="B216">
            <v>1.7685152590274811E-2</v>
          </cell>
          <cell r="C216">
            <v>1.6610627993941307E-2</v>
          </cell>
          <cell r="D216">
            <v>5.9564588591456413E-3</v>
          </cell>
          <cell r="E216">
            <v>0</v>
          </cell>
          <cell r="F216">
            <v>4.2955824173986912E-3</v>
          </cell>
          <cell r="G216">
            <v>1.5459571965038776E-2</v>
          </cell>
        </row>
        <row r="217">
          <cell r="A217" t="str">
            <v>Canadá</v>
          </cell>
          <cell r="B217">
            <v>1.456580962985754E-2</v>
          </cell>
          <cell r="C217">
            <v>2.446349710226059E-2</v>
          </cell>
          <cell r="D217">
            <v>2.1969359368085861E-2</v>
          </cell>
          <cell r="E217">
            <v>1.4276963192969561E-3</v>
          </cell>
          <cell r="F217">
            <v>2.0921966060996056E-2</v>
          </cell>
          <cell r="G217">
            <v>1.4428926631808281E-2</v>
          </cell>
        </row>
        <row r="218">
          <cell r="A218" t="str">
            <v>Méjico</v>
          </cell>
          <cell r="B218">
            <v>1.5287142246961594E-2</v>
          </cell>
          <cell r="C218">
            <v>1.0104530490934849E-2</v>
          </cell>
          <cell r="D218">
            <v>1.0752135887742043E-2</v>
          </cell>
          <cell r="E218">
            <v>3.5501772799761966E-5</v>
          </cell>
          <cell r="F218">
            <v>1.0870559141039848E-2</v>
          </cell>
          <cell r="G218">
            <v>1.3276165351271629E-2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GASTO"/>
      <sheetName val="GASTO X PROV"/>
      <sheetName val="GASTO X MESES"/>
      <sheetName val="GASTO X T.A."/>
      <sheetName val="EMPLEO"/>
      <sheetName val="EMPLEO X PROV."/>
      <sheetName val="DEMANDA 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A7" t="str">
            <v>Gasto 2014</v>
          </cell>
        </row>
        <row r="8">
          <cell r="D8">
            <v>0.32079406317622033</v>
          </cell>
          <cell r="E8" t="str">
            <v>ALOJAMIENTO</v>
          </cell>
        </row>
        <row r="9">
          <cell r="D9">
            <v>0.19617082448848766</v>
          </cell>
          <cell r="E9" t="str">
            <v>RESTAURANTES</v>
          </cell>
        </row>
        <row r="10">
          <cell r="D10">
            <v>7.8889753570619545E-2</v>
          </cell>
          <cell r="E10" t="str">
            <v>ALIMENTACIÓN FUERA DE RESTAURANTES</v>
          </cell>
        </row>
        <row r="11">
          <cell r="D11">
            <v>0.17942526519336433</v>
          </cell>
          <cell r="E11" t="str">
            <v>DESPLAZAMIENTOS/TRANSPORTE</v>
          </cell>
        </row>
        <row r="12">
          <cell r="D12">
            <v>7.0245074656122564E-2</v>
          </cell>
          <cell r="E12" t="str">
            <v>CULTURA Y OCIO</v>
          </cell>
        </row>
        <row r="13">
          <cell r="D13">
            <v>6.4866702185039815E-2</v>
          </cell>
          <cell r="E13" t="str">
            <v>GASTO EN COMPRAS</v>
          </cell>
        </row>
        <row r="14">
          <cell r="D14">
            <v>8.9608316730145618E-2</v>
          </cell>
          <cell r="E14" t="str">
            <v>OTROS GASTOS</v>
          </cell>
        </row>
      </sheetData>
      <sheetData sheetId="10">
        <row r="11">
          <cell r="A11" t="str">
            <v>OTROS GASTOS</v>
          </cell>
          <cell r="B11">
            <v>284733278.96861869</v>
          </cell>
        </row>
        <row r="12">
          <cell r="A12" t="str">
            <v>GASTO EN COMPRAS</v>
          </cell>
          <cell r="B12">
            <v>174119064.24185032</v>
          </cell>
        </row>
        <row r="13">
          <cell r="A13" t="str">
            <v>GASTO EN CULTURA Y OCIO</v>
          </cell>
          <cell r="B13">
            <v>70021676.800326437</v>
          </cell>
        </row>
        <row r="14">
          <cell r="A14" t="str">
            <v>GASTO EN DESPLAZAMIENTOS / TRANSPORTE</v>
          </cell>
          <cell r="B14">
            <v>159255890.15734518</v>
          </cell>
        </row>
        <row r="15">
          <cell r="A15" t="str">
            <v>GASTO EN ALIMENTACIÓN FUERA DE RESTAURANTES</v>
          </cell>
          <cell r="B15">
            <v>62348754.961983427</v>
          </cell>
        </row>
        <row r="16">
          <cell r="A16" t="str">
            <v>GASTO EN RESTAURANTES</v>
          </cell>
          <cell r="B16">
            <v>57574970.765220709</v>
          </cell>
        </row>
        <row r="17">
          <cell r="A17" t="str">
            <v>GASTO EN ALOJAMIENTO</v>
          </cell>
          <cell r="B17">
            <v>79535355.463910654</v>
          </cell>
        </row>
        <row r="48">
          <cell r="B48" t="str">
            <v>ÁVILA</v>
          </cell>
          <cell r="C48" t="str">
            <v>BURGOS</v>
          </cell>
          <cell r="D48" t="str">
            <v>LEÓN</v>
          </cell>
          <cell r="E48" t="str">
            <v>PALENCIA</v>
          </cell>
          <cell r="F48" t="str">
            <v>SALAMANCA</v>
          </cell>
          <cell r="G48" t="str">
            <v>SEGOVIA</v>
          </cell>
          <cell r="H48" t="str">
            <v>SORIA</v>
          </cell>
          <cell r="I48" t="str">
            <v>VALLADOLID</v>
          </cell>
          <cell r="J48" t="str">
            <v>ZAMORA</v>
          </cell>
        </row>
        <row r="49">
          <cell r="A49" t="str">
            <v>GASTO EN ALOJAMIENTO</v>
          </cell>
          <cell r="B49">
            <v>35789021.101830289</v>
          </cell>
          <cell r="C49">
            <v>39585967.159220673</v>
          </cell>
          <cell r="D49">
            <v>43814159.036141641</v>
          </cell>
          <cell r="E49">
            <v>15076003.416563515</v>
          </cell>
          <cell r="F49">
            <v>49859382.799020216</v>
          </cell>
          <cell r="G49">
            <v>27327501.607206933</v>
          </cell>
          <cell r="H49">
            <v>18328317.43079425</v>
          </cell>
          <cell r="I49">
            <v>40669044.596967235</v>
          </cell>
          <cell r="J49">
            <v>14283881.820873912</v>
          </cell>
        </row>
        <row r="50">
          <cell r="A50" t="str">
            <v>GASTO EN RESTAURANTES</v>
          </cell>
          <cell r="B50">
            <v>16817461.318322677</v>
          </cell>
          <cell r="C50">
            <v>27684240.939317476</v>
          </cell>
          <cell r="D50">
            <v>28437016.833442513</v>
          </cell>
          <cell r="E50">
            <v>7949776.9850481544</v>
          </cell>
          <cell r="F50">
            <v>25630947.70630892</v>
          </cell>
          <cell r="G50">
            <v>19316859.269535977</v>
          </cell>
          <cell r="H50">
            <v>13134134.998176407</v>
          </cell>
          <cell r="I50">
            <v>24798791.737652078</v>
          </cell>
          <cell r="J50">
            <v>10349834.454046069</v>
          </cell>
        </row>
        <row r="51">
          <cell r="A51" t="str">
            <v>GASTO EN ALIMENTACIÓN FUERA DE RESTAURANTES</v>
          </cell>
          <cell r="B51">
            <v>10166721.777682662</v>
          </cell>
          <cell r="C51">
            <v>12142070.82009046</v>
          </cell>
          <cell r="D51">
            <v>11802043.865571467</v>
          </cell>
          <cell r="E51">
            <v>5178725.8861706872</v>
          </cell>
          <cell r="F51">
            <v>12709255.681045087</v>
          </cell>
          <cell r="G51">
            <v>4382619.4277723478</v>
          </cell>
          <cell r="H51">
            <v>5795435.5570878908</v>
          </cell>
          <cell r="I51">
            <v>4201374.2366125202</v>
          </cell>
          <cell r="J51">
            <v>3643429.5482933093</v>
          </cell>
        </row>
        <row r="52">
          <cell r="A52" t="str">
            <v>GASTO EN DESPLAZAMIENTOS / TRANSPORTE</v>
          </cell>
          <cell r="B52">
            <v>10629504.758985797</v>
          </cell>
          <cell r="C52">
            <v>40672793.765551955</v>
          </cell>
          <cell r="D52">
            <v>21581634.998255908</v>
          </cell>
          <cell r="E52">
            <v>8627369.5082750041</v>
          </cell>
          <cell r="F52">
            <v>26454360.425283819</v>
          </cell>
          <cell r="G52">
            <v>12723996.92612977</v>
          </cell>
          <cell r="H52">
            <v>8607503.9726983905</v>
          </cell>
          <cell r="I52">
            <v>21479880.393677518</v>
          </cell>
          <cell r="J52">
            <v>8478845.4084870219</v>
          </cell>
        </row>
        <row r="53">
          <cell r="A53" t="str">
            <v>GASTO EN CULTURA Y OCIO</v>
          </cell>
          <cell r="B53">
            <v>3802868.528298351</v>
          </cell>
          <cell r="C53">
            <v>18009122.127850711</v>
          </cell>
          <cell r="D53">
            <v>9571489.7759139892</v>
          </cell>
          <cell r="E53">
            <v>2291545.3151371176</v>
          </cell>
          <cell r="F53">
            <v>11332398.924656216</v>
          </cell>
          <cell r="G53">
            <v>3205856.0648062783</v>
          </cell>
          <cell r="H53">
            <v>3929389.4420504142</v>
          </cell>
          <cell r="I53">
            <v>7355269.5833274182</v>
          </cell>
          <cell r="J53">
            <v>2850815.1999429371</v>
          </cell>
        </row>
        <row r="54">
          <cell r="A54" t="str">
            <v>GASTO EN COMPRAS</v>
          </cell>
          <cell r="B54">
            <v>3291250.2082207678</v>
          </cell>
          <cell r="C54">
            <v>15590392.27927372</v>
          </cell>
          <cell r="D54">
            <v>6914967.1200193278</v>
          </cell>
          <cell r="E54">
            <v>1984460.7700446215</v>
          </cell>
          <cell r="F54">
            <v>9139576.8153432906</v>
          </cell>
          <cell r="G54">
            <v>4149869.0871257158</v>
          </cell>
          <cell r="H54">
            <v>2777436.9877669117</v>
          </cell>
          <cell r="I54">
            <v>11434935.509838808</v>
          </cell>
          <cell r="J54">
            <v>2292081.9875875418</v>
          </cell>
        </row>
        <row r="55">
          <cell r="A55" t="str">
            <v>OTROS GASTOS</v>
          </cell>
          <cell r="B55">
            <v>5844245.3610790074</v>
          </cell>
          <cell r="C55">
            <v>2601244.0049109785</v>
          </cell>
          <cell r="D55">
            <v>13114643.267496061</v>
          </cell>
          <cell r="E55">
            <v>6238600.6402569693</v>
          </cell>
          <cell r="F55">
            <v>23186519.729555152</v>
          </cell>
          <cell r="G55">
            <v>10227467.509750079</v>
          </cell>
          <cell r="H55">
            <v>5986365.4997537239</v>
          </cell>
          <cell r="I55">
            <v>5748506.453228334</v>
          </cell>
          <cell r="J55">
            <v>6587762.9978803489</v>
          </cell>
        </row>
        <row r="58">
          <cell r="B58">
            <v>9.7275962066853322E-2</v>
          </cell>
          <cell r="C58">
            <v>0.17607905530337811</v>
          </cell>
          <cell r="D58">
            <v>0.1523632629667255</v>
          </cell>
          <cell r="E58">
            <v>5.3342800533149444E-2</v>
          </cell>
          <cell r="F58">
            <v>0.17836233169000071</v>
          </cell>
          <cell r="G58">
            <v>9.1634946674779949E-2</v>
          </cell>
          <cell r="H58">
            <v>6.5974887541869184E-2</v>
          </cell>
          <cell r="I58">
            <v>0.13033938414911994</v>
          </cell>
          <cell r="J58">
            <v>5.4627369074123577E-2</v>
          </cell>
        </row>
      </sheetData>
      <sheetData sheetId="11"/>
      <sheetData sheetId="12">
        <row r="10">
          <cell r="B10" t="str">
            <v>ALOJ. HOTELEROS</v>
          </cell>
          <cell r="C10" t="str">
            <v>CAMPAMENTOS</v>
          </cell>
          <cell r="D10" t="str">
            <v>ALOJ. TURISMO RURAL</v>
          </cell>
        </row>
        <row r="19">
          <cell r="B19">
            <v>0.82235404847634708</v>
          </cell>
          <cell r="C19">
            <v>4.4089557451025718E-2</v>
          </cell>
          <cell r="D19">
            <v>0.13355639407262723</v>
          </cell>
        </row>
      </sheetData>
      <sheetData sheetId="13"/>
      <sheetData sheetId="14">
        <row r="30">
          <cell r="B30" t="str">
            <v>HOSTELERÍA 2013</v>
          </cell>
          <cell r="C30" t="str">
            <v>HOSTELERÍA 2014</v>
          </cell>
        </row>
        <row r="31">
          <cell r="A31" t="str">
            <v>ÁVILA</v>
          </cell>
          <cell r="B31">
            <v>4422</v>
          </cell>
          <cell r="C31">
            <v>4539</v>
          </cell>
        </row>
        <row r="32">
          <cell r="A32" t="str">
            <v>BURGOS</v>
          </cell>
          <cell r="B32">
            <v>9872</v>
          </cell>
          <cell r="C32">
            <v>10128</v>
          </cell>
        </row>
        <row r="33">
          <cell r="A33" t="str">
            <v>LEÓN</v>
          </cell>
          <cell r="B33">
            <v>12182</v>
          </cell>
          <cell r="C33">
            <v>12447</v>
          </cell>
        </row>
        <row r="34">
          <cell r="A34" t="str">
            <v>PALENCIA</v>
          </cell>
          <cell r="B34">
            <v>3948</v>
          </cell>
          <cell r="C34">
            <v>3982</v>
          </cell>
        </row>
        <row r="35">
          <cell r="A35" t="str">
            <v>SALAMANCA</v>
          </cell>
          <cell r="B35">
            <v>9160</v>
          </cell>
          <cell r="C35">
            <v>9339</v>
          </cell>
        </row>
        <row r="36">
          <cell r="A36" t="str">
            <v>SEGOVIA</v>
          </cell>
          <cell r="B36">
            <v>4999</v>
          </cell>
          <cell r="C36">
            <v>5086</v>
          </cell>
        </row>
        <row r="37">
          <cell r="A37" t="str">
            <v>SORIA</v>
          </cell>
          <cell r="B37">
            <v>2642</v>
          </cell>
          <cell r="C37">
            <v>2649</v>
          </cell>
        </row>
        <row r="38">
          <cell r="A38" t="str">
            <v>VALLADOLID</v>
          </cell>
          <cell r="B38">
            <v>12726</v>
          </cell>
          <cell r="C38">
            <v>13053</v>
          </cell>
        </row>
        <row r="39">
          <cell r="A39" t="str">
            <v>ZAMORA</v>
          </cell>
          <cell r="B39">
            <v>4314</v>
          </cell>
          <cell r="C39">
            <v>4493</v>
          </cell>
        </row>
        <row r="73">
          <cell r="B73" t="str">
            <v>AGENCIAS DE VIAJES 2013</v>
          </cell>
          <cell r="C73" t="str">
            <v>AGENCIAS DE VIAJES 2014</v>
          </cell>
        </row>
        <row r="74">
          <cell r="A74" t="str">
            <v>ÁVILA</v>
          </cell>
          <cell r="B74">
            <v>63</v>
          </cell>
          <cell r="C74">
            <v>72</v>
          </cell>
        </row>
        <row r="75">
          <cell r="A75" t="str">
            <v>BURGOS</v>
          </cell>
          <cell r="B75">
            <v>266</v>
          </cell>
          <cell r="C75">
            <v>252</v>
          </cell>
        </row>
        <row r="76">
          <cell r="A76" t="str">
            <v>LEÓN</v>
          </cell>
          <cell r="B76">
            <v>179</v>
          </cell>
          <cell r="C76">
            <v>183</v>
          </cell>
        </row>
        <row r="77">
          <cell r="A77" t="str">
            <v>PALENCIA</v>
          </cell>
          <cell r="B77">
            <v>79</v>
          </cell>
          <cell r="C77">
            <v>80</v>
          </cell>
        </row>
        <row r="78">
          <cell r="A78" t="str">
            <v>SALAMANCA</v>
          </cell>
          <cell r="B78">
            <v>186</v>
          </cell>
          <cell r="C78">
            <v>201</v>
          </cell>
        </row>
        <row r="79">
          <cell r="A79" t="str">
            <v>SEGOVIA</v>
          </cell>
          <cell r="B79">
            <v>109</v>
          </cell>
          <cell r="C79">
            <v>117</v>
          </cell>
        </row>
        <row r="80">
          <cell r="A80" t="str">
            <v>SORIA</v>
          </cell>
          <cell r="B80">
            <v>38</v>
          </cell>
          <cell r="C80">
            <v>43</v>
          </cell>
        </row>
        <row r="81">
          <cell r="A81" t="str">
            <v>VALLADOLID</v>
          </cell>
          <cell r="B81">
            <v>327</v>
          </cell>
          <cell r="C81">
            <v>317</v>
          </cell>
        </row>
        <row r="82">
          <cell r="A82" t="str">
            <v>ZAMORA</v>
          </cell>
          <cell r="B82">
            <v>68</v>
          </cell>
          <cell r="C82">
            <v>70</v>
          </cell>
        </row>
      </sheetData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GASTO"/>
      <sheetName val="11.- GASTO X PROV"/>
      <sheetName val="12.- GASTO X MESES"/>
      <sheetName val="13.- GASTO X T.A."/>
      <sheetName val="14.- EMPLEO"/>
      <sheetName val="15.- EMPLEO X PROV."/>
      <sheetName val="16.- DEMANDA ANUAL"/>
    </sheetNames>
    <sheetDataSet>
      <sheetData sheetId="0">
        <row r="21">
          <cell r="C21" t="str">
            <v>ÁVILA</v>
          </cell>
          <cell r="D21" t="str">
            <v>BURGOS</v>
          </cell>
          <cell r="E21" t="str">
            <v>LEÓN</v>
          </cell>
          <cell r="F21" t="str">
            <v>PALENCIA</v>
          </cell>
          <cell r="G21" t="str">
            <v>SALAMANCA</v>
          </cell>
          <cell r="H21" t="str">
            <v>SEGOVIA</v>
          </cell>
          <cell r="I21" t="str">
            <v>SORIA</v>
          </cell>
          <cell r="J21" t="str">
            <v>VALLADOLID</v>
          </cell>
          <cell r="K21" t="str">
            <v>ZAMORA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59">
          <cell r="B259">
            <v>42339</v>
          </cell>
          <cell r="C259">
            <v>42705</v>
          </cell>
        </row>
        <row r="260">
          <cell r="B260">
            <v>986</v>
          </cell>
          <cell r="C260">
            <v>890</v>
          </cell>
        </row>
        <row r="261">
          <cell r="B261">
            <v>472</v>
          </cell>
          <cell r="C261">
            <v>421</v>
          </cell>
        </row>
        <row r="262">
          <cell r="B262">
            <v>576</v>
          </cell>
          <cell r="C262">
            <v>545</v>
          </cell>
        </row>
        <row r="263">
          <cell r="B263">
            <v>252</v>
          </cell>
          <cell r="C263">
            <v>232</v>
          </cell>
        </row>
        <row r="264">
          <cell r="B264">
            <v>575</v>
          </cell>
          <cell r="C264">
            <v>536</v>
          </cell>
        </row>
        <row r="265">
          <cell r="B265">
            <v>464</v>
          </cell>
          <cell r="C265">
            <v>460</v>
          </cell>
        </row>
        <row r="266">
          <cell r="B266">
            <v>362</v>
          </cell>
          <cell r="C266">
            <v>353</v>
          </cell>
        </row>
        <row r="267">
          <cell r="B267">
            <v>192</v>
          </cell>
          <cell r="C267">
            <v>179</v>
          </cell>
        </row>
        <row r="268">
          <cell r="B268">
            <v>244</v>
          </cell>
          <cell r="C268">
            <v>223</v>
          </cell>
        </row>
      </sheetData>
      <sheetData sheetId="8"/>
      <sheetData sheetId="9">
        <row r="4">
          <cell r="A4" t="str">
            <v>Gasto 2016</v>
          </cell>
        </row>
        <row r="5">
          <cell r="D5">
            <v>0.37516267319480162</v>
          </cell>
          <cell r="E5" t="str">
            <v>ALOJAMIENTO</v>
          </cell>
        </row>
        <row r="6">
          <cell r="D6">
            <v>0.22964615128933052</v>
          </cell>
          <cell r="E6" t="str">
            <v>RESTAURANTES</v>
          </cell>
        </row>
        <row r="7">
          <cell r="D7">
            <v>4.8647670560351325E-2</v>
          </cell>
          <cell r="E7" t="str">
            <v>ALIMENTACIÓN FUERA DE RESTAURANTES</v>
          </cell>
        </row>
        <row r="8">
          <cell r="D8">
            <v>0.1523461908780257</v>
          </cell>
          <cell r="E8" t="str">
            <v>DESPLAZAMIENTOS/TRANSPORTE</v>
          </cell>
        </row>
        <row r="9">
          <cell r="D9">
            <v>8.8182728880119743E-2</v>
          </cell>
          <cell r="E9" t="str">
            <v>CULTURA Y OCIO</v>
          </cell>
        </row>
        <row r="10">
          <cell r="D10">
            <v>8.8152988205755622E-2</v>
          </cell>
          <cell r="E10" t="str">
            <v>GASTO EN COMPRAS</v>
          </cell>
        </row>
        <row r="11">
          <cell r="D11">
            <v>1.7861596991615703E-2</v>
          </cell>
          <cell r="E11" t="str">
            <v>OTROS GASTOS</v>
          </cell>
        </row>
      </sheetData>
      <sheetData sheetId="10">
        <row r="6">
          <cell r="A6" t="str">
            <v>OTROS GASTOS</v>
          </cell>
          <cell r="B6">
            <v>20466478.715383623</v>
          </cell>
        </row>
        <row r="7">
          <cell r="A7" t="str">
            <v>GASTO EN COMPRAS</v>
          </cell>
          <cell r="B7">
            <v>101008955.56301321</v>
          </cell>
        </row>
        <row r="8">
          <cell r="A8" t="str">
            <v>GASTO EN CULTURA Y OCIO</v>
          </cell>
          <cell r="B8">
            <v>101043033.52811007</v>
          </cell>
        </row>
        <row r="9">
          <cell r="A9" t="str">
            <v>GASTO EN DESPLAZAMIENTOS / TRANSPORTE</v>
          </cell>
          <cell r="B9">
            <v>174563902.34526506</v>
          </cell>
        </row>
        <row r="10">
          <cell r="A10" t="str">
            <v>GASTO EN ALIMENTACIÓN FUERA DE RESTAURANTES</v>
          </cell>
          <cell r="B10">
            <v>55742300.900853649</v>
          </cell>
        </row>
        <row r="11">
          <cell r="A11" t="str">
            <v>GASTO EN RESTAURANTES</v>
          </cell>
          <cell r="B11">
            <v>263137057.09736198</v>
          </cell>
        </row>
        <row r="12">
          <cell r="A12" t="str">
            <v>GASTO EN ALOJAMIENTO</v>
          </cell>
          <cell r="B12">
            <v>429875272.03485954</v>
          </cell>
        </row>
        <row r="41">
          <cell r="B41" t="str">
            <v>ÁVILA</v>
          </cell>
          <cell r="C41" t="str">
            <v>BURGOS</v>
          </cell>
          <cell r="D41" t="str">
            <v>LEÓN</v>
          </cell>
          <cell r="E41" t="str">
            <v>PALENCIA</v>
          </cell>
          <cell r="F41" t="str">
            <v>SALAMANCA</v>
          </cell>
          <cell r="G41" t="str">
            <v>SEGOVIA</v>
          </cell>
          <cell r="H41" t="str">
            <v>SORIA</v>
          </cell>
          <cell r="I41" t="str">
            <v>VALLADOLID</v>
          </cell>
          <cell r="J41" t="str">
            <v>ZAMORA</v>
          </cell>
        </row>
        <row r="42">
          <cell r="A42" t="str">
            <v>GASTO EN ALOJAMIENTO</v>
          </cell>
          <cell r="B42">
            <v>43256588.071134731</v>
          </cell>
          <cell r="C42">
            <v>74276907.863293126</v>
          </cell>
          <cell r="D42">
            <v>65650450.729032941</v>
          </cell>
          <cell r="E42">
            <v>19526840.540526871</v>
          </cell>
          <cell r="F42">
            <v>75908575.951156899</v>
          </cell>
          <cell r="G42">
            <v>40536706.797117971</v>
          </cell>
          <cell r="H42">
            <v>27716460.949042991</v>
          </cell>
          <cell r="I42">
            <v>59122816.255874507</v>
          </cell>
          <cell r="J42">
            <v>23879924.877679374</v>
          </cell>
        </row>
        <row r="43">
          <cell r="A43" t="str">
            <v>GASTO EN RESTAURANTES</v>
          </cell>
          <cell r="B43">
            <v>23980699.359855875</v>
          </cell>
          <cell r="C43">
            <v>54273126.823315188</v>
          </cell>
          <cell r="D43">
            <v>36973514.809489943</v>
          </cell>
          <cell r="E43">
            <v>12191168.216104351</v>
          </cell>
          <cell r="F43">
            <v>47177241.662364244</v>
          </cell>
          <cell r="G43">
            <v>23278860.869208056</v>
          </cell>
          <cell r="H43">
            <v>20295435.151602935</v>
          </cell>
          <cell r="I43">
            <v>31783982.036262844</v>
          </cell>
          <cell r="J43">
            <v>13183028.169158513</v>
          </cell>
        </row>
        <row r="44">
          <cell r="A44" t="str">
            <v>GASTO EN ALIMENTACIÓN FUERA DE RESTAURANTES</v>
          </cell>
          <cell r="B44">
            <v>8100639.6515872227</v>
          </cell>
          <cell r="C44">
            <v>7274506.1052333228</v>
          </cell>
          <cell r="D44">
            <v>13111744.018223695</v>
          </cell>
          <cell r="E44">
            <v>3811915.1032714909</v>
          </cell>
          <cell r="F44">
            <v>8266717.7064893832</v>
          </cell>
          <cell r="G44">
            <v>5273998.3755072877</v>
          </cell>
          <cell r="H44">
            <v>3336700.1712192907</v>
          </cell>
          <cell r="I44">
            <v>5289246.8962476617</v>
          </cell>
          <cell r="J44">
            <v>1276832.8730742903</v>
          </cell>
        </row>
        <row r="45">
          <cell r="A45" t="str">
            <v>GASTO EN DESPLAZAMIENTOS / TRANSPORTE</v>
          </cell>
          <cell r="B45">
            <v>20787250.731157299</v>
          </cell>
          <cell r="C45">
            <v>31906304.025782079</v>
          </cell>
          <cell r="D45">
            <v>32509443.279734451</v>
          </cell>
          <cell r="E45">
            <v>9602370.3486550543</v>
          </cell>
          <cell r="F45">
            <v>30786179.515931286</v>
          </cell>
          <cell r="G45">
            <v>14389072.822801996</v>
          </cell>
          <cell r="H45">
            <v>6021295.5870751971</v>
          </cell>
          <cell r="I45">
            <v>19627008.059980839</v>
          </cell>
          <cell r="J45">
            <v>8934977.9741468579</v>
          </cell>
        </row>
        <row r="46">
          <cell r="A46" t="str">
            <v>GASTO EN CULTURA Y OCIO</v>
          </cell>
          <cell r="B46">
            <v>13564109.428369818</v>
          </cell>
          <cell r="C46">
            <v>18682373.66310358</v>
          </cell>
          <cell r="D46">
            <v>22484743.491829142</v>
          </cell>
          <cell r="E46">
            <v>3445318.8970450307</v>
          </cell>
          <cell r="F46">
            <v>10951299.915100891</v>
          </cell>
          <cell r="G46">
            <v>6602735.3227154156</v>
          </cell>
          <cell r="H46">
            <v>3544720.4317779443</v>
          </cell>
          <cell r="I46">
            <v>16900924.144037683</v>
          </cell>
          <cell r="J46">
            <v>4866808.2341305809</v>
          </cell>
        </row>
        <row r="47">
          <cell r="A47" t="str">
            <v>GASTO EN COMPRAS</v>
          </cell>
          <cell r="B47">
            <v>6835778.7042235881</v>
          </cell>
          <cell r="C47">
            <v>19533215.547937214</v>
          </cell>
          <cell r="D47">
            <v>23017943.283739515</v>
          </cell>
          <cell r="E47">
            <v>5847050.017655802</v>
          </cell>
          <cell r="F47">
            <v>19115273.304458998</v>
          </cell>
          <cell r="G47">
            <v>7508343.1918200413</v>
          </cell>
          <cell r="H47">
            <v>5047777.7786062229</v>
          </cell>
          <cell r="I47">
            <v>8171609.8862248231</v>
          </cell>
          <cell r="J47">
            <v>5931963.8483470054</v>
          </cell>
        </row>
        <row r="48">
          <cell r="A48" t="str">
            <v>OTROS GASTOS</v>
          </cell>
          <cell r="B48">
            <v>630478.40315300005</v>
          </cell>
          <cell r="C48">
            <v>3569345.9972921992</v>
          </cell>
          <cell r="D48">
            <v>794823.81025763846</v>
          </cell>
          <cell r="E48">
            <v>580451.19908842503</v>
          </cell>
          <cell r="F48">
            <v>10050380.268348388</v>
          </cell>
          <cell r="G48">
            <v>1639529.4215662484</v>
          </cell>
          <cell r="H48">
            <v>994173.82101300557</v>
          </cell>
          <cell r="I48">
            <v>1964217.3190059997</v>
          </cell>
          <cell r="J48">
            <v>243078.47565871506</v>
          </cell>
        </row>
        <row r="51">
          <cell r="B51">
            <v>0.10224451150607106</v>
          </cell>
          <cell r="C51">
            <v>0.18284955014732243</v>
          </cell>
          <cell r="D51">
            <v>0.16978214474739742</v>
          </cell>
          <cell r="E51">
            <v>4.8004309787058337E-2</v>
          </cell>
          <cell r="F51">
            <v>0.17651347293831682</v>
          </cell>
          <cell r="G51">
            <v>8.659979280188132E-2</v>
          </cell>
          <cell r="H51">
            <v>5.8434632394953306E-2</v>
          </cell>
          <cell r="I51">
            <v>0.12467724866153573</v>
          </cell>
          <cell r="J51">
            <v>5.0894337015463524E-2</v>
          </cell>
        </row>
      </sheetData>
      <sheetData sheetId="11">
        <row r="66">
          <cell r="B66" t="str">
            <v>ENERO</v>
          </cell>
          <cell r="C66" t="str">
            <v>FEBRERO</v>
          </cell>
          <cell r="D66" t="str">
            <v>MARZO</v>
          </cell>
          <cell r="E66" t="str">
            <v>ABRIL</v>
          </cell>
          <cell r="F66" t="str">
            <v>MAYO</v>
          </cell>
          <cell r="G66" t="str">
            <v>JUNIO</v>
          </cell>
          <cell r="H66" t="str">
            <v>JULIO</v>
          </cell>
          <cell r="I66" t="str">
            <v>AGOSTO</v>
          </cell>
          <cell r="J66" t="str">
            <v>SEPTIEMBRE</v>
          </cell>
          <cell r="K66" t="str">
            <v>OCTUBRE</v>
          </cell>
          <cell r="L66" t="str">
            <v>NOVIEMBRE</v>
          </cell>
          <cell r="M66" t="str">
            <v>DICIEMBRE</v>
          </cell>
        </row>
        <row r="67">
          <cell r="A67" t="str">
            <v>GASTO EN ALOJAMIENTO</v>
          </cell>
          <cell r="B67">
            <v>15953930.662699502</v>
          </cell>
          <cell r="C67">
            <v>17737831.572207</v>
          </cell>
          <cell r="D67">
            <v>28958521.273986999</v>
          </cell>
          <cell r="E67">
            <v>25315135.620950498</v>
          </cell>
          <cell r="F67">
            <v>40656242.019568674</v>
          </cell>
          <cell r="G67">
            <v>40198346.248566963</v>
          </cell>
          <cell r="H67">
            <v>45790411.583791874</v>
          </cell>
          <cell r="I67">
            <v>67166863.429291159</v>
          </cell>
          <cell r="J67">
            <v>44125276.161468975</v>
          </cell>
          <cell r="K67">
            <v>43842808.279748008</v>
          </cell>
          <cell r="L67">
            <v>29966223.402235895</v>
          </cell>
          <cell r="M67">
            <v>30163681.780343901</v>
          </cell>
        </row>
        <row r="68">
          <cell r="A68" t="str">
            <v>GASTO EN RESTAURANTES</v>
          </cell>
          <cell r="B68">
            <v>10585788.427982001</v>
          </cell>
          <cell r="C68">
            <v>12042973.375306001</v>
          </cell>
          <cell r="D68">
            <v>19675600.879335001</v>
          </cell>
          <cell r="E68">
            <v>17517865.700544998</v>
          </cell>
          <cell r="F68">
            <v>24364855.168179993</v>
          </cell>
          <cell r="G68">
            <v>24116092.719549987</v>
          </cell>
          <cell r="H68">
            <v>27367900.384437528</v>
          </cell>
          <cell r="I68">
            <v>39600871.408835374</v>
          </cell>
          <cell r="J68">
            <v>26069714.131219283</v>
          </cell>
          <cell r="K68">
            <v>25120924.761189297</v>
          </cell>
          <cell r="L68">
            <v>18349308.507117026</v>
          </cell>
          <cell r="M68">
            <v>18325161.633665491</v>
          </cell>
        </row>
        <row r="69">
          <cell r="A69" t="str">
            <v>GASTO EN ALIMENTACIÓN FUERA DE RESTAURANTES</v>
          </cell>
          <cell r="B69">
            <v>1800029.8979239997</v>
          </cell>
          <cell r="C69">
            <v>1942935.5925780002</v>
          </cell>
          <cell r="D69">
            <v>3383348.9641920007</v>
          </cell>
          <cell r="E69">
            <v>2589220.5798530001</v>
          </cell>
          <cell r="F69">
            <v>5320355.6599248536</v>
          </cell>
          <cell r="G69">
            <v>5161442.4750846662</v>
          </cell>
          <cell r="H69">
            <v>6997618.4866457311</v>
          </cell>
          <cell r="I69">
            <v>10590718.089880418</v>
          </cell>
          <cell r="J69">
            <v>6093129.9749410776</v>
          </cell>
          <cell r="K69">
            <v>4776077.3812184967</v>
          </cell>
          <cell r="L69">
            <v>3308520.4589617532</v>
          </cell>
          <cell r="M69">
            <v>3778903.3396496461</v>
          </cell>
        </row>
        <row r="70">
          <cell r="A70" t="str">
            <v>GASTO EN DESPLAZAMIENTOS / TRANSPORTE</v>
          </cell>
          <cell r="B70">
            <v>6568102.2919655005</v>
          </cell>
          <cell r="C70">
            <v>7374167.1314289998</v>
          </cell>
          <cell r="D70">
            <v>12290977.246477999</v>
          </cell>
          <cell r="E70">
            <v>10689716.829193499</v>
          </cell>
          <cell r="F70">
            <v>16740055.175958982</v>
          </cell>
          <cell r="G70">
            <v>16288506.542470008</v>
          </cell>
          <cell r="H70">
            <v>17554531.065655533</v>
          </cell>
          <cell r="I70">
            <v>26585988.251113169</v>
          </cell>
          <cell r="J70">
            <v>16230834.426187851</v>
          </cell>
          <cell r="K70">
            <v>18182013.420645364</v>
          </cell>
          <cell r="L70">
            <v>12980120.246352041</v>
          </cell>
          <cell r="M70">
            <v>13078889.71781612</v>
          </cell>
        </row>
        <row r="71">
          <cell r="A71" t="str">
            <v>GASTO EN CULTURA Y OCIO</v>
          </cell>
          <cell r="B71">
            <v>4839398.1941180006</v>
          </cell>
          <cell r="C71">
            <v>5206233.0497659985</v>
          </cell>
          <cell r="D71">
            <v>8593717.4530020002</v>
          </cell>
          <cell r="E71">
            <v>7308674.3071889989</v>
          </cell>
          <cell r="F71">
            <v>9615447.7828321364</v>
          </cell>
          <cell r="G71">
            <v>10173425.420790056</v>
          </cell>
          <cell r="H71">
            <v>9945569.2459667046</v>
          </cell>
          <cell r="I71">
            <v>14223672.982982667</v>
          </cell>
          <cell r="J71">
            <v>9557856.4465033337</v>
          </cell>
          <cell r="K71">
            <v>9028007.7289669868</v>
          </cell>
          <cell r="L71">
            <v>6239210.7775981659</v>
          </cell>
          <cell r="M71">
            <v>6311820.1383950273</v>
          </cell>
        </row>
        <row r="72">
          <cell r="A72" t="str">
            <v>GASTO EN COMPRAS</v>
          </cell>
          <cell r="B72">
            <v>3779290.5231264997</v>
          </cell>
          <cell r="C72">
            <v>4286923.6340689994</v>
          </cell>
          <cell r="D72">
            <v>6929687.6385125006</v>
          </cell>
          <cell r="E72">
            <v>6590320.6939590015</v>
          </cell>
          <cell r="F72">
            <v>7282166.5240677511</v>
          </cell>
          <cell r="G72">
            <v>7206088.1666889256</v>
          </cell>
          <cell r="H72">
            <v>11847063.935913321</v>
          </cell>
          <cell r="I72">
            <v>16814675.528906792</v>
          </cell>
          <cell r="J72">
            <v>11473225.098157125</v>
          </cell>
          <cell r="K72">
            <v>10453867.015817514</v>
          </cell>
          <cell r="L72">
            <v>7190481.4776022341</v>
          </cell>
          <cell r="M72">
            <v>7155165.3261925532</v>
          </cell>
        </row>
        <row r="73">
          <cell r="A73" t="str">
            <v>OTROS GASTOS</v>
          </cell>
          <cell r="B73">
            <v>1290030.3516919999</v>
          </cell>
          <cell r="C73">
            <v>1512052.4972610001</v>
          </cell>
          <cell r="D73">
            <v>2669023.3177389996</v>
          </cell>
          <cell r="E73">
            <v>2092249.400007</v>
          </cell>
          <cell r="F73">
            <v>6130314.747720887</v>
          </cell>
          <cell r="G73">
            <v>5865295.4191810694</v>
          </cell>
          <cell r="H73">
            <v>196886.41703301738</v>
          </cell>
          <cell r="I73">
            <v>403993.99512281694</v>
          </cell>
          <cell r="J73">
            <v>124374.60229866719</v>
          </cell>
          <cell r="K73">
            <v>68853.963691797078</v>
          </cell>
          <cell r="L73">
            <v>65435.028000335806</v>
          </cell>
          <cell r="M73">
            <v>47968.975636031668</v>
          </cell>
        </row>
        <row r="75">
          <cell r="B75">
            <v>3.9112518047748214E-2</v>
          </cell>
          <cell r="C75">
            <v>4.3726216594972361E-2</v>
          </cell>
          <cell r="D75">
            <v>7.2000534770596883E-2</v>
          </cell>
          <cell r="E75">
            <v>6.2926212995448108E-2</v>
          </cell>
          <cell r="F75">
            <v>9.6095201202693187E-2</v>
          </cell>
          <cell r="G75">
            <v>9.5134994745977183E-2</v>
          </cell>
          <cell r="H75">
            <v>0.10446510376269369</v>
          </cell>
          <cell r="I75">
            <v>0.15306433956822738</v>
          </cell>
          <cell r="J75">
            <v>9.9206441075334703E-2</v>
          </cell>
          <cell r="K75">
            <v>9.7284825444888451E-2</v>
          </cell>
          <cell r="L75">
            <v>6.8159170881432918E-2</v>
          </cell>
          <cell r="M75">
            <v>6.8824440909987031E-2</v>
          </cell>
        </row>
      </sheetData>
      <sheetData sheetId="12">
        <row r="7">
          <cell r="B7" t="str">
            <v>ALOJ. HOTELEROS</v>
          </cell>
          <cell r="C7" t="str">
            <v>CAMPAMENTOS</v>
          </cell>
          <cell r="D7" t="str">
            <v>ALOJ. TURISMO RURAL</v>
          </cell>
        </row>
        <row r="8">
          <cell r="A8" t="str">
            <v>GASTO EN ALOJAMIENTO</v>
          </cell>
          <cell r="B8">
            <v>356190515.12041378</v>
          </cell>
          <cell r="C8">
            <v>10659967.855028495</v>
          </cell>
          <cell r="D8">
            <v>63024789.059417062</v>
          </cell>
        </row>
        <row r="9">
          <cell r="A9" t="str">
            <v>GASTO EN RESTAURANTES</v>
          </cell>
          <cell r="B9">
            <v>214780389.0136373</v>
          </cell>
          <cell r="C9">
            <v>9284472.2718834896</v>
          </cell>
          <cell r="D9">
            <v>39072195.811841168</v>
          </cell>
        </row>
        <row r="10">
          <cell r="A10" t="str">
            <v>GASTO EN ALIMENTACIÓN FUERA DE RESTAURANTES</v>
          </cell>
          <cell r="B10">
            <v>35666387.904880017</v>
          </cell>
          <cell r="C10">
            <v>5922194.0073767025</v>
          </cell>
          <cell r="D10">
            <v>14153718.988596929</v>
          </cell>
        </row>
        <row r="11">
          <cell r="A11" t="str">
            <v>GASTO EN DESPLAZAMIENTOS / TRANSPORTE</v>
          </cell>
          <cell r="B11">
            <v>135659118.6643112</v>
          </cell>
          <cell r="C11">
            <v>6932704.3109976593</v>
          </cell>
          <cell r="D11">
            <v>31972079.369956192</v>
          </cell>
        </row>
        <row r="12">
          <cell r="A12" t="str">
            <v>GASTO EN CULTURA Y OCIO</v>
          </cell>
          <cell r="B12">
            <v>82585293.974696532</v>
          </cell>
          <cell r="C12">
            <v>4241645.7511796886</v>
          </cell>
          <cell r="D12">
            <v>14216093.802233871</v>
          </cell>
        </row>
        <row r="13">
          <cell r="A13" t="str">
            <v>GASTO EN COMPRAS</v>
          </cell>
          <cell r="B13">
            <v>86989414.070020169</v>
          </cell>
          <cell r="C13">
            <v>4144861.124135213</v>
          </cell>
          <cell r="D13">
            <v>9874680.3688578289</v>
          </cell>
        </row>
        <row r="14">
          <cell r="A14" t="str">
            <v>OTROS GASTOS</v>
          </cell>
          <cell r="B14">
            <v>18033376.883087687</v>
          </cell>
          <cell r="C14">
            <v>0</v>
          </cell>
          <cell r="D14">
            <v>2433101.8322959342</v>
          </cell>
        </row>
        <row r="16">
          <cell r="B16">
            <v>0.81155041727665822</v>
          </cell>
          <cell r="C16">
            <v>3.5943895435351737E-2</v>
          </cell>
          <cell r="D16">
            <v>0.15250568728799019</v>
          </cell>
        </row>
        <row r="79">
          <cell r="B79" t="str">
            <v>ENERO</v>
          </cell>
          <cell r="C79" t="str">
            <v>FEBRERO</v>
          </cell>
          <cell r="D79" t="str">
            <v>MARZO</v>
          </cell>
          <cell r="E79" t="str">
            <v>ABRIL</v>
          </cell>
          <cell r="F79" t="str">
            <v>MAYO</v>
          </cell>
          <cell r="G79" t="str">
            <v>JUNIO</v>
          </cell>
          <cell r="H79" t="str">
            <v>JULIO</v>
          </cell>
          <cell r="I79" t="str">
            <v>AGOSTO</v>
          </cell>
          <cell r="J79" t="str">
            <v>SEPTIEMBRE</v>
          </cell>
          <cell r="K79" t="str">
            <v>OCTUBRE</v>
          </cell>
          <cell r="L79" t="str">
            <v>NOVIEMBRE</v>
          </cell>
          <cell r="M79" t="str">
            <v>DICIEMBRE</v>
          </cell>
        </row>
        <row r="80">
          <cell r="A80" t="str">
            <v>ALOJAMIENTO</v>
          </cell>
          <cell r="B80">
            <v>14113339.923602501</v>
          </cell>
          <cell r="C80">
            <v>15306013.539667998</v>
          </cell>
          <cell r="D80">
            <v>23678504.545362003</v>
          </cell>
          <cell r="E80">
            <v>21320626.657753501</v>
          </cell>
          <cell r="F80">
            <v>34369627.147639662</v>
          </cell>
          <cell r="G80">
            <v>33642570.83665096</v>
          </cell>
          <cell r="H80">
            <v>36579322.183931194</v>
          </cell>
          <cell r="I80">
            <v>49622587.381478384</v>
          </cell>
          <cell r="J80">
            <v>38375990.282560796</v>
          </cell>
          <cell r="K80">
            <v>37958245.071054205</v>
          </cell>
          <cell r="L80">
            <v>26211902.849568442</v>
          </cell>
          <cell r="M80">
            <v>25011784.701144241</v>
          </cell>
        </row>
        <row r="81">
          <cell r="A81" t="str">
            <v>RESTAURANTES</v>
          </cell>
          <cell r="B81">
            <v>9106242.2550030015</v>
          </cell>
          <cell r="C81">
            <v>10129461.124857001</v>
          </cell>
          <cell r="D81">
            <v>15776323.124334</v>
          </cell>
          <cell r="E81">
            <v>14286153.010459999</v>
          </cell>
          <cell r="F81">
            <v>20095385.460652992</v>
          </cell>
          <cell r="G81">
            <v>19969388.010972988</v>
          </cell>
          <cell r="H81">
            <v>21596650.651431151</v>
          </cell>
          <cell r="I81">
            <v>29331516.322797518</v>
          </cell>
          <cell r="J81">
            <v>22984629.190601259</v>
          </cell>
          <cell r="K81">
            <v>21024930.11102831</v>
          </cell>
          <cell r="L81">
            <v>15713090.536101123</v>
          </cell>
          <cell r="M81">
            <v>14766619.21539796</v>
          </cell>
        </row>
        <row r="82">
          <cell r="A82" t="str">
            <v>ALIMENTACIÓN FUERA DE RESTAURANTES</v>
          </cell>
          <cell r="B82">
            <v>1605147.3859999999</v>
          </cell>
          <cell r="C82">
            <v>1651260.7490369999</v>
          </cell>
          <cell r="D82">
            <v>2707651.0592809999</v>
          </cell>
          <cell r="E82">
            <v>2076340.1582730003</v>
          </cell>
          <cell r="F82">
            <v>3411506.3319558548</v>
          </cell>
          <cell r="G82">
            <v>3134184.6833766676</v>
          </cell>
          <cell r="H82">
            <v>4220473.0741553977</v>
          </cell>
          <cell r="I82">
            <v>5719738.5254114484</v>
          </cell>
          <cell r="J82">
            <v>4649726.6789076664</v>
          </cell>
          <cell r="K82">
            <v>2644962.4894324737</v>
          </cell>
          <cell r="L82">
            <v>1928737.792279599</v>
          </cell>
          <cell r="M82">
            <v>1916658.9767699079</v>
          </cell>
        </row>
        <row r="83">
          <cell r="A83" t="str">
            <v>DESPLAZAMIENTOS/TRANSPORTE</v>
          </cell>
          <cell r="B83">
            <v>5467999.5096225003</v>
          </cell>
          <cell r="C83">
            <v>5898055.7326769996</v>
          </cell>
          <cell r="D83">
            <v>9218751.359313</v>
          </cell>
          <cell r="E83">
            <v>8329838.9642115002</v>
          </cell>
          <cell r="F83">
            <v>14370261.625723979</v>
          </cell>
          <cell r="G83">
            <v>13825658.677760009</v>
          </cell>
          <cell r="H83">
            <v>12889943.226241671</v>
          </cell>
          <cell r="I83">
            <v>17537274.603104677</v>
          </cell>
          <cell r="J83">
            <v>13599902.792002246</v>
          </cell>
          <cell r="K83">
            <v>14418145.299863817</v>
          </cell>
          <cell r="L83">
            <v>10404020.885998419</v>
          </cell>
          <cell r="M83">
            <v>9699265.9877923951</v>
          </cell>
        </row>
        <row r="84">
          <cell r="A84" t="str">
            <v>CULTURA Y OCIO</v>
          </cell>
          <cell r="B84">
            <v>4479320.6687639998</v>
          </cell>
          <cell r="C84">
            <v>4751678.6406530002</v>
          </cell>
          <cell r="D84">
            <v>7472923.1606010003</v>
          </cell>
          <cell r="E84">
            <v>6440806.860781</v>
          </cell>
          <cell r="F84">
            <v>7899325.1410441371</v>
          </cell>
          <cell r="G84">
            <v>8137557.6748890579</v>
          </cell>
          <cell r="H84">
            <v>7968943.0004226631</v>
          </cell>
          <cell r="I84">
            <v>10509896.01739211</v>
          </cell>
          <cell r="J84">
            <v>8518783.0726645757</v>
          </cell>
          <cell r="K84">
            <v>7061796.9845638275</v>
          </cell>
          <cell r="L84">
            <v>4867482.0922938222</v>
          </cell>
          <cell r="M84">
            <v>4476780.6606273288</v>
          </cell>
        </row>
        <row r="85">
          <cell r="A85" t="str">
            <v>GASTO EN COMPRAS</v>
          </cell>
          <cell r="B85">
            <v>3265604.7815065002</v>
          </cell>
          <cell r="C85">
            <v>3614401.9538300005</v>
          </cell>
          <cell r="D85">
            <v>5532903.5386095</v>
          </cell>
          <cell r="E85">
            <v>5392910.963761</v>
          </cell>
          <cell r="F85">
            <v>6433220.3900867514</v>
          </cell>
          <cell r="G85">
            <v>6359454.7926789271</v>
          </cell>
          <cell r="H85">
            <v>10024497.954243686</v>
          </cell>
          <cell r="I85">
            <v>13755507.688523032</v>
          </cell>
          <cell r="J85">
            <v>10755155.648204641</v>
          </cell>
          <cell r="K85">
            <v>9258984.3744534962</v>
          </cell>
          <cell r="L85">
            <v>6452905.2731732251</v>
          </cell>
          <cell r="M85">
            <v>6143866.7109494153</v>
          </cell>
        </row>
        <row r="86">
          <cell r="A86" t="str">
            <v>OTROS GASTOS</v>
          </cell>
          <cell r="B86">
            <v>1096559.0883190001</v>
          </cell>
          <cell r="C86">
            <v>1231748.5284149998</v>
          </cell>
          <cell r="D86">
            <v>1833801.245746</v>
          </cell>
          <cell r="E86">
            <v>1511024.6967829999</v>
          </cell>
          <cell r="F86">
            <v>6121340.6736308858</v>
          </cell>
          <cell r="G86">
            <v>5857505.4274790687</v>
          </cell>
          <cell r="H86">
            <v>54935.666277210876</v>
          </cell>
          <cell r="I86">
            <v>89936.246375858551</v>
          </cell>
          <cell r="J86">
            <v>54267.342733497884</v>
          </cell>
          <cell r="K86">
            <v>68853.963691797078</v>
          </cell>
          <cell r="L86">
            <v>65435.028000335806</v>
          </cell>
          <cell r="M86">
            <v>47968.975636031668</v>
          </cell>
        </row>
        <row r="175">
          <cell r="B175" t="str">
            <v>ENERO</v>
          </cell>
          <cell r="C175" t="str">
            <v>FEBRERO</v>
          </cell>
          <cell r="D175" t="str">
            <v>MARZO</v>
          </cell>
          <cell r="E175" t="str">
            <v>ABRIL</v>
          </cell>
          <cell r="F175" t="str">
            <v>MAYO</v>
          </cell>
          <cell r="G175" t="str">
            <v>JUNIO</v>
          </cell>
          <cell r="H175" t="str">
            <v>JULIO</v>
          </cell>
          <cell r="I175" t="str">
            <v>AGOSTO</v>
          </cell>
          <cell r="J175" t="str">
            <v>SEPTIEMBRE</v>
          </cell>
          <cell r="K175" t="str">
            <v>OCTUBRE</v>
          </cell>
          <cell r="L175" t="str">
            <v>NOVIEMBRE</v>
          </cell>
          <cell r="M175" t="str">
            <v>DICIEMBRE</v>
          </cell>
        </row>
        <row r="176">
          <cell r="A176" t="str">
            <v>ALOJAMIENTO</v>
          </cell>
          <cell r="B176">
            <v>41989.316518</v>
          </cell>
          <cell r="C176">
            <v>41204.846791000004</v>
          </cell>
          <cell r="D176">
            <v>301967.71103899996</v>
          </cell>
          <cell r="E176">
            <v>216313.40014800002</v>
          </cell>
          <cell r="F176">
            <v>878765.68682399986</v>
          </cell>
          <cell r="G176">
            <v>1432867.660873</v>
          </cell>
          <cell r="H176">
            <v>2361000.2988330736</v>
          </cell>
          <cell r="I176">
            <v>4090788.5889991438</v>
          </cell>
          <cell r="J176">
            <v>766914.96274925023</v>
          </cell>
          <cell r="K176">
            <v>357620.35290592373</v>
          </cell>
          <cell r="L176">
            <v>97073.253064955585</v>
          </cell>
          <cell r="M176">
            <v>73461.776283149215</v>
          </cell>
        </row>
        <row r="177">
          <cell r="A177" t="str">
            <v>RESTAURANTES</v>
          </cell>
          <cell r="B177">
            <v>45084.473947999999</v>
          </cell>
          <cell r="C177">
            <v>41864.343319</v>
          </cell>
          <cell r="D177">
            <v>251464.05681499999</v>
          </cell>
          <cell r="E177">
            <v>211291.91328600002</v>
          </cell>
          <cell r="F177">
            <v>498534.84740500001</v>
          </cell>
          <cell r="G177">
            <v>735519.56323099998</v>
          </cell>
          <cell r="H177">
            <v>2392685.7702817796</v>
          </cell>
          <cell r="I177">
            <v>4011522.2381913275</v>
          </cell>
          <cell r="J177">
            <v>678816.10656002816</v>
          </cell>
          <cell r="K177">
            <v>277397.19789039221</v>
          </cell>
          <cell r="L177">
            <v>85491.951537633868</v>
          </cell>
          <cell r="M177">
            <v>54799.809418330464</v>
          </cell>
        </row>
        <row r="178">
          <cell r="A178" t="str">
            <v>ALIMENTACIÓN FUERA DE RESTAURANTES</v>
          </cell>
          <cell r="B178">
            <v>36279.020896000002</v>
          </cell>
          <cell r="C178">
            <v>37865.083774999999</v>
          </cell>
          <cell r="D178">
            <v>197229.526029</v>
          </cell>
          <cell r="E178">
            <v>163555.38484400001</v>
          </cell>
          <cell r="F178">
            <v>447117.55430100008</v>
          </cell>
          <cell r="G178">
            <v>566277.53162700008</v>
          </cell>
          <cell r="H178">
            <v>1393449.696523004</v>
          </cell>
          <cell r="I178">
            <v>2240650.9513686015</v>
          </cell>
          <cell r="J178">
            <v>408091.65283852525</v>
          </cell>
          <cell r="K178">
            <v>285872.63846080366</v>
          </cell>
          <cell r="L178">
            <v>73809.876125933253</v>
          </cell>
          <cell r="M178">
            <v>71995.090587834871</v>
          </cell>
        </row>
        <row r="179">
          <cell r="A179" t="str">
            <v>DESPLAZAMIENTOS/TRANSPORTE</v>
          </cell>
          <cell r="B179">
            <v>61241.896422000005</v>
          </cell>
          <cell r="C179">
            <v>63111.985295999999</v>
          </cell>
          <cell r="D179">
            <v>316846.70816600003</v>
          </cell>
          <cell r="E179">
            <v>268605.63078000001</v>
          </cell>
          <cell r="F179">
            <v>321856.66413200001</v>
          </cell>
          <cell r="G179">
            <v>406185.90632800001</v>
          </cell>
          <cell r="H179">
            <v>1682418.45731639</v>
          </cell>
          <cell r="I179">
            <v>2814834.8964271047</v>
          </cell>
          <cell r="J179">
            <v>559205.45079875609</v>
          </cell>
          <cell r="K179">
            <v>294631.33658726059</v>
          </cell>
          <cell r="L179">
            <v>79830.885145265347</v>
          </cell>
          <cell r="M179">
            <v>63934.493598881789</v>
          </cell>
        </row>
        <row r="180">
          <cell r="A180" t="str">
            <v>CULTURA Y OCIO</v>
          </cell>
          <cell r="B180">
            <v>54513.359393999999</v>
          </cell>
          <cell r="C180">
            <v>50226.561118999998</v>
          </cell>
          <cell r="D180">
            <v>305330.89753099997</v>
          </cell>
          <cell r="E180">
            <v>244242.01419199997</v>
          </cell>
          <cell r="F180">
            <v>347702.855996</v>
          </cell>
          <cell r="G180">
            <v>642417.92013500002</v>
          </cell>
          <cell r="H180">
            <v>834159.99066539004</v>
          </cell>
          <cell r="I180">
            <v>1401327.1557384667</v>
          </cell>
          <cell r="J180">
            <v>209304.9404523102</v>
          </cell>
          <cell r="K180">
            <v>109770.68634782609</v>
          </cell>
          <cell r="L180">
            <v>21477.647700483096</v>
          </cell>
          <cell r="M180">
            <v>21171.721908212563</v>
          </cell>
        </row>
        <row r="181">
          <cell r="A181" t="str">
            <v>GASTO EN COMPRAS</v>
          </cell>
          <cell r="B181">
            <v>38494.795054000002</v>
          </cell>
          <cell r="C181">
            <v>39484.702775000005</v>
          </cell>
          <cell r="D181">
            <v>176880.26785100001</v>
          </cell>
          <cell r="E181">
            <v>165067.21973600003</v>
          </cell>
          <cell r="F181">
            <v>240556.96051099998</v>
          </cell>
          <cell r="G181">
            <v>291728.16681000002</v>
          </cell>
          <cell r="H181">
            <v>1136486.8732326473</v>
          </cell>
          <cell r="I181">
            <v>1688102.4145360757</v>
          </cell>
          <cell r="J181">
            <v>229107.83579108943</v>
          </cell>
          <cell r="K181">
            <v>90028.450840351681</v>
          </cell>
          <cell r="L181">
            <v>27613.105715930207</v>
          </cell>
          <cell r="M181">
            <v>21310.331282118848</v>
          </cell>
        </row>
        <row r="182">
          <cell r="A182" t="str">
            <v>OTROS GASTOS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268">
          <cell r="B268" t="str">
            <v>ENERO</v>
          </cell>
          <cell r="C268" t="str">
            <v>FEBRERO</v>
          </cell>
          <cell r="D268" t="str">
            <v>MARZO</v>
          </cell>
          <cell r="E268" t="str">
            <v>ABRIL</v>
          </cell>
          <cell r="F268" t="str">
            <v>MAYO</v>
          </cell>
          <cell r="G268" t="str">
            <v>JUNIO</v>
          </cell>
          <cell r="H268" t="str">
            <v>JULIO</v>
          </cell>
          <cell r="I268" t="str">
            <v>AGOSTO</v>
          </cell>
          <cell r="J268" t="str">
            <v>SEPTIEMBRE</v>
          </cell>
          <cell r="K268" t="str">
            <v>OCTUBRE</v>
          </cell>
          <cell r="L268" t="str">
            <v>NOVIEMBRE</v>
          </cell>
          <cell r="M268" t="str">
            <v>DICIEMBRE</v>
          </cell>
        </row>
        <row r="269">
          <cell r="A269" t="str">
            <v>ALOJAMIENTO</v>
          </cell>
          <cell r="B269">
            <v>1798601.422579</v>
          </cell>
          <cell r="C269">
            <v>2390613.1857479997</v>
          </cell>
          <cell r="D269">
            <v>4978049.0175860003</v>
          </cell>
          <cell r="E269">
            <v>3778195.5630490002</v>
          </cell>
          <cell r="F269">
            <v>5407849.1851050006</v>
          </cell>
          <cell r="G269">
            <v>5122907.7510430003</v>
          </cell>
          <cell r="H269">
            <v>6850089.1010276079</v>
          </cell>
          <cell r="I269">
            <v>13453487.458813624</v>
          </cell>
          <cell r="J269">
            <v>4982370.9161589369</v>
          </cell>
          <cell r="K269">
            <v>5526942.8557878882</v>
          </cell>
          <cell r="L269">
            <v>3657247.2996024969</v>
          </cell>
          <cell r="M269">
            <v>5078435.3029165147</v>
          </cell>
        </row>
        <row r="270">
          <cell r="A270" t="str">
            <v>RESTAURANTES</v>
          </cell>
          <cell r="B270">
            <v>1434461.699031</v>
          </cell>
          <cell r="C270">
            <v>1871647.9071300002</v>
          </cell>
          <cell r="D270">
            <v>3647813.6981859999</v>
          </cell>
          <cell r="E270">
            <v>3020420.7767990003</v>
          </cell>
          <cell r="F270">
            <v>3770934.8601220003</v>
          </cell>
          <cell r="G270">
            <v>3411185.1453459999</v>
          </cell>
          <cell r="H270">
            <v>3378563.9627245963</v>
          </cell>
          <cell r="I270">
            <v>6257832.8478465257</v>
          </cell>
          <cell r="J270">
            <v>2406268.8340579872</v>
          </cell>
          <cell r="K270">
            <v>3818597.4522705884</v>
          </cell>
          <cell r="L270">
            <v>2550726.0194782671</v>
          </cell>
          <cell r="M270">
            <v>3503742.6088491981</v>
          </cell>
        </row>
        <row r="271">
          <cell r="A271" t="str">
            <v>ALIMENTACIÓN FUERA DE RESTAURANTES</v>
          </cell>
          <cell r="B271">
            <v>158603.49102799999</v>
          </cell>
          <cell r="C271">
            <v>253809.75976600003</v>
          </cell>
          <cell r="D271">
            <v>478468.37888200005</v>
          </cell>
          <cell r="E271">
            <v>349325.03673599998</v>
          </cell>
          <cell r="F271">
            <v>1461731.773668</v>
          </cell>
          <cell r="G271">
            <v>1460980.2600810002</v>
          </cell>
          <cell r="H271">
            <v>1383695.7159673285</v>
          </cell>
          <cell r="I271">
            <v>2630328.6131003676</v>
          </cell>
          <cell r="J271">
            <v>1035311.6431948876</v>
          </cell>
          <cell r="K271">
            <v>1845242.2533252197</v>
          </cell>
          <cell r="L271">
            <v>1305972.7905562215</v>
          </cell>
          <cell r="M271">
            <v>1790249.2722919032</v>
          </cell>
        </row>
        <row r="272">
          <cell r="A272" t="str">
            <v>DESPLAZAMIENTOS/TRANSPORTE</v>
          </cell>
          <cell r="B272">
            <v>1038860.885921</v>
          </cell>
          <cell r="C272">
            <v>1412999.4134560002</v>
          </cell>
          <cell r="D272">
            <v>2755379.1789989998</v>
          </cell>
          <cell r="E272">
            <v>2091272.2342020001</v>
          </cell>
          <cell r="F272">
            <v>2047936.886103</v>
          </cell>
          <cell r="G272">
            <v>2056661.958382</v>
          </cell>
          <cell r="H272">
            <v>2982169.3820974729</v>
          </cell>
          <cell r="I272">
            <v>6233878.7515813885</v>
          </cell>
          <cell r="J272">
            <v>2071726.183386849</v>
          </cell>
          <cell r="K272">
            <v>3469236.7841942841</v>
          </cell>
          <cell r="L272">
            <v>2496268.4752083556</v>
          </cell>
          <cell r="M272">
            <v>3315689.2364248433</v>
          </cell>
        </row>
        <row r="273">
          <cell r="A273" t="str">
            <v>CULTURA Y OCIO</v>
          </cell>
          <cell r="B273">
            <v>305564.16595999995</v>
          </cell>
          <cell r="C273">
            <v>404327.84799400001</v>
          </cell>
          <cell r="D273">
            <v>815463.39487000008</v>
          </cell>
          <cell r="E273">
            <v>623625.43221600004</v>
          </cell>
          <cell r="F273">
            <v>1368419.7857920001</v>
          </cell>
          <cell r="G273">
            <v>1393449.825766</v>
          </cell>
          <cell r="H273">
            <v>1142466.254878652</v>
          </cell>
          <cell r="I273">
            <v>2312449.8098520925</v>
          </cell>
          <cell r="J273">
            <v>829768.43338644714</v>
          </cell>
          <cell r="K273">
            <v>1856440.0580553333</v>
          </cell>
          <cell r="L273">
            <v>1350251.0376038607</v>
          </cell>
          <cell r="M273">
            <v>1813867.7558594854</v>
          </cell>
        </row>
        <row r="274">
          <cell r="A274" t="str">
            <v>GASTO EN COMPRAS</v>
          </cell>
          <cell r="B274">
            <v>475190.946566</v>
          </cell>
          <cell r="C274">
            <v>633036.977464</v>
          </cell>
          <cell r="D274">
            <v>1219903.8320519999</v>
          </cell>
          <cell r="E274">
            <v>1032342.510462</v>
          </cell>
          <cell r="F274">
            <v>608389.17347000004</v>
          </cell>
          <cell r="G274">
            <v>554905.20719999995</v>
          </cell>
          <cell r="H274">
            <v>686079.10843698657</v>
          </cell>
          <cell r="I274">
            <v>1371065.425847685</v>
          </cell>
          <cell r="J274">
            <v>488961.61416139168</v>
          </cell>
          <cell r="K274">
            <v>1104854.1905236652</v>
          </cell>
          <cell r="L274">
            <v>709963.09871307947</v>
          </cell>
          <cell r="M274">
            <v>989988.28396101994</v>
          </cell>
        </row>
        <row r="275">
          <cell r="A275" t="str">
            <v>OTROS GASTOS</v>
          </cell>
          <cell r="B275">
            <v>193471.26337299999</v>
          </cell>
          <cell r="C275">
            <v>280303.96884599997</v>
          </cell>
          <cell r="D275">
            <v>835222.07199299999</v>
          </cell>
          <cell r="E275">
            <v>581224.70322399982</v>
          </cell>
          <cell r="F275">
            <v>8974.0740900000001</v>
          </cell>
          <cell r="G275">
            <v>7789.9917019999993</v>
          </cell>
          <cell r="H275">
            <v>141950.75075580651</v>
          </cell>
          <cell r="I275">
            <v>314057.74874695839</v>
          </cell>
          <cell r="J275">
            <v>70107.259565169297</v>
          </cell>
          <cell r="K275">
            <v>0</v>
          </cell>
          <cell r="L275">
            <v>0</v>
          </cell>
          <cell r="M275">
            <v>0</v>
          </cell>
        </row>
      </sheetData>
      <sheetData sheetId="13">
        <row r="12">
          <cell r="B12" t="str">
            <v>TOTAL</v>
          </cell>
          <cell r="G12" t="str">
            <v>TOTAL</v>
          </cell>
        </row>
        <row r="13">
          <cell r="B13">
            <v>66993</v>
          </cell>
          <cell r="C13" t="str">
            <v>HOSTELERÍA 2015</v>
          </cell>
          <cell r="G13">
            <v>1357</v>
          </cell>
          <cell r="H13" t="str">
            <v>AGENCIAS DE VIAJES 2015</v>
          </cell>
        </row>
        <row r="14">
          <cell r="B14">
            <v>69010</v>
          </cell>
          <cell r="C14" t="str">
            <v>HOSTELERÍA 2016</v>
          </cell>
          <cell r="G14">
            <v>1365</v>
          </cell>
          <cell r="H14" t="str">
            <v>AGENCIAS DE VIAJES 2016</v>
          </cell>
        </row>
      </sheetData>
      <sheetData sheetId="14">
        <row r="27">
          <cell r="B27" t="str">
            <v>HOSTELERÍA 2015</v>
          </cell>
          <cell r="C27" t="str">
            <v>HOSTELERÍA 2016</v>
          </cell>
        </row>
        <row r="28">
          <cell r="A28" t="str">
            <v>ÁVILA</v>
          </cell>
          <cell r="B28">
            <v>4653</v>
          </cell>
          <cell r="C28">
            <v>4901</v>
          </cell>
        </row>
        <row r="29">
          <cell r="A29" t="str">
            <v>BURGOS</v>
          </cell>
          <cell r="B29">
            <v>10281</v>
          </cell>
          <cell r="C29">
            <v>10588</v>
          </cell>
        </row>
        <row r="30">
          <cell r="A30" t="str">
            <v>LEÓN</v>
          </cell>
          <cell r="B30">
            <v>12526</v>
          </cell>
          <cell r="C30">
            <v>12871</v>
          </cell>
        </row>
        <row r="31">
          <cell r="A31" t="str">
            <v>PALENCIA</v>
          </cell>
          <cell r="B31">
            <v>4002</v>
          </cell>
          <cell r="C31">
            <v>4030</v>
          </cell>
        </row>
        <row r="32">
          <cell r="A32" t="str">
            <v>SALAMANCA</v>
          </cell>
          <cell r="B32">
            <v>9481</v>
          </cell>
          <cell r="C32">
            <v>9715</v>
          </cell>
        </row>
        <row r="33">
          <cell r="A33" t="str">
            <v>SEGOVIA</v>
          </cell>
          <cell r="B33">
            <v>5350</v>
          </cell>
          <cell r="C33">
            <v>5537</v>
          </cell>
        </row>
        <row r="34">
          <cell r="A34" t="str">
            <v>SORIA</v>
          </cell>
          <cell r="B34">
            <v>2601</v>
          </cell>
          <cell r="C34">
            <v>2728</v>
          </cell>
        </row>
        <row r="35">
          <cell r="A35" t="str">
            <v>VALLADOLID</v>
          </cell>
          <cell r="B35">
            <v>13601</v>
          </cell>
          <cell r="C35">
            <v>14023</v>
          </cell>
        </row>
        <row r="36">
          <cell r="A36" t="str">
            <v>ZAMORA</v>
          </cell>
          <cell r="B36">
            <v>4490</v>
          </cell>
          <cell r="C36">
            <v>4606</v>
          </cell>
        </row>
        <row r="64">
          <cell r="B64" t="str">
            <v>AGENCIAS DE VIAJES 2015</v>
          </cell>
          <cell r="C64" t="str">
            <v>AGENCIAS DE VIAJES 2016</v>
          </cell>
        </row>
        <row r="65">
          <cell r="A65" t="str">
            <v>ÁVILA</v>
          </cell>
          <cell r="B65">
            <v>84</v>
          </cell>
          <cell r="C65">
            <v>73</v>
          </cell>
        </row>
        <row r="66">
          <cell r="A66" t="str">
            <v>BURGOS</v>
          </cell>
          <cell r="B66">
            <v>243</v>
          </cell>
          <cell r="C66">
            <v>243</v>
          </cell>
        </row>
        <row r="67">
          <cell r="A67" t="str">
            <v>LEÓN</v>
          </cell>
          <cell r="B67">
            <v>194</v>
          </cell>
          <cell r="C67">
            <v>206</v>
          </cell>
        </row>
        <row r="68">
          <cell r="A68" t="str">
            <v>PALENCIA</v>
          </cell>
          <cell r="B68">
            <v>82</v>
          </cell>
          <cell r="C68">
            <v>88</v>
          </cell>
        </row>
        <row r="69">
          <cell r="A69" t="str">
            <v>SALAMANCA</v>
          </cell>
          <cell r="B69">
            <v>193</v>
          </cell>
          <cell r="C69">
            <v>198</v>
          </cell>
        </row>
        <row r="70">
          <cell r="A70" t="str">
            <v>SEGOVIA</v>
          </cell>
          <cell r="B70">
            <v>115</v>
          </cell>
          <cell r="C70">
            <v>116</v>
          </cell>
        </row>
        <row r="71">
          <cell r="A71" t="str">
            <v>SORIA</v>
          </cell>
          <cell r="B71">
            <v>45</v>
          </cell>
          <cell r="C71">
            <v>38</v>
          </cell>
        </row>
        <row r="72">
          <cell r="A72" t="str">
            <v>VALLADOLID</v>
          </cell>
          <cell r="B72">
            <v>314</v>
          </cell>
          <cell r="C72">
            <v>326</v>
          </cell>
        </row>
        <row r="73">
          <cell r="A73" t="str">
            <v>ZAMORA</v>
          </cell>
          <cell r="B73">
            <v>85</v>
          </cell>
          <cell r="C73">
            <v>76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99"/>
  <sheetViews>
    <sheetView tabSelected="1" view="pageBreakPreview" topLeftCell="A3562" zoomScale="86" zoomScaleNormal="60" zoomScaleSheetLayoutView="86" workbookViewId="0">
      <selection activeCell="H3269" sqref="H3269"/>
    </sheetView>
  </sheetViews>
  <sheetFormatPr baseColWidth="10" defaultRowHeight="12.75" x14ac:dyDescent="0.2"/>
  <cols>
    <col min="1" max="1" width="25.7109375" style="16" customWidth="1"/>
    <col min="2" max="2" width="13.5703125" style="16" customWidth="1"/>
    <col min="3" max="3" width="14.42578125" style="16" customWidth="1"/>
    <col min="4" max="4" width="15.7109375" style="16" customWidth="1"/>
    <col min="5" max="5" width="15.42578125" style="16" customWidth="1"/>
    <col min="6" max="6" width="13.85546875" style="16" customWidth="1"/>
    <col min="7" max="7" width="15.140625" style="16" customWidth="1"/>
    <col min="8" max="8" width="13.85546875" style="16" customWidth="1"/>
    <col min="9" max="9" width="14.140625" style="16" customWidth="1"/>
    <col min="10" max="10" width="14.85546875" style="16" customWidth="1"/>
    <col min="11" max="11" width="13.85546875" style="16" customWidth="1"/>
    <col min="12" max="12" width="14.140625" style="16" bestFit="1" customWidth="1"/>
    <col min="13" max="13" width="15" style="16" customWidth="1"/>
    <col min="14" max="14" width="12.85546875" style="16" customWidth="1"/>
    <col min="15" max="256" width="11.42578125" style="16"/>
    <col min="257" max="257" width="26.85546875" style="16" customWidth="1"/>
    <col min="258" max="258" width="11.140625" style="16" customWidth="1"/>
    <col min="259" max="261" width="13.28515625" style="16" customWidth="1"/>
    <col min="262" max="262" width="13.85546875" style="16" customWidth="1"/>
    <col min="263" max="263" width="15.140625" style="16" customWidth="1"/>
    <col min="264" max="264" width="13.28515625" style="16" customWidth="1"/>
    <col min="265" max="265" width="14.140625" style="16" customWidth="1"/>
    <col min="266" max="266" width="14.85546875" style="16" customWidth="1"/>
    <col min="267" max="267" width="13.28515625" style="16" customWidth="1"/>
    <col min="268" max="268" width="14.140625" style="16" bestFit="1" customWidth="1"/>
    <col min="269" max="269" width="14" style="16" customWidth="1"/>
    <col min="270" max="270" width="12.85546875" style="16" customWidth="1"/>
    <col min="271" max="512" width="11.42578125" style="16"/>
    <col min="513" max="513" width="26.85546875" style="16" customWidth="1"/>
    <col min="514" max="514" width="11.140625" style="16" customWidth="1"/>
    <col min="515" max="517" width="13.28515625" style="16" customWidth="1"/>
    <col min="518" max="518" width="13.85546875" style="16" customWidth="1"/>
    <col min="519" max="519" width="15.140625" style="16" customWidth="1"/>
    <col min="520" max="520" width="13.28515625" style="16" customWidth="1"/>
    <col min="521" max="521" width="14.140625" style="16" customWidth="1"/>
    <col min="522" max="522" width="14.85546875" style="16" customWidth="1"/>
    <col min="523" max="523" width="13.28515625" style="16" customWidth="1"/>
    <col min="524" max="524" width="14.140625" style="16" bestFit="1" customWidth="1"/>
    <col min="525" max="525" width="14" style="16" customWidth="1"/>
    <col min="526" max="526" width="12.85546875" style="16" customWidth="1"/>
    <col min="527" max="768" width="11.42578125" style="16"/>
    <col min="769" max="769" width="26.85546875" style="16" customWidth="1"/>
    <col min="770" max="770" width="11.140625" style="16" customWidth="1"/>
    <col min="771" max="773" width="13.28515625" style="16" customWidth="1"/>
    <col min="774" max="774" width="13.85546875" style="16" customWidth="1"/>
    <col min="775" max="775" width="15.140625" style="16" customWidth="1"/>
    <col min="776" max="776" width="13.28515625" style="16" customWidth="1"/>
    <col min="777" max="777" width="14.140625" style="16" customWidth="1"/>
    <col min="778" max="778" width="14.85546875" style="16" customWidth="1"/>
    <col min="779" max="779" width="13.28515625" style="16" customWidth="1"/>
    <col min="780" max="780" width="14.140625" style="16" bestFit="1" customWidth="1"/>
    <col min="781" max="781" width="14" style="16" customWidth="1"/>
    <col min="782" max="782" width="12.85546875" style="16" customWidth="1"/>
    <col min="783" max="1024" width="11.42578125" style="16"/>
    <col min="1025" max="1025" width="26.85546875" style="16" customWidth="1"/>
    <col min="1026" max="1026" width="11.140625" style="16" customWidth="1"/>
    <col min="1027" max="1029" width="13.28515625" style="16" customWidth="1"/>
    <col min="1030" max="1030" width="13.85546875" style="16" customWidth="1"/>
    <col min="1031" max="1031" width="15.140625" style="16" customWidth="1"/>
    <col min="1032" max="1032" width="13.28515625" style="16" customWidth="1"/>
    <col min="1033" max="1033" width="14.140625" style="16" customWidth="1"/>
    <col min="1034" max="1034" width="14.85546875" style="16" customWidth="1"/>
    <col min="1035" max="1035" width="13.28515625" style="16" customWidth="1"/>
    <col min="1036" max="1036" width="14.140625" style="16" bestFit="1" customWidth="1"/>
    <col min="1037" max="1037" width="14" style="16" customWidth="1"/>
    <col min="1038" max="1038" width="12.85546875" style="16" customWidth="1"/>
    <col min="1039" max="1280" width="11.42578125" style="16"/>
    <col min="1281" max="1281" width="26.85546875" style="16" customWidth="1"/>
    <col min="1282" max="1282" width="11.140625" style="16" customWidth="1"/>
    <col min="1283" max="1285" width="13.28515625" style="16" customWidth="1"/>
    <col min="1286" max="1286" width="13.85546875" style="16" customWidth="1"/>
    <col min="1287" max="1287" width="15.140625" style="16" customWidth="1"/>
    <col min="1288" max="1288" width="13.28515625" style="16" customWidth="1"/>
    <col min="1289" max="1289" width="14.140625" style="16" customWidth="1"/>
    <col min="1290" max="1290" width="14.85546875" style="16" customWidth="1"/>
    <col min="1291" max="1291" width="13.28515625" style="16" customWidth="1"/>
    <col min="1292" max="1292" width="14.140625" style="16" bestFit="1" customWidth="1"/>
    <col min="1293" max="1293" width="14" style="16" customWidth="1"/>
    <col min="1294" max="1294" width="12.85546875" style="16" customWidth="1"/>
    <col min="1295" max="1536" width="11.42578125" style="16"/>
    <col min="1537" max="1537" width="26.85546875" style="16" customWidth="1"/>
    <col min="1538" max="1538" width="11.140625" style="16" customWidth="1"/>
    <col min="1539" max="1541" width="13.28515625" style="16" customWidth="1"/>
    <col min="1542" max="1542" width="13.85546875" style="16" customWidth="1"/>
    <col min="1543" max="1543" width="15.140625" style="16" customWidth="1"/>
    <col min="1544" max="1544" width="13.28515625" style="16" customWidth="1"/>
    <col min="1545" max="1545" width="14.140625" style="16" customWidth="1"/>
    <col min="1546" max="1546" width="14.85546875" style="16" customWidth="1"/>
    <col min="1547" max="1547" width="13.28515625" style="16" customWidth="1"/>
    <col min="1548" max="1548" width="14.140625" style="16" bestFit="1" customWidth="1"/>
    <col min="1549" max="1549" width="14" style="16" customWidth="1"/>
    <col min="1550" max="1550" width="12.85546875" style="16" customWidth="1"/>
    <col min="1551" max="1792" width="11.42578125" style="16"/>
    <col min="1793" max="1793" width="26.85546875" style="16" customWidth="1"/>
    <col min="1794" max="1794" width="11.140625" style="16" customWidth="1"/>
    <col min="1795" max="1797" width="13.28515625" style="16" customWidth="1"/>
    <col min="1798" max="1798" width="13.85546875" style="16" customWidth="1"/>
    <col min="1799" max="1799" width="15.140625" style="16" customWidth="1"/>
    <col min="1800" max="1800" width="13.28515625" style="16" customWidth="1"/>
    <col min="1801" max="1801" width="14.140625" style="16" customWidth="1"/>
    <col min="1802" max="1802" width="14.85546875" style="16" customWidth="1"/>
    <col min="1803" max="1803" width="13.28515625" style="16" customWidth="1"/>
    <col min="1804" max="1804" width="14.140625" style="16" bestFit="1" customWidth="1"/>
    <col min="1805" max="1805" width="14" style="16" customWidth="1"/>
    <col min="1806" max="1806" width="12.85546875" style="16" customWidth="1"/>
    <col min="1807" max="2048" width="11.42578125" style="16"/>
    <col min="2049" max="2049" width="26.85546875" style="16" customWidth="1"/>
    <col min="2050" max="2050" width="11.140625" style="16" customWidth="1"/>
    <col min="2051" max="2053" width="13.28515625" style="16" customWidth="1"/>
    <col min="2054" max="2054" width="13.85546875" style="16" customWidth="1"/>
    <col min="2055" max="2055" width="15.140625" style="16" customWidth="1"/>
    <col min="2056" max="2056" width="13.28515625" style="16" customWidth="1"/>
    <col min="2057" max="2057" width="14.140625" style="16" customWidth="1"/>
    <col min="2058" max="2058" width="14.85546875" style="16" customWidth="1"/>
    <col min="2059" max="2059" width="13.28515625" style="16" customWidth="1"/>
    <col min="2060" max="2060" width="14.140625" style="16" bestFit="1" customWidth="1"/>
    <col min="2061" max="2061" width="14" style="16" customWidth="1"/>
    <col min="2062" max="2062" width="12.85546875" style="16" customWidth="1"/>
    <col min="2063" max="2304" width="11.42578125" style="16"/>
    <col min="2305" max="2305" width="26.85546875" style="16" customWidth="1"/>
    <col min="2306" max="2306" width="11.140625" style="16" customWidth="1"/>
    <col min="2307" max="2309" width="13.28515625" style="16" customWidth="1"/>
    <col min="2310" max="2310" width="13.85546875" style="16" customWidth="1"/>
    <col min="2311" max="2311" width="15.140625" style="16" customWidth="1"/>
    <col min="2312" max="2312" width="13.28515625" style="16" customWidth="1"/>
    <col min="2313" max="2313" width="14.140625" style="16" customWidth="1"/>
    <col min="2314" max="2314" width="14.85546875" style="16" customWidth="1"/>
    <col min="2315" max="2315" width="13.28515625" style="16" customWidth="1"/>
    <col min="2316" max="2316" width="14.140625" style="16" bestFit="1" customWidth="1"/>
    <col min="2317" max="2317" width="14" style="16" customWidth="1"/>
    <col min="2318" max="2318" width="12.85546875" style="16" customWidth="1"/>
    <col min="2319" max="2560" width="11.42578125" style="16"/>
    <col min="2561" max="2561" width="26.85546875" style="16" customWidth="1"/>
    <col min="2562" max="2562" width="11.140625" style="16" customWidth="1"/>
    <col min="2563" max="2565" width="13.28515625" style="16" customWidth="1"/>
    <col min="2566" max="2566" width="13.85546875" style="16" customWidth="1"/>
    <col min="2567" max="2567" width="15.140625" style="16" customWidth="1"/>
    <col min="2568" max="2568" width="13.28515625" style="16" customWidth="1"/>
    <col min="2569" max="2569" width="14.140625" style="16" customWidth="1"/>
    <col min="2570" max="2570" width="14.85546875" style="16" customWidth="1"/>
    <col min="2571" max="2571" width="13.28515625" style="16" customWidth="1"/>
    <col min="2572" max="2572" width="14.140625" style="16" bestFit="1" customWidth="1"/>
    <col min="2573" max="2573" width="14" style="16" customWidth="1"/>
    <col min="2574" max="2574" width="12.85546875" style="16" customWidth="1"/>
    <col min="2575" max="2816" width="11.42578125" style="16"/>
    <col min="2817" max="2817" width="26.85546875" style="16" customWidth="1"/>
    <col min="2818" max="2818" width="11.140625" style="16" customWidth="1"/>
    <col min="2819" max="2821" width="13.28515625" style="16" customWidth="1"/>
    <col min="2822" max="2822" width="13.85546875" style="16" customWidth="1"/>
    <col min="2823" max="2823" width="15.140625" style="16" customWidth="1"/>
    <col min="2824" max="2824" width="13.28515625" style="16" customWidth="1"/>
    <col min="2825" max="2825" width="14.140625" style="16" customWidth="1"/>
    <col min="2826" max="2826" width="14.85546875" style="16" customWidth="1"/>
    <col min="2827" max="2827" width="13.28515625" style="16" customWidth="1"/>
    <col min="2828" max="2828" width="14.140625" style="16" bestFit="1" customWidth="1"/>
    <col min="2829" max="2829" width="14" style="16" customWidth="1"/>
    <col min="2830" max="2830" width="12.85546875" style="16" customWidth="1"/>
    <col min="2831" max="3072" width="11.42578125" style="16"/>
    <col min="3073" max="3073" width="26.85546875" style="16" customWidth="1"/>
    <col min="3074" max="3074" width="11.140625" style="16" customWidth="1"/>
    <col min="3075" max="3077" width="13.28515625" style="16" customWidth="1"/>
    <col min="3078" max="3078" width="13.85546875" style="16" customWidth="1"/>
    <col min="3079" max="3079" width="15.140625" style="16" customWidth="1"/>
    <col min="3080" max="3080" width="13.28515625" style="16" customWidth="1"/>
    <col min="3081" max="3081" width="14.140625" style="16" customWidth="1"/>
    <col min="3082" max="3082" width="14.85546875" style="16" customWidth="1"/>
    <col min="3083" max="3083" width="13.28515625" style="16" customWidth="1"/>
    <col min="3084" max="3084" width="14.140625" style="16" bestFit="1" customWidth="1"/>
    <col min="3085" max="3085" width="14" style="16" customWidth="1"/>
    <col min="3086" max="3086" width="12.85546875" style="16" customWidth="1"/>
    <col min="3087" max="3328" width="11.42578125" style="16"/>
    <col min="3329" max="3329" width="26.85546875" style="16" customWidth="1"/>
    <col min="3330" max="3330" width="11.140625" style="16" customWidth="1"/>
    <col min="3331" max="3333" width="13.28515625" style="16" customWidth="1"/>
    <col min="3334" max="3334" width="13.85546875" style="16" customWidth="1"/>
    <col min="3335" max="3335" width="15.140625" style="16" customWidth="1"/>
    <col min="3336" max="3336" width="13.28515625" style="16" customWidth="1"/>
    <col min="3337" max="3337" width="14.140625" style="16" customWidth="1"/>
    <col min="3338" max="3338" width="14.85546875" style="16" customWidth="1"/>
    <col min="3339" max="3339" width="13.28515625" style="16" customWidth="1"/>
    <col min="3340" max="3340" width="14.140625" style="16" bestFit="1" customWidth="1"/>
    <col min="3341" max="3341" width="14" style="16" customWidth="1"/>
    <col min="3342" max="3342" width="12.85546875" style="16" customWidth="1"/>
    <col min="3343" max="3584" width="11.42578125" style="16"/>
    <col min="3585" max="3585" width="26.85546875" style="16" customWidth="1"/>
    <col min="3586" max="3586" width="11.140625" style="16" customWidth="1"/>
    <col min="3587" max="3589" width="13.28515625" style="16" customWidth="1"/>
    <col min="3590" max="3590" width="13.85546875" style="16" customWidth="1"/>
    <col min="3591" max="3591" width="15.140625" style="16" customWidth="1"/>
    <col min="3592" max="3592" width="13.28515625" style="16" customWidth="1"/>
    <col min="3593" max="3593" width="14.140625" style="16" customWidth="1"/>
    <col min="3594" max="3594" width="14.85546875" style="16" customWidth="1"/>
    <col min="3595" max="3595" width="13.28515625" style="16" customWidth="1"/>
    <col min="3596" max="3596" width="14.140625" style="16" bestFit="1" customWidth="1"/>
    <col min="3597" max="3597" width="14" style="16" customWidth="1"/>
    <col min="3598" max="3598" width="12.85546875" style="16" customWidth="1"/>
    <col min="3599" max="3840" width="11.42578125" style="16"/>
    <col min="3841" max="3841" width="26.85546875" style="16" customWidth="1"/>
    <col min="3842" max="3842" width="11.140625" style="16" customWidth="1"/>
    <col min="3843" max="3845" width="13.28515625" style="16" customWidth="1"/>
    <col min="3846" max="3846" width="13.85546875" style="16" customWidth="1"/>
    <col min="3847" max="3847" width="15.140625" style="16" customWidth="1"/>
    <col min="3848" max="3848" width="13.28515625" style="16" customWidth="1"/>
    <col min="3849" max="3849" width="14.140625" style="16" customWidth="1"/>
    <col min="3850" max="3850" width="14.85546875" style="16" customWidth="1"/>
    <col min="3851" max="3851" width="13.28515625" style="16" customWidth="1"/>
    <col min="3852" max="3852" width="14.140625" style="16" bestFit="1" customWidth="1"/>
    <col min="3853" max="3853" width="14" style="16" customWidth="1"/>
    <col min="3854" max="3854" width="12.85546875" style="16" customWidth="1"/>
    <col min="3855" max="4096" width="11.42578125" style="16"/>
    <col min="4097" max="4097" width="26.85546875" style="16" customWidth="1"/>
    <col min="4098" max="4098" width="11.140625" style="16" customWidth="1"/>
    <col min="4099" max="4101" width="13.28515625" style="16" customWidth="1"/>
    <col min="4102" max="4102" width="13.85546875" style="16" customWidth="1"/>
    <col min="4103" max="4103" width="15.140625" style="16" customWidth="1"/>
    <col min="4104" max="4104" width="13.28515625" style="16" customWidth="1"/>
    <col min="4105" max="4105" width="14.140625" style="16" customWidth="1"/>
    <col min="4106" max="4106" width="14.85546875" style="16" customWidth="1"/>
    <col min="4107" max="4107" width="13.28515625" style="16" customWidth="1"/>
    <col min="4108" max="4108" width="14.140625" style="16" bestFit="1" customWidth="1"/>
    <col min="4109" max="4109" width="14" style="16" customWidth="1"/>
    <col min="4110" max="4110" width="12.85546875" style="16" customWidth="1"/>
    <col min="4111" max="4352" width="11.42578125" style="16"/>
    <col min="4353" max="4353" width="26.85546875" style="16" customWidth="1"/>
    <col min="4354" max="4354" width="11.140625" style="16" customWidth="1"/>
    <col min="4355" max="4357" width="13.28515625" style="16" customWidth="1"/>
    <col min="4358" max="4358" width="13.85546875" style="16" customWidth="1"/>
    <col min="4359" max="4359" width="15.140625" style="16" customWidth="1"/>
    <col min="4360" max="4360" width="13.28515625" style="16" customWidth="1"/>
    <col min="4361" max="4361" width="14.140625" style="16" customWidth="1"/>
    <col min="4362" max="4362" width="14.85546875" style="16" customWidth="1"/>
    <col min="4363" max="4363" width="13.28515625" style="16" customWidth="1"/>
    <col min="4364" max="4364" width="14.140625" style="16" bestFit="1" customWidth="1"/>
    <col min="4365" max="4365" width="14" style="16" customWidth="1"/>
    <col min="4366" max="4366" width="12.85546875" style="16" customWidth="1"/>
    <col min="4367" max="4608" width="11.42578125" style="16"/>
    <col min="4609" max="4609" width="26.85546875" style="16" customWidth="1"/>
    <col min="4610" max="4610" width="11.140625" style="16" customWidth="1"/>
    <col min="4611" max="4613" width="13.28515625" style="16" customWidth="1"/>
    <col min="4614" max="4614" width="13.85546875" style="16" customWidth="1"/>
    <col min="4615" max="4615" width="15.140625" style="16" customWidth="1"/>
    <col min="4616" max="4616" width="13.28515625" style="16" customWidth="1"/>
    <col min="4617" max="4617" width="14.140625" style="16" customWidth="1"/>
    <col min="4618" max="4618" width="14.85546875" style="16" customWidth="1"/>
    <col min="4619" max="4619" width="13.28515625" style="16" customWidth="1"/>
    <col min="4620" max="4620" width="14.140625" style="16" bestFit="1" customWidth="1"/>
    <col min="4621" max="4621" width="14" style="16" customWidth="1"/>
    <col min="4622" max="4622" width="12.85546875" style="16" customWidth="1"/>
    <col min="4623" max="4864" width="11.42578125" style="16"/>
    <col min="4865" max="4865" width="26.85546875" style="16" customWidth="1"/>
    <col min="4866" max="4866" width="11.140625" style="16" customWidth="1"/>
    <col min="4867" max="4869" width="13.28515625" style="16" customWidth="1"/>
    <col min="4870" max="4870" width="13.85546875" style="16" customWidth="1"/>
    <col min="4871" max="4871" width="15.140625" style="16" customWidth="1"/>
    <col min="4872" max="4872" width="13.28515625" style="16" customWidth="1"/>
    <col min="4873" max="4873" width="14.140625" style="16" customWidth="1"/>
    <col min="4874" max="4874" width="14.85546875" style="16" customWidth="1"/>
    <col min="4875" max="4875" width="13.28515625" style="16" customWidth="1"/>
    <col min="4876" max="4876" width="14.140625" style="16" bestFit="1" customWidth="1"/>
    <col min="4877" max="4877" width="14" style="16" customWidth="1"/>
    <col min="4878" max="4878" width="12.85546875" style="16" customWidth="1"/>
    <col min="4879" max="5120" width="11.42578125" style="16"/>
    <col min="5121" max="5121" width="26.85546875" style="16" customWidth="1"/>
    <col min="5122" max="5122" width="11.140625" style="16" customWidth="1"/>
    <col min="5123" max="5125" width="13.28515625" style="16" customWidth="1"/>
    <col min="5126" max="5126" width="13.85546875" style="16" customWidth="1"/>
    <col min="5127" max="5127" width="15.140625" style="16" customWidth="1"/>
    <col min="5128" max="5128" width="13.28515625" style="16" customWidth="1"/>
    <col min="5129" max="5129" width="14.140625" style="16" customWidth="1"/>
    <col min="5130" max="5130" width="14.85546875" style="16" customWidth="1"/>
    <col min="5131" max="5131" width="13.28515625" style="16" customWidth="1"/>
    <col min="5132" max="5132" width="14.140625" style="16" bestFit="1" customWidth="1"/>
    <col min="5133" max="5133" width="14" style="16" customWidth="1"/>
    <col min="5134" max="5134" width="12.85546875" style="16" customWidth="1"/>
    <col min="5135" max="5376" width="11.42578125" style="16"/>
    <col min="5377" max="5377" width="26.85546875" style="16" customWidth="1"/>
    <col min="5378" max="5378" width="11.140625" style="16" customWidth="1"/>
    <col min="5379" max="5381" width="13.28515625" style="16" customWidth="1"/>
    <col min="5382" max="5382" width="13.85546875" style="16" customWidth="1"/>
    <col min="5383" max="5383" width="15.140625" style="16" customWidth="1"/>
    <col min="5384" max="5384" width="13.28515625" style="16" customWidth="1"/>
    <col min="5385" max="5385" width="14.140625" style="16" customWidth="1"/>
    <col min="5386" max="5386" width="14.85546875" style="16" customWidth="1"/>
    <col min="5387" max="5387" width="13.28515625" style="16" customWidth="1"/>
    <col min="5388" max="5388" width="14.140625" style="16" bestFit="1" customWidth="1"/>
    <col min="5389" max="5389" width="14" style="16" customWidth="1"/>
    <col min="5390" max="5390" width="12.85546875" style="16" customWidth="1"/>
    <col min="5391" max="5632" width="11.42578125" style="16"/>
    <col min="5633" max="5633" width="26.85546875" style="16" customWidth="1"/>
    <col min="5634" max="5634" width="11.140625" style="16" customWidth="1"/>
    <col min="5635" max="5637" width="13.28515625" style="16" customWidth="1"/>
    <col min="5638" max="5638" width="13.85546875" style="16" customWidth="1"/>
    <col min="5639" max="5639" width="15.140625" style="16" customWidth="1"/>
    <col min="5640" max="5640" width="13.28515625" style="16" customWidth="1"/>
    <col min="5641" max="5641" width="14.140625" style="16" customWidth="1"/>
    <col min="5642" max="5642" width="14.85546875" style="16" customWidth="1"/>
    <col min="5643" max="5643" width="13.28515625" style="16" customWidth="1"/>
    <col min="5644" max="5644" width="14.140625" style="16" bestFit="1" customWidth="1"/>
    <col min="5645" max="5645" width="14" style="16" customWidth="1"/>
    <col min="5646" max="5646" width="12.85546875" style="16" customWidth="1"/>
    <col min="5647" max="5888" width="11.42578125" style="16"/>
    <col min="5889" max="5889" width="26.85546875" style="16" customWidth="1"/>
    <col min="5890" max="5890" width="11.140625" style="16" customWidth="1"/>
    <col min="5891" max="5893" width="13.28515625" style="16" customWidth="1"/>
    <col min="5894" max="5894" width="13.85546875" style="16" customWidth="1"/>
    <col min="5895" max="5895" width="15.140625" style="16" customWidth="1"/>
    <col min="5896" max="5896" width="13.28515625" style="16" customWidth="1"/>
    <col min="5897" max="5897" width="14.140625" style="16" customWidth="1"/>
    <col min="5898" max="5898" width="14.85546875" style="16" customWidth="1"/>
    <col min="5899" max="5899" width="13.28515625" style="16" customWidth="1"/>
    <col min="5900" max="5900" width="14.140625" style="16" bestFit="1" customWidth="1"/>
    <col min="5901" max="5901" width="14" style="16" customWidth="1"/>
    <col min="5902" max="5902" width="12.85546875" style="16" customWidth="1"/>
    <col min="5903" max="6144" width="11.42578125" style="16"/>
    <col min="6145" max="6145" width="26.85546875" style="16" customWidth="1"/>
    <col min="6146" max="6146" width="11.140625" style="16" customWidth="1"/>
    <col min="6147" max="6149" width="13.28515625" style="16" customWidth="1"/>
    <col min="6150" max="6150" width="13.85546875" style="16" customWidth="1"/>
    <col min="6151" max="6151" width="15.140625" style="16" customWidth="1"/>
    <col min="6152" max="6152" width="13.28515625" style="16" customWidth="1"/>
    <col min="6153" max="6153" width="14.140625" style="16" customWidth="1"/>
    <col min="6154" max="6154" width="14.85546875" style="16" customWidth="1"/>
    <col min="6155" max="6155" width="13.28515625" style="16" customWidth="1"/>
    <col min="6156" max="6156" width="14.140625" style="16" bestFit="1" customWidth="1"/>
    <col min="6157" max="6157" width="14" style="16" customWidth="1"/>
    <col min="6158" max="6158" width="12.85546875" style="16" customWidth="1"/>
    <col min="6159" max="6400" width="11.42578125" style="16"/>
    <col min="6401" max="6401" width="26.85546875" style="16" customWidth="1"/>
    <col min="6402" max="6402" width="11.140625" style="16" customWidth="1"/>
    <col min="6403" max="6405" width="13.28515625" style="16" customWidth="1"/>
    <col min="6406" max="6406" width="13.85546875" style="16" customWidth="1"/>
    <col min="6407" max="6407" width="15.140625" style="16" customWidth="1"/>
    <col min="6408" max="6408" width="13.28515625" style="16" customWidth="1"/>
    <col min="6409" max="6409" width="14.140625" style="16" customWidth="1"/>
    <col min="6410" max="6410" width="14.85546875" style="16" customWidth="1"/>
    <col min="6411" max="6411" width="13.28515625" style="16" customWidth="1"/>
    <col min="6412" max="6412" width="14.140625" style="16" bestFit="1" customWidth="1"/>
    <col min="6413" max="6413" width="14" style="16" customWidth="1"/>
    <col min="6414" max="6414" width="12.85546875" style="16" customWidth="1"/>
    <col min="6415" max="6656" width="11.42578125" style="16"/>
    <col min="6657" max="6657" width="26.85546875" style="16" customWidth="1"/>
    <col min="6658" max="6658" width="11.140625" style="16" customWidth="1"/>
    <col min="6659" max="6661" width="13.28515625" style="16" customWidth="1"/>
    <col min="6662" max="6662" width="13.85546875" style="16" customWidth="1"/>
    <col min="6663" max="6663" width="15.140625" style="16" customWidth="1"/>
    <col min="6664" max="6664" width="13.28515625" style="16" customWidth="1"/>
    <col min="6665" max="6665" width="14.140625" style="16" customWidth="1"/>
    <col min="6666" max="6666" width="14.85546875" style="16" customWidth="1"/>
    <col min="6667" max="6667" width="13.28515625" style="16" customWidth="1"/>
    <col min="6668" max="6668" width="14.140625" style="16" bestFit="1" customWidth="1"/>
    <col min="6669" max="6669" width="14" style="16" customWidth="1"/>
    <col min="6670" max="6670" width="12.85546875" style="16" customWidth="1"/>
    <col min="6671" max="6912" width="11.42578125" style="16"/>
    <col min="6913" max="6913" width="26.85546875" style="16" customWidth="1"/>
    <col min="6914" max="6914" width="11.140625" style="16" customWidth="1"/>
    <col min="6915" max="6917" width="13.28515625" style="16" customWidth="1"/>
    <col min="6918" max="6918" width="13.85546875" style="16" customWidth="1"/>
    <col min="6919" max="6919" width="15.140625" style="16" customWidth="1"/>
    <col min="6920" max="6920" width="13.28515625" style="16" customWidth="1"/>
    <col min="6921" max="6921" width="14.140625" style="16" customWidth="1"/>
    <col min="6922" max="6922" width="14.85546875" style="16" customWidth="1"/>
    <col min="6923" max="6923" width="13.28515625" style="16" customWidth="1"/>
    <col min="6924" max="6924" width="14.140625" style="16" bestFit="1" customWidth="1"/>
    <col min="6925" max="6925" width="14" style="16" customWidth="1"/>
    <col min="6926" max="6926" width="12.85546875" style="16" customWidth="1"/>
    <col min="6927" max="7168" width="11.42578125" style="16"/>
    <col min="7169" max="7169" width="26.85546875" style="16" customWidth="1"/>
    <col min="7170" max="7170" width="11.140625" style="16" customWidth="1"/>
    <col min="7171" max="7173" width="13.28515625" style="16" customWidth="1"/>
    <col min="7174" max="7174" width="13.85546875" style="16" customWidth="1"/>
    <col min="7175" max="7175" width="15.140625" style="16" customWidth="1"/>
    <col min="7176" max="7176" width="13.28515625" style="16" customWidth="1"/>
    <col min="7177" max="7177" width="14.140625" style="16" customWidth="1"/>
    <col min="7178" max="7178" width="14.85546875" style="16" customWidth="1"/>
    <col min="7179" max="7179" width="13.28515625" style="16" customWidth="1"/>
    <col min="7180" max="7180" width="14.140625" style="16" bestFit="1" customWidth="1"/>
    <col min="7181" max="7181" width="14" style="16" customWidth="1"/>
    <col min="7182" max="7182" width="12.85546875" style="16" customWidth="1"/>
    <col min="7183" max="7424" width="11.42578125" style="16"/>
    <col min="7425" max="7425" width="26.85546875" style="16" customWidth="1"/>
    <col min="7426" max="7426" width="11.140625" style="16" customWidth="1"/>
    <col min="7427" max="7429" width="13.28515625" style="16" customWidth="1"/>
    <col min="7430" max="7430" width="13.85546875" style="16" customWidth="1"/>
    <col min="7431" max="7431" width="15.140625" style="16" customWidth="1"/>
    <col min="7432" max="7432" width="13.28515625" style="16" customWidth="1"/>
    <col min="7433" max="7433" width="14.140625" style="16" customWidth="1"/>
    <col min="7434" max="7434" width="14.85546875" style="16" customWidth="1"/>
    <col min="7435" max="7435" width="13.28515625" style="16" customWidth="1"/>
    <col min="7436" max="7436" width="14.140625" style="16" bestFit="1" customWidth="1"/>
    <col min="7437" max="7437" width="14" style="16" customWidth="1"/>
    <col min="7438" max="7438" width="12.85546875" style="16" customWidth="1"/>
    <col min="7439" max="7680" width="11.42578125" style="16"/>
    <col min="7681" max="7681" width="26.85546875" style="16" customWidth="1"/>
    <col min="7682" max="7682" width="11.140625" style="16" customWidth="1"/>
    <col min="7683" max="7685" width="13.28515625" style="16" customWidth="1"/>
    <col min="7686" max="7686" width="13.85546875" style="16" customWidth="1"/>
    <col min="7687" max="7687" width="15.140625" style="16" customWidth="1"/>
    <col min="7688" max="7688" width="13.28515625" style="16" customWidth="1"/>
    <col min="7689" max="7689" width="14.140625" style="16" customWidth="1"/>
    <col min="7690" max="7690" width="14.85546875" style="16" customWidth="1"/>
    <col min="7691" max="7691" width="13.28515625" style="16" customWidth="1"/>
    <col min="7692" max="7692" width="14.140625" style="16" bestFit="1" customWidth="1"/>
    <col min="7693" max="7693" width="14" style="16" customWidth="1"/>
    <col min="7694" max="7694" width="12.85546875" style="16" customWidth="1"/>
    <col min="7695" max="7936" width="11.42578125" style="16"/>
    <col min="7937" max="7937" width="26.85546875" style="16" customWidth="1"/>
    <col min="7938" max="7938" width="11.140625" style="16" customWidth="1"/>
    <col min="7939" max="7941" width="13.28515625" style="16" customWidth="1"/>
    <col min="7942" max="7942" width="13.85546875" style="16" customWidth="1"/>
    <col min="7943" max="7943" width="15.140625" style="16" customWidth="1"/>
    <col min="7944" max="7944" width="13.28515625" style="16" customWidth="1"/>
    <col min="7945" max="7945" width="14.140625" style="16" customWidth="1"/>
    <col min="7946" max="7946" width="14.85546875" style="16" customWidth="1"/>
    <col min="7947" max="7947" width="13.28515625" style="16" customWidth="1"/>
    <col min="7948" max="7948" width="14.140625" style="16" bestFit="1" customWidth="1"/>
    <col min="7949" max="7949" width="14" style="16" customWidth="1"/>
    <col min="7950" max="7950" width="12.85546875" style="16" customWidth="1"/>
    <col min="7951" max="8192" width="11.42578125" style="16"/>
    <col min="8193" max="8193" width="26.85546875" style="16" customWidth="1"/>
    <col min="8194" max="8194" width="11.140625" style="16" customWidth="1"/>
    <col min="8195" max="8197" width="13.28515625" style="16" customWidth="1"/>
    <col min="8198" max="8198" width="13.85546875" style="16" customWidth="1"/>
    <col min="8199" max="8199" width="15.140625" style="16" customWidth="1"/>
    <col min="8200" max="8200" width="13.28515625" style="16" customWidth="1"/>
    <col min="8201" max="8201" width="14.140625" style="16" customWidth="1"/>
    <col min="8202" max="8202" width="14.85546875" style="16" customWidth="1"/>
    <col min="8203" max="8203" width="13.28515625" style="16" customWidth="1"/>
    <col min="8204" max="8204" width="14.140625" style="16" bestFit="1" customWidth="1"/>
    <col min="8205" max="8205" width="14" style="16" customWidth="1"/>
    <col min="8206" max="8206" width="12.85546875" style="16" customWidth="1"/>
    <col min="8207" max="8448" width="11.42578125" style="16"/>
    <col min="8449" max="8449" width="26.85546875" style="16" customWidth="1"/>
    <col min="8450" max="8450" width="11.140625" style="16" customWidth="1"/>
    <col min="8451" max="8453" width="13.28515625" style="16" customWidth="1"/>
    <col min="8454" max="8454" width="13.85546875" style="16" customWidth="1"/>
    <col min="8455" max="8455" width="15.140625" style="16" customWidth="1"/>
    <col min="8456" max="8456" width="13.28515625" style="16" customWidth="1"/>
    <col min="8457" max="8457" width="14.140625" style="16" customWidth="1"/>
    <col min="8458" max="8458" width="14.85546875" style="16" customWidth="1"/>
    <col min="8459" max="8459" width="13.28515625" style="16" customWidth="1"/>
    <col min="8460" max="8460" width="14.140625" style="16" bestFit="1" customWidth="1"/>
    <col min="8461" max="8461" width="14" style="16" customWidth="1"/>
    <col min="8462" max="8462" width="12.85546875" style="16" customWidth="1"/>
    <col min="8463" max="8704" width="11.42578125" style="16"/>
    <col min="8705" max="8705" width="26.85546875" style="16" customWidth="1"/>
    <col min="8706" max="8706" width="11.140625" style="16" customWidth="1"/>
    <col min="8707" max="8709" width="13.28515625" style="16" customWidth="1"/>
    <col min="8710" max="8710" width="13.85546875" style="16" customWidth="1"/>
    <col min="8711" max="8711" width="15.140625" style="16" customWidth="1"/>
    <col min="8712" max="8712" width="13.28515625" style="16" customWidth="1"/>
    <col min="8713" max="8713" width="14.140625" style="16" customWidth="1"/>
    <col min="8714" max="8714" width="14.85546875" style="16" customWidth="1"/>
    <col min="8715" max="8715" width="13.28515625" style="16" customWidth="1"/>
    <col min="8716" max="8716" width="14.140625" style="16" bestFit="1" customWidth="1"/>
    <col min="8717" max="8717" width="14" style="16" customWidth="1"/>
    <col min="8718" max="8718" width="12.85546875" style="16" customWidth="1"/>
    <col min="8719" max="8960" width="11.42578125" style="16"/>
    <col min="8961" max="8961" width="26.85546875" style="16" customWidth="1"/>
    <col min="8962" max="8962" width="11.140625" style="16" customWidth="1"/>
    <col min="8963" max="8965" width="13.28515625" style="16" customWidth="1"/>
    <col min="8966" max="8966" width="13.85546875" style="16" customWidth="1"/>
    <col min="8967" max="8967" width="15.140625" style="16" customWidth="1"/>
    <col min="8968" max="8968" width="13.28515625" style="16" customWidth="1"/>
    <col min="8969" max="8969" width="14.140625" style="16" customWidth="1"/>
    <col min="8970" max="8970" width="14.85546875" style="16" customWidth="1"/>
    <col min="8971" max="8971" width="13.28515625" style="16" customWidth="1"/>
    <col min="8972" max="8972" width="14.140625" style="16" bestFit="1" customWidth="1"/>
    <col min="8973" max="8973" width="14" style="16" customWidth="1"/>
    <col min="8974" max="8974" width="12.85546875" style="16" customWidth="1"/>
    <col min="8975" max="9216" width="11.42578125" style="16"/>
    <col min="9217" max="9217" width="26.85546875" style="16" customWidth="1"/>
    <col min="9218" max="9218" width="11.140625" style="16" customWidth="1"/>
    <col min="9219" max="9221" width="13.28515625" style="16" customWidth="1"/>
    <col min="9222" max="9222" width="13.85546875" style="16" customWidth="1"/>
    <col min="9223" max="9223" width="15.140625" style="16" customWidth="1"/>
    <col min="9224" max="9224" width="13.28515625" style="16" customWidth="1"/>
    <col min="9225" max="9225" width="14.140625" style="16" customWidth="1"/>
    <col min="9226" max="9226" width="14.85546875" style="16" customWidth="1"/>
    <col min="9227" max="9227" width="13.28515625" style="16" customWidth="1"/>
    <col min="9228" max="9228" width="14.140625" style="16" bestFit="1" customWidth="1"/>
    <col min="9229" max="9229" width="14" style="16" customWidth="1"/>
    <col min="9230" max="9230" width="12.85546875" style="16" customWidth="1"/>
    <col min="9231" max="9472" width="11.42578125" style="16"/>
    <col min="9473" max="9473" width="26.85546875" style="16" customWidth="1"/>
    <col min="9474" max="9474" width="11.140625" style="16" customWidth="1"/>
    <col min="9475" max="9477" width="13.28515625" style="16" customWidth="1"/>
    <col min="9478" max="9478" width="13.85546875" style="16" customWidth="1"/>
    <col min="9479" max="9479" width="15.140625" style="16" customWidth="1"/>
    <col min="9480" max="9480" width="13.28515625" style="16" customWidth="1"/>
    <col min="9481" max="9481" width="14.140625" style="16" customWidth="1"/>
    <col min="9482" max="9482" width="14.85546875" style="16" customWidth="1"/>
    <col min="9483" max="9483" width="13.28515625" style="16" customWidth="1"/>
    <col min="9484" max="9484" width="14.140625" style="16" bestFit="1" customWidth="1"/>
    <col min="9485" max="9485" width="14" style="16" customWidth="1"/>
    <col min="9486" max="9486" width="12.85546875" style="16" customWidth="1"/>
    <col min="9487" max="9728" width="11.42578125" style="16"/>
    <col min="9729" max="9729" width="26.85546875" style="16" customWidth="1"/>
    <col min="9730" max="9730" width="11.140625" style="16" customWidth="1"/>
    <col min="9731" max="9733" width="13.28515625" style="16" customWidth="1"/>
    <col min="9734" max="9734" width="13.85546875" style="16" customWidth="1"/>
    <col min="9735" max="9735" width="15.140625" style="16" customWidth="1"/>
    <col min="9736" max="9736" width="13.28515625" style="16" customWidth="1"/>
    <col min="9737" max="9737" width="14.140625" style="16" customWidth="1"/>
    <col min="9738" max="9738" width="14.85546875" style="16" customWidth="1"/>
    <col min="9739" max="9739" width="13.28515625" style="16" customWidth="1"/>
    <col min="9740" max="9740" width="14.140625" style="16" bestFit="1" customWidth="1"/>
    <col min="9741" max="9741" width="14" style="16" customWidth="1"/>
    <col min="9742" max="9742" width="12.85546875" style="16" customWidth="1"/>
    <col min="9743" max="9984" width="11.42578125" style="16"/>
    <col min="9985" max="9985" width="26.85546875" style="16" customWidth="1"/>
    <col min="9986" max="9986" width="11.140625" style="16" customWidth="1"/>
    <col min="9987" max="9989" width="13.28515625" style="16" customWidth="1"/>
    <col min="9990" max="9990" width="13.85546875" style="16" customWidth="1"/>
    <col min="9991" max="9991" width="15.140625" style="16" customWidth="1"/>
    <col min="9992" max="9992" width="13.28515625" style="16" customWidth="1"/>
    <col min="9993" max="9993" width="14.140625" style="16" customWidth="1"/>
    <col min="9994" max="9994" width="14.85546875" style="16" customWidth="1"/>
    <col min="9995" max="9995" width="13.28515625" style="16" customWidth="1"/>
    <col min="9996" max="9996" width="14.140625" style="16" bestFit="1" customWidth="1"/>
    <col min="9997" max="9997" width="14" style="16" customWidth="1"/>
    <col min="9998" max="9998" width="12.85546875" style="16" customWidth="1"/>
    <col min="9999" max="10240" width="11.42578125" style="16"/>
    <col min="10241" max="10241" width="26.85546875" style="16" customWidth="1"/>
    <col min="10242" max="10242" width="11.140625" style="16" customWidth="1"/>
    <col min="10243" max="10245" width="13.28515625" style="16" customWidth="1"/>
    <col min="10246" max="10246" width="13.85546875" style="16" customWidth="1"/>
    <col min="10247" max="10247" width="15.140625" style="16" customWidth="1"/>
    <col min="10248" max="10248" width="13.28515625" style="16" customWidth="1"/>
    <col min="10249" max="10249" width="14.140625" style="16" customWidth="1"/>
    <col min="10250" max="10250" width="14.85546875" style="16" customWidth="1"/>
    <col min="10251" max="10251" width="13.28515625" style="16" customWidth="1"/>
    <col min="10252" max="10252" width="14.140625" style="16" bestFit="1" customWidth="1"/>
    <col min="10253" max="10253" width="14" style="16" customWidth="1"/>
    <col min="10254" max="10254" width="12.85546875" style="16" customWidth="1"/>
    <col min="10255" max="10496" width="11.42578125" style="16"/>
    <col min="10497" max="10497" width="26.85546875" style="16" customWidth="1"/>
    <col min="10498" max="10498" width="11.140625" style="16" customWidth="1"/>
    <col min="10499" max="10501" width="13.28515625" style="16" customWidth="1"/>
    <col min="10502" max="10502" width="13.85546875" style="16" customWidth="1"/>
    <col min="10503" max="10503" width="15.140625" style="16" customWidth="1"/>
    <col min="10504" max="10504" width="13.28515625" style="16" customWidth="1"/>
    <col min="10505" max="10505" width="14.140625" style="16" customWidth="1"/>
    <col min="10506" max="10506" width="14.85546875" style="16" customWidth="1"/>
    <col min="10507" max="10507" width="13.28515625" style="16" customWidth="1"/>
    <col min="10508" max="10508" width="14.140625" style="16" bestFit="1" customWidth="1"/>
    <col min="10509" max="10509" width="14" style="16" customWidth="1"/>
    <col min="10510" max="10510" width="12.85546875" style="16" customWidth="1"/>
    <col min="10511" max="10752" width="11.42578125" style="16"/>
    <col min="10753" max="10753" width="26.85546875" style="16" customWidth="1"/>
    <col min="10754" max="10754" width="11.140625" style="16" customWidth="1"/>
    <col min="10755" max="10757" width="13.28515625" style="16" customWidth="1"/>
    <col min="10758" max="10758" width="13.85546875" style="16" customWidth="1"/>
    <col min="10759" max="10759" width="15.140625" style="16" customWidth="1"/>
    <col min="10760" max="10760" width="13.28515625" style="16" customWidth="1"/>
    <col min="10761" max="10761" width="14.140625" style="16" customWidth="1"/>
    <col min="10762" max="10762" width="14.85546875" style="16" customWidth="1"/>
    <col min="10763" max="10763" width="13.28515625" style="16" customWidth="1"/>
    <col min="10764" max="10764" width="14.140625" style="16" bestFit="1" customWidth="1"/>
    <col min="10765" max="10765" width="14" style="16" customWidth="1"/>
    <col min="10766" max="10766" width="12.85546875" style="16" customWidth="1"/>
    <col min="10767" max="11008" width="11.42578125" style="16"/>
    <col min="11009" max="11009" width="26.85546875" style="16" customWidth="1"/>
    <col min="11010" max="11010" width="11.140625" style="16" customWidth="1"/>
    <col min="11011" max="11013" width="13.28515625" style="16" customWidth="1"/>
    <col min="11014" max="11014" width="13.85546875" style="16" customWidth="1"/>
    <col min="11015" max="11015" width="15.140625" style="16" customWidth="1"/>
    <col min="11016" max="11016" width="13.28515625" style="16" customWidth="1"/>
    <col min="11017" max="11017" width="14.140625" style="16" customWidth="1"/>
    <col min="11018" max="11018" width="14.85546875" style="16" customWidth="1"/>
    <col min="11019" max="11019" width="13.28515625" style="16" customWidth="1"/>
    <col min="11020" max="11020" width="14.140625" style="16" bestFit="1" customWidth="1"/>
    <col min="11021" max="11021" width="14" style="16" customWidth="1"/>
    <col min="11022" max="11022" width="12.85546875" style="16" customWidth="1"/>
    <col min="11023" max="11264" width="11.42578125" style="16"/>
    <col min="11265" max="11265" width="26.85546875" style="16" customWidth="1"/>
    <col min="11266" max="11266" width="11.140625" style="16" customWidth="1"/>
    <col min="11267" max="11269" width="13.28515625" style="16" customWidth="1"/>
    <col min="11270" max="11270" width="13.85546875" style="16" customWidth="1"/>
    <col min="11271" max="11271" width="15.140625" style="16" customWidth="1"/>
    <col min="11272" max="11272" width="13.28515625" style="16" customWidth="1"/>
    <col min="11273" max="11273" width="14.140625" style="16" customWidth="1"/>
    <col min="11274" max="11274" width="14.85546875" style="16" customWidth="1"/>
    <col min="11275" max="11275" width="13.28515625" style="16" customWidth="1"/>
    <col min="11276" max="11276" width="14.140625" style="16" bestFit="1" customWidth="1"/>
    <col min="11277" max="11277" width="14" style="16" customWidth="1"/>
    <col min="11278" max="11278" width="12.85546875" style="16" customWidth="1"/>
    <col min="11279" max="11520" width="11.42578125" style="16"/>
    <col min="11521" max="11521" width="26.85546875" style="16" customWidth="1"/>
    <col min="11522" max="11522" width="11.140625" style="16" customWidth="1"/>
    <col min="11523" max="11525" width="13.28515625" style="16" customWidth="1"/>
    <col min="11526" max="11526" width="13.85546875" style="16" customWidth="1"/>
    <col min="11527" max="11527" width="15.140625" style="16" customWidth="1"/>
    <col min="11528" max="11528" width="13.28515625" style="16" customWidth="1"/>
    <col min="11529" max="11529" width="14.140625" style="16" customWidth="1"/>
    <col min="11530" max="11530" width="14.85546875" style="16" customWidth="1"/>
    <col min="11531" max="11531" width="13.28515625" style="16" customWidth="1"/>
    <col min="11532" max="11532" width="14.140625" style="16" bestFit="1" customWidth="1"/>
    <col min="11533" max="11533" width="14" style="16" customWidth="1"/>
    <col min="11534" max="11534" width="12.85546875" style="16" customWidth="1"/>
    <col min="11535" max="11776" width="11.42578125" style="16"/>
    <col min="11777" max="11777" width="26.85546875" style="16" customWidth="1"/>
    <col min="11778" max="11778" width="11.140625" style="16" customWidth="1"/>
    <col min="11779" max="11781" width="13.28515625" style="16" customWidth="1"/>
    <col min="11782" max="11782" width="13.85546875" style="16" customWidth="1"/>
    <col min="11783" max="11783" width="15.140625" style="16" customWidth="1"/>
    <col min="11784" max="11784" width="13.28515625" style="16" customWidth="1"/>
    <col min="11785" max="11785" width="14.140625" style="16" customWidth="1"/>
    <col min="11786" max="11786" width="14.85546875" style="16" customWidth="1"/>
    <col min="11787" max="11787" width="13.28515625" style="16" customWidth="1"/>
    <col min="11788" max="11788" width="14.140625" style="16" bestFit="1" customWidth="1"/>
    <col min="11789" max="11789" width="14" style="16" customWidth="1"/>
    <col min="11790" max="11790" width="12.85546875" style="16" customWidth="1"/>
    <col min="11791" max="12032" width="11.42578125" style="16"/>
    <col min="12033" max="12033" width="26.85546875" style="16" customWidth="1"/>
    <col min="12034" max="12034" width="11.140625" style="16" customWidth="1"/>
    <col min="12035" max="12037" width="13.28515625" style="16" customWidth="1"/>
    <col min="12038" max="12038" width="13.85546875" style="16" customWidth="1"/>
    <col min="12039" max="12039" width="15.140625" style="16" customWidth="1"/>
    <col min="12040" max="12040" width="13.28515625" style="16" customWidth="1"/>
    <col min="12041" max="12041" width="14.140625" style="16" customWidth="1"/>
    <col min="12042" max="12042" width="14.85546875" style="16" customWidth="1"/>
    <col min="12043" max="12043" width="13.28515625" style="16" customWidth="1"/>
    <col min="12044" max="12044" width="14.140625" style="16" bestFit="1" customWidth="1"/>
    <col min="12045" max="12045" width="14" style="16" customWidth="1"/>
    <col min="12046" max="12046" width="12.85546875" style="16" customWidth="1"/>
    <col min="12047" max="12288" width="11.42578125" style="16"/>
    <col min="12289" max="12289" width="26.85546875" style="16" customWidth="1"/>
    <col min="12290" max="12290" width="11.140625" style="16" customWidth="1"/>
    <col min="12291" max="12293" width="13.28515625" style="16" customWidth="1"/>
    <col min="12294" max="12294" width="13.85546875" style="16" customWidth="1"/>
    <col min="12295" max="12295" width="15.140625" style="16" customWidth="1"/>
    <col min="12296" max="12296" width="13.28515625" style="16" customWidth="1"/>
    <col min="12297" max="12297" width="14.140625" style="16" customWidth="1"/>
    <col min="12298" max="12298" width="14.85546875" style="16" customWidth="1"/>
    <col min="12299" max="12299" width="13.28515625" style="16" customWidth="1"/>
    <col min="12300" max="12300" width="14.140625" style="16" bestFit="1" customWidth="1"/>
    <col min="12301" max="12301" width="14" style="16" customWidth="1"/>
    <col min="12302" max="12302" width="12.85546875" style="16" customWidth="1"/>
    <col min="12303" max="12544" width="11.42578125" style="16"/>
    <col min="12545" max="12545" width="26.85546875" style="16" customWidth="1"/>
    <col min="12546" max="12546" width="11.140625" style="16" customWidth="1"/>
    <col min="12547" max="12549" width="13.28515625" style="16" customWidth="1"/>
    <col min="12550" max="12550" width="13.85546875" style="16" customWidth="1"/>
    <col min="12551" max="12551" width="15.140625" style="16" customWidth="1"/>
    <col min="12552" max="12552" width="13.28515625" style="16" customWidth="1"/>
    <col min="12553" max="12553" width="14.140625" style="16" customWidth="1"/>
    <col min="12554" max="12554" width="14.85546875" style="16" customWidth="1"/>
    <col min="12555" max="12555" width="13.28515625" style="16" customWidth="1"/>
    <col min="12556" max="12556" width="14.140625" style="16" bestFit="1" customWidth="1"/>
    <col min="12557" max="12557" width="14" style="16" customWidth="1"/>
    <col min="12558" max="12558" width="12.85546875" style="16" customWidth="1"/>
    <col min="12559" max="12800" width="11.42578125" style="16"/>
    <col min="12801" max="12801" width="26.85546875" style="16" customWidth="1"/>
    <col min="12802" max="12802" width="11.140625" style="16" customWidth="1"/>
    <col min="12803" max="12805" width="13.28515625" style="16" customWidth="1"/>
    <col min="12806" max="12806" width="13.85546875" style="16" customWidth="1"/>
    <col min="12807" max="12807" width="15.140625" style="16" customWidth="1"/>
    <col min="12808" max="12808" width="13.28515625" style="16" customWidth="1"/>
    <col min="12809" max="12809" width="14.140625" style="16" customWidth="1"/>
    <col min="12810" max="12810" width="14.85546875" style="16" customWidth="1"/>
    <col min="12811" max="12811" width="13.28515625" style="16" customWidth="1"/>
    <col min="12812" max="12812" width="14.140625" style="16" bestFit="1" customWidth="1"/>
    <col min="12813" max="12813" width="14" style="16" customWidth="1"/>
    <col min="12814" max="12814" width="12.85546875" style="16" customWidth="1"/>
    <col min="12815" max="13056" width="11.42578125" style="16"/>
    <col min="13057" max="13057" width="26.85546875" style="16" customWidth="1"/>
    <col min="13058" max="13058" width="11.140625" style="16" customWidth="1"/>
    <col min="13059" max="13061" width="13.28515625" style="16" customWidth="1"/>
    <col min="13062" max="13062" width="13.85546875" style="16" customWidth="1"/>
    <col min="13063" max="13063" width="15.140625" style="16" customWidth="1"/>
    <col min="13064" max="13064" width="13.28515625" style="16" customWidth="1"/>
    <col min="13065" max="13065" width="14.140625" style="16" customWidth="1"/>
    <col min="13066" max="13066" width="14.85546875" style="16" customWidth="1"/>
    <col min="13067" max="13067" width="13.28515625" style="16" customWidth="1"/>
    <col min="13068" max="13068" width="14.140625" style="16" bestFit="1" customWidth="1"/>
    <col min="13069" max="13069" width="14" style="16" customWidth="1"/>
    <col min="13070" max="13070" width="12.85546875" style="16" customWidth="1"/>
    <col min="13071" max="13312" width="11.42578125" style="16"/>
    <col min="13313" max="13313" width="26.85546875" style="16" customWidth="1"/>
    <col min="13314" max="13314" width="11.140625" style="16" customWidth="1"/>
    <col min="13315" max="13317" width="13.28515625" style="16" customWidth="1"/>
    <col min="13318" max="13318" width="13.85546875" style="16" customWidth="1"/>
    <col min="13319" max="13319" width="15.140625" style="16" customWidth="1"/>
    <col min="13320" max="13320" width="13.28515625" style="16" customWidth="1"/>
    <col min="13321" max="13321" width="14.140625" style="16" customWidth="1"/>
    <col min="13322" max="13322" width="14.85546875" style="16" customWidth="1"/>
    <col min="13323" max="13323" width="13.28515625" style="16" customWidth="1"/>
    <col min="13324" max="13324" width="14.140625" style="16" bestFit="1" customWidth="1"/>
    <col min="13325" max="13325" width="14" style="16" customWidth="1"/>
    <col min="13326" max="13326" width="12.85546875" style="16" customWidth="1"/>
    <col min="13327" max="13568" width="11.42578125" style="16"/>
    <col min="13569" max="13569" width="26.85546875" style="16" customWidth="1"/>
    <col min="13570" max="13570" width="11.140625" style="16" customWidth="1"/>
    <col min="13571" max="13573" width="13.28515625" style="16" customWidth="1"/>
    <col min="13574" max="13574" width="13.85546875" style="16" customWidth="1"/>
    <col min="13575" max="13575" width="15.140625" style="16" customWidth="1"/>
    <col min="13576" max="13576" width="13.28515625" style="16" customWidth="1"/>
    <col min="13577" max="13577" width="14.140625" style="16" customWidth="1"/>
    <col min="13578" max="13578" width="14.85546875" style="16" customWidth="1"/>
    <col min="13579" max="13579" width="13.28515625" style="16" customWidth="1"/>
    <col min="13580" max="13580" width="14.140625" style="16" bestFit="1" customWidth="1"/>
    <col min="13581" max="13581" width="14" style="16" customWidth="1"/>
    <col min="13582" max="13582" width="12.85546875" style="16" customWidth="1"/>
    <col min="13583" max="13824" width="11.42578125" style="16"/>
    <col min="13825" max="13825" width="26.85546875" style="16" customWidth="1"/>
    <col min="13826" max="13826" width="11.140625" style="16" customWidth="1"/>
    <col min="13827" max="13829" width="13.28515625" style="16" customWidth="1"/>
    <col min="13830" max="13830" width="13.85546875" style="16" customWidth="1"/>
    <col min="13831" max="13831" width="15.140625" style="16" customWidth="1"/>
    <col min="13832" max="13832" width="13.28515625" style="16" customWidth="1"/>
    <col min="13833" max="13833" width="14.140625" style="16" customWidth="1"/>
    <col min="13834" max="13834" width="14.85546875" style="16" customWidth="1"/>
    <col min="13835" max="13835" width="13.28515625" style="16" customWidth="1"/>
    <col min="13836" max="13836" width="14.140625" style="16" bestFit="1" customWidth="1"/>
    <col min="13837" max="13837" width="14" style="16" customWidth="1"/>
    <col min="13838" max="13838" width="12.85546875" style="16" customWidth="1"/>
    <col min="13839" max="14080" width="11.42578125" style="16"/>
    <col min="14081" max="14081" width="26.85546875" style="16" customWidth="1"/>
    <col min="14082" max="14082" width="11.140625" style="16" customWidth="1"/>
    <col min="14083" max="14085" width="13.28515625" style="16" customWidth="1"/>
    <col min="14086" max="14086" width="13.85546875" style="16" customWidth="1"/>
    <col min="14087" max="14087" width="15.140625" style="16" customWidth="1"/>
    <col min="14088" max="14088" width="13.28515625" style="16" customWidth="1"/>
    <col min="14089" max="14089" width="14.140625" style="16" customWidth="1"/>
    <col min="14090" max="14090" width="14.85546875" style="16" customWidth="1"/>
    <col min="14091" max="14091" width="13.28515625" style="16" customWidth="1"/>
    <col min="14092" max="14092" width="14.140625" style="16" bestFit="1" customWidth="1"/>
    <col min="14093" max="14093" width="14" style="16" customWidth="1"/>
    <col min="14094" max="14094" width="12.85546875" style="16" customWidth="1"/>
    <col min="14095" max="14336" width="11.42578125" style="16"/>
    <col min="14337" max="14337" width="26.85546875" style="16" customWidth="1"/>
    <col min="14338" max="14338" width="11.140625" style="16" customWidth="1"/>
    <col min="14339" max="14341" width="13.28515625" style="16" customWidth="1"/>
    <col min="14342" max="14342" width="13.85546875" style="16" customWidth="1"/>
    <col min="14343" max="14343" width="15.140625" style="16" customWidth="1"/>
    <col min="14344" max="14344" width="13.28515625" style="16" customWidth="1"/>
    <col min="14345" max="14345" width="14.140625" style="16" customWidth="1"/>
    <col min="14346" max="14346" width="14.85546875" style="16" customWidth="1"/>
    <col min="14347" max="14347" width="13.28515625" style="16" customWidth="1"/>
    <col min="14348" max="14348" width="14.140625" style="16" bestFit="1" customWidth="1"/>
    <col min="14349" max="14349" width="14" style="16" customWidth="1"/>
    <col min="14350" max="14350" width="12.85546875" style="16" customWidth="1"/>
    <col min="14351" max="14592" width="11.42578125" style="16"/>
    <col min="14593" max="14593" width="26.85546875" style="16" customWidth="1"/>
    <col min="14594" max="14594" width="11.140625" style="16" customWidth="1"/>
    <col min="14595" max="14597" width="13.28515625" style="16" customWidth="1"/>
    <col min="14598" max="14598" width="13.85546875" style="16" customWidth="1"/>
    <col min="14599" max="14599" width="15.140625" style="16" customWidth="1"/>
    <col min="14600" max="14600" width="13.28515625" style="16" customWidth="1"/>
    <col min="14601" max="14601" width="14.140625" style="16" customWidth="1"/>
    <col min="14602" max="14602" width="14.85546875" style="16" customWidth="1"/>
    <col min="14603" max="14603" width="13.28515625" style="16" customWidth="1"/>
    <col min="14604" max="14604" width="14.140625" style="16" bestFit="1" customWidth="1"/>
    <col min="14605" max="14605" width="14" style="16" customWidth="1"/>
    <col min="14606" max="14606" width="12.85546875" style="16" customWidth="1"/>
    <col min="14607" max="14848" width="11.42578125" style="16"/>
    <col min="14849" max="14849" width="26.85546875" style="16" customWidth="1"/>
    <col min="14850" max="14850" width="11.140625" style="16" customWidth="1"/>
    <col min="14851" max="14853" width="13.28515625" style="16" customWidth="1"/>
    <col min="14854" max="14854" width="13.85546875" style="16" customWidth="1"/>
    <col min="14855" max="14855" width="15.140625" style="16" customWidth="1"/>
    <col min="14856" max="14856" width="13.28515625" style="16" customWidth="1"/>
    <col min="14857" max="14857" width="14.140625" style="16" customWidth="1"/>
    <col min="14858" max="14858" width="14.85546875" style="16" customWidth="1"/>
    <col min="14859" max="14859" width="13.28515625" style="16" customWidth="1"/>
    <col min="14860" max="14860" width="14.140625" style="16" bestFit="1" customWidth="1"/>
    <col min="14861" max="14861" width="14" style="16" customWidth="1"/>
    <col min="14862" max="14862" width="12.85546875" style="16" customWidth="1"/>
    <col min="14863" max="15104" width="11.42578125" style="16"/>
    <col min="15105" max="15105" width="26.85546875" style="16" customWidth="1"/>
    <col min="15106" max="15106" width="11.140625" style="16" customWidth="1"/>
    <col min="15107" max="15109" width="13.28515625" style="16" customWidth="1"/>
    <col min="15110" max="15110" width="13.85546875" style="16" customWidth="1"/>
    <col min="15111" max="15111" width="15.140625" style="16" customWidth="1"/>
    <col min="15112" max="15112" width="13.28515625" style="16" customWidth="1"/>
    <col min="15113" max="15113" width="14.140625" style="16" customWidth="1"/>
    <col min="15114" max="15114" width="14.85546875" style="16" customWidth="1"/>
    <col min="15115" max="15115" width="13.28515625" style="16" customWidth="1"/>
    <col min="15116" max="15116" width="14.140625" style="16" bestFit="1" customWidth="1"/>
    <col min="15117" max="15117" width="14" style="16" customWidth="1"/>
    <col min="15118" max="15118" width="12.85546875" style="16" customWidth="1"/>
    <col min="15119" max="15360" width="11.42578125" style="16"/>
    <col min="15361" max="15361" width="26.85546875" style="16" customWidth="1"/>
    <col min="15362" max="15362" width="11.140625" style="16" customWidth="1"/>
    <col min="15363" max="15365" width="13.28515625" style="16" customWidth="1"/>
    <col min="15366" max="15366" width="13.85546875" style="16" customWidth="1"/>
    <col min="15367" max="15367" width="15.140625" style="16" customWidth="1"/>
    <col min="15368" max="15368" width="13.28515625" style="16" customWidth="1"/>
    <col min="15369" max="15369" width="14.140625" style="16" customWidth="1"/>
    <col min="15370" max="15370" width="14.85546875" style="16" customWidth="1"/>
    <col min="15371" max="15371" width="13.28515625" style="16" customWidth="1"/>
    <col min="15372" max="15372" width="14.140625" style="16" bestFit="1" customWidth="1"/>
    <col min="15373" max="15373" width="14" style="16" customWidth="1"/>
    <col min="15374" max="15374" width="12.85546875" style="16" customWidth="1"/>
    <col min="15375" max="15616" width="11.42578125" style="16"/>
    <col min="15617" max="15617" width="26.85546875" style="16" customWidth="1"/>
    <col min="15618" max="15618" width="11.140625" style="16" customWidth="1"/>
    <col min="15619" max="15621" width="13.28515625" style="16" customWidth="1"/>
    <col min="15622" max="15622" width="13.85546875" style="16" customWidth="1"/>
    <col min="15623" max="15623" width="15.140625" style="16" customWidth="1"/>
    <col min="15624" max="15624" width="13.28515625" style="16" customWidth="1"/>
    <col min="15625" max="15625" width="14.140625" style="16" customWidth="1"/>
    <col min="15626" max="15626" width="14.85546875" style="16" customWidth="1"/>
    <col min="15627" max="15627" width="13.28515625" style="16" customWidth="1"/>
    <col min="15628" max="15628" width="14.140625" style="16" bestFit="1" customWidth="1"/>
    <col min="15629" max="15629" width="14" style="16" customWidth="1"/>
    <col min="15630" max="15630" width="12.85546875" style="16" customWidth="1"/>
    <col min="15631" max="15872" width="11.42578125" style="16"/>
    <col min="15873" max="15873" width="26.85546875" style="16" customWidth="1"/>
    <col min="15874" max="15874" width="11.140625" style="16" customWidth="1"/>
    <col min="15875" max="15877" width="13.28515625" style="16" customWidth="1"/>
    <col min="15878" max="15878" width="13.85546875" style="16" customWidth="1"/>
    <col min="15879" max="15879" width="15.140625" style="16" customWidth="1"/>
    <col min="15880" max="15880" width="13.28515625" style="16" customWidth="1"/>
    <col min="15881" max="15881" width="14.140625" style="16" customWidth="1"/>
    <col min="15882" max="15882" width="14.85546875" style="16" customWidth="1"/>
    <col min="15883" max="15883" width="13.28515625" style="16" customWidth="1"/>
    <col min="15884" max="15884" width="14.140625" style="16" bestFit="1" customWidth="1"/>
    <col min="15885" max="15885" width="14" style="16" customWidth="1"/>
    <col min="15886" max="15886" width="12.85546875" style="16" customWidth="1"/>
    <col min="15887" max="16128" width="11.42578125" style="16"/>
    <col min="16129" max="16129" width="26.85546875" style="16" customWidth="1"/>
    <col min="16130" max="16130" width="11.140625" style="16" customWidth="1"/>
    <col min="16131" max="16133" width="13.28515625" style="16" customWidth="1"/>
    <col min="16134" max="16134" width="13.85546875" style="16" customWidth="1"/>
    <col min="16135" max="16135" width="15.140625" style="16" customWidth="1"/>
    <col min="16136" max="16136" width="13.28515625" style="16" customWidth="1"/>
    <col min="16137" max="16137" width="14.140625" style="16" customWidth="1"/>
    <col min="16138" max="16138" width="14.85546875" style="16" customWidth="1"/>
    <col min="16139" max="16139" width="13.28515625" style="16" customWidth="1"/>
    <col min="16140" max="16140" width="14.140625" style="16" bestFit="1" customWidth="1"/>
    <col min="16141" max="16141" width="14" style="16" customWidth="1"/>
    <col min="16142" max="16142" width="12.85546875" style="16" customWidth="1"/>
    <col min="16143" max="16384" width="11.42578125" style="16"/>
  </cols>
  <sheetData>
    <row r="1" spans="1:14" s="367" customFormat="1" x14ac:dyDescent="0.2">
      <c r="A1" s="366"/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</row>
    <row r="2" spans="1:14" s="367" customFormat="1" x14ac:dyDescent="0.2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s="367" customFormat="1" x14ac:dyDescent="0.2">
      <c r="A3" s="366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1:14" s="367" customFormat="1" x14ac:dyDescent="0.2">
      <c r="A4" s="366"/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1:14" s="367" customFormat="1" x14ac:dyDescent="0.2">
      <c r="A5" s="366"/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6" spans="1:14" s="367" customFormat="1" x14ac:dyDescent="0.2">
      <c r="A6" s="366"/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</row>
    <row r="7" spans="1:14" s="367" customFormat="1" x14ac:dyDescent="0.2">
      <c r="A7" s="366"/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</row>
    <row r="8" spans="1:14" s="367" customFormat="1" x14ac:dyDescent="0.2">
      <c r="A8" s="366"/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</row>
    <row r="9" spans="1:14" s="367" customFormat="1" x14ac:dyDescent="0.2">
      <c r="A9" s="366"/>
      <c r="B9" s="366"/>
      <c r="C9" s="366"/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</row>
    <row r="10" spans="1:14" s="367" customFormat="1" x14ac:dyDescent="0.2">
      <c r="A10" s="366"/>
      <c r="B10" s="366"/>
      <c r="C10" s="366"/>
      <c r="D10" s="366"/>
      <c r="E10" s="366"/>
      <c r="F10" s="366"/>
      <c r="G10" s="366"/>
      <c r="H10" s="366"/>
      <c r="I10" s="366"/>
      <c r="J10" s="366"/>
      <c r="K10" s="366"/>
      <c r="L10" s="366"/>
      <c r="M10" s="366"/>
      <c r="N10" s="366"/>
    </row>
    <row r="11" spans="1:14" s="367" customFormat="1" x14ac:dyDescent="0.2">
      <c r="A11" s="366"/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</row>
    <row r="12" spans="1:14" s="367" customFormat="1" x14ac:dyDescent="0.2">
      <c r="A12" s="366"/>
      <c r="B12" s="366"/>
      <c r="C12" s="366"/>
      <c r="D12" s="366"/>
      <c r="E12" s="366"/>
      <c r="F12" s="366"/>
      <c r="G12" s="366"/>
      <c r="H12" s="366"/>
      <c r="I12" s="366"/>
      <c r="J12" s="366"/>
      <c r="K12" s="366"/>
      <c r="L12" s="366"/>
      <c r="M12" s="366"/>
      <c r="N12" s="366"/>
    </row>
    <row r="13" spans="1:14" s="367" customFormat="1" ht="69" x14ac:dyDescent="0.2">
      <c r="A13" s="366"/>
      <c r="B13" s="748" t="s">
        <v>27</v>
      </c>
      <c r="C13" s="748"/>
      <c r="D13" s="748"/>
      <c r="E13" s="748"/>
      <c r="F13" s="748"/>
      <c r="G13" s="748"/>
      <c r="H13" s="748"/>
      <c r="I13" s="748"/>
      <c r="J13" s="748"/>
      <c r="K13" s="748"/>
      <c r="L13" s="372"/>
      <c r="M13" s="366"/>
      <c r="N13" s="366"/>
    </row>
    <row r="14" spans="1:14" s="367" customFormat="1" ht="69" x14ac:dyDescent="0.2">
      <c r="A14" s="366"/>
      <c r="B14" s="748" t="s">
        <v>28</v>
      </c>
      <c r="C14" s="748"/>
      <c r="D14" s="748"/>
      <c r="E14" s="748"/>
      <c r="F14" s="748"/>
      <c r="G14" s="748"/>
      <c r="H14" s="748"/>
      <c r="I14" s="748"/>
      <c r="J14" s="748"/>
      <c r="K14" s="748"/>
      <c r="L14" s="372"/>
      <c r="M14" s="366"/>
      <c r="N14" s="366"/>
    </row>
    <row r="15" spans="1:14" s="367" customFormat="1" x14ac:dyDescent="0.2">
      <c r="A15" s="366"/>
      <c r="B15" s="366"/>
      <c r="C15" s="366"/>
      <c r="D15" s="366"/>
      <c r="E15" s="366"/>
      <c r="F15" s="366"/>
      <c r="G15" s="366"/>
      <c r="H15" s="366"/>
      <c r="I15" s="366"/>
      <c r="J15" s="366"/>
      <c r="K15" s="366"/>
      <c r="L15" s="366"/>
      <c r="M15" s="366"/>
      <c r="N15" s="366"/>
    </row>
    <row r="16" spans="1:14" s="367" customFormat="1" x14ac:dyDescent="0.2">
      <c r="A16" s="366"/>
      <c r="B16" s="366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</row>
    <row r="17" spans="1:14" s="367" customFormat="1" x14ac:dyDescent="0.2">
      <c r="A17" s="366"/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</row>
    <row r="18" spans="1:14" s="367" customFormat="1" x14ac:dyDescent="0.2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  <c r="N18" s="366"/>
    </row>
    <row r="19" spans="1:14" s="367" customFormat="1" x14ac:dyDescent="0.2">
      <c r="A19" s="366"/>
      <c r="B19" s="366"/>
      <c r="C19" s="366"/>
      <c r="D19" s="366"/>
      <c r="E19" s="366"/>
      <c r="F19" s="366"/>
      <c r="G19" s="366"/>
      <c r="H19" s="366"/>
      <c r="I19" s="366"/>
      <c r="J19" s="366"/>
      <c r="K19" s="366"/>
      <c r="L19" s="366"/>
      <c r="M19" s="366"/>
      <c r="N19" s="366"/>
    </row>
    <row r="20" spans="1:14" s="367" customFormat="1" x14ac:dyDescent="0.2">
      <c r="A20" s="366"/>
      <c r="B20" s="366"/>
      <c r="C20" s="366"/>
      <c r="D20" s="366"/>
      <c r="E20" s="366"/>
      <c r="F20" s="366"/>
      <c r="G20" s="366"/>
      <c r="H20" s="366"/>
      <c r="I20" s="366"/>
      <c r="J20" s="366"/>
      <c r="K20" s="366"/>
      <c r="L20" s="366"/>
      <c r="M20" s="366"/>
      <c r="N20" s="366"/>
    </row>
    <row r="21" spans="1:14" s="367" customFormat="1" x14ac:dyDescent="0.2">
      <c r="A21" s="366"/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</row>
    <row r="22" spans="1:14" s="367" customFormat="1" x14ac:dyDescent="0.2">
      <c r="A22" s="366"/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</row>
    <row r="23" spans="1:14" s="367" customFormat="1" x14ac:dyDescent="0.2">
      <c r="A23" s="366"/>
      <c r="B23" s="366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</row>
    <row r="24" spans="1:14" s="367" customFormat="1" x14ac:dyDescent="0.2">
      <c r="A24" s="366"/>
      <c r="B24" s="366"/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</row>
    <row r="25" spans="1:14" s="367" customFormat="1" x14ac:dyDescent="0.2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</row>
    <row r="26" spans="1:14" s="367" customFormat="1" x14ac:dyDescent="0.2">
      <c r="A26" s="366"/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</row>
    <row r="27" spans="1:14" s="367" customFormat="1" x14ac:dyDescent="0.2">
      <c r="A27" s="366"/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6"/>
      <c r="N27" s="366"/>
    </row>
    <row r="28" spans="1:14" s="367" customFormat="1" x14ac:dyDescent="0.2">
      <c r="A28" s="366"/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</row>
    <row r="29" spans="1:14" s="367" customFormat="1" x14ac:dyDescent="0.2">
      <c r="A29" s="366"/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</row>
    <row r="30" spans="1:14" s="367" customFormat="1" ht="12.75" customHeight="1" x14ac:dyDescent="0.2">
      <c r="A30" s="366"/>
      <c r="B30" s="366"/>
      <c r="C30" s="366"/>
      <c r="D30" s="366"/>
      <c r="E30" s="680" t="s">
        <v>634</v>
      </c>
      <c r="F30" s="680"/>
      <c r="G30" s="680"/>
      <c r="H30" s="680"/>
      <c r="I30" s="680"/>
      <c r="J30" s="680"/>
      <c r="K30" s="680"/>
      <c r="L30" s="373"/>
      <c r="M30" s="366"/>
      <c r="N30" s="366"/>
    </row>
    <row r="31" spans="1:14" s="367" customFormat="1" ht="12.75" customHeight="1" x14ac:dyDescent="0.2">
      <c r="A31" s="366"/>
      <c r="B31" s="366"/>
      <c r="C31" s="366"/>
      <c r="D31" s="366"/>
      <c r="E31" s="680"/>
      <c r="F31" s="680"/>
      <c r="G31" s="680"/>
      <c r="H31" s="680"/>
      <c r="I31" s="680"/>
      <c r="J31" s="680"/>
      <c r="K31" s="680"/>
      <c r="L31" s="373"/>
      <c r="M31" s="366"/>
      <c r="N31" s="366"/>
    </row>
    <row r="32" spans="1:14" s="367" customFormat="1" ht="12.75" customHeight="1" x14ac:dyDescent="0.2">
      <c r="A32" s="366"/>
      <c r="B32" s="366"/>
      <c r="C32" s="366"/>
      <c r="D32" s="366"/>
      <c r="E32" s="680"/>
      <c r="F32" s="680"/>
      <c r="G32" s="680"/>
      <c r="H32" s="680"/>
      <c r="I32" s="680"/>
      <c r="J32" s="680"/>
      <c r="K32" s="680"/>
      <c r="L32" s="373"/>
      <c r="M32" s="366"/>
      <c r="N32" s="366"/>
    </row>
    <row r="33" spans="1:14" s="367" customFormat="1" x14ac:dyDescent="0.2">
      <c r="A33" s="366"/>
      <c r="B33" s="366"/>
      <c r="C33" s="366"/>
      <c r="D33" s="366"/>
      <c r="E33" s="680"/>
      <c r="F33" s="680"/>
      <c r="G33" s="680"/>
      <c r="H33" s="680"/>
      <c r="I33" s="680"/>
      <c r="J33" s="680"/>
      <c r="K33" s="680"/>
      <c r="L33" s="366"/>
      <c r="M33" s="366"/>
      <c r="N33" s="366"/>
    </row>
    <row r="34" spans="1:14" s="367" customFormat="1" x14ac:dyDescent="0.2">
      <c r="A34" s="366"/>
      <c r="B34" s="366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</row>
    <row r="35" spans="1:14" s="367" customFormat="1" x14ac:dyDescent="0.2">
      <c r="A35" s="366"/>
      <c r="B35" s="366"/>
      <c r="C35" s="366"/>
      <c r="D35" s="366"/>
      <c r="E35" s="366"/>
      <c r="F35" s="366"/>
      <c r="G35" s="366"/>
      <c r="H35" s="366"/>
      <c r="I35" s="366"/>
      <c r="J35" s="366"/>
      <c r="K35" s="366"/>
      <c r="L35" s="366"/>
      <c r="M35" s="366"/>
      <c r="N35" s="366"/>
    </row>
    <row r="36" spans="1:14" s="367" customFormat="1" x14ac:dyDescent="0.2">
      <c r="A36" s="366"/>
      <c r="B36" s="366"/>
      <c r="C36" s="366"/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6"/>
    </row>
    <row r="37" spans="1:14" s="367" customFormat="1" x14ac:dyDescent="0.2">
      <c r="A37" s="366"/>
      <c r="B37" s="366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</row>
    <row r="38" spans="1:14" s="367" customFormat="1" x14ac:dyDescent="0.2">
      <c r="A38" s="366"/>
      <c r="B38" s="366"/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  <c r="N38" s="366"/>
    </row>
    <row r="39" spans="1:14" s="367" customFormat="1" x14ac:dyDescent="0.2">
      <c r="A39" s="366"/>
      <c r="B39" s="366"/>
      <c r="C39" s="366"/>
      <c r="D39" s="366"/>
      <c r="E39" s="366"/>
      <c r="F39" s="366"/>
      <c r="G39" s="366"/>
      <c r="H39" s="366"/>
      <c r="I39" s="366"/>
      <c r="J39" s="366"/>
      <c r="K39" s="366"/>
      <c r="L39" s="366"/>
      <c r="M39" s="366"/>
      <c r="N39" s="366"/>
    </row>
    <row r="40" spans="1:14" s="367" customFormat="1" x14ac:dyDescent="0.2">
      <c r="A40" s="366"/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</row>
    <row r="41" spans="1:14" s="367" customFormat="1" x14ac:dyDescent="0.2">
      <c r="A41" s="366"/>
      <c r="B41" s="366"/>
      <c r="C41" s="366"/>
      <c r="D41" s="366"/>
      <c r="E41" s="366"/>
      <c r="F41" s="366"/>
      <c r="G41" s="366"/>
      <c r="H41" s="366"/>
      <c r="I41" s="366"/>
      <c r="J41" s="366"/>
      <c r="K41" s="366"/>
      <c r="L41" s="366"/>
      <c r="M41" s="366"/>
      <c r="N41" s="366"/>
    </row>
    <row r="42" spans="1:14" s="367" customFormat="1" x14ac:dyDescent="0.2">
      <c r="A42" s="366"/>
      <c r="B42" s="366"/>
      <c r="C42" s="366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</row>
    <row r="43" spans="1:14" s="367" customFormat="1" x14ac:dyDescent="0.2">
      <c r="A43" s="368"/>
      <c r="B43" s="368"/>
      <c r="C43" s="368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</row>
    <row r="44" spans="1:14" s="367" customFormat="1" x14ac:dyDescent="0.2">
      <c r="A44" s="368"/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</row>
    <row r="45" spans="1:14" s="367" customFormat="1" x14ac:dyDescent="0.2">
      <c r="A45" s="368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</row>
    <row r="46" spans="1:14" s="367" customFormat="1" x14ac:dyDescent="0.2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</row>
    <row r="47" spans="1:14" s="367" customFormat="1" x14ac:dyDescent="0.2">
      <c r="A47" s="368"/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</row>
    <row r="48" spans="1:14" s="367" customFormat="1" x14ac:dyDescent="0.2">
      <c r="A48" s="368"/>
      <c r="B48" s="368"/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</row>
    <row r="49" spans="1:14" s="367" customFormat="1" x14ac:dyDescent="0.2">
      <c r="A49" s="368"/>
      <c r="B49" s="368"/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</row>
    <row r="50" spans="1:14" s="367" customFormat="1" x14ac:dyDescent="0.2">
      <c r="A50" s="368"/>
      <c r="B50" s="368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</row>
    <row r="51" spans="1:14" s="367" customFormat="1" x14ac:dyDescent="0.2">
      <c r="A51" s="368"/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</row>
    <row r="52" spans="1:14" s="367" customFormat="1" x14ac:dyDescent="0.2">
      <c r="A52" s="368"/>
      <c r="B52" s="368"/>
      <c r="C52" s="368"/>
      <c r="D52" s="368"/>
      <c r="E52" s="368"/>
      <c r="F52" s="368"/>
      <c r="G52" s="368"/>
      <c r="H52" s="368"/>
      <c r="I52" s="368"/>
      <c r="J52" s="368"/>
      <c r="K52" s="368"/>
      <c r="L52" s="368"/>
      <c r="M52" s="368"/>
      <c r="N52" s="368"/>
    </row>
    <row r="53" spans="1:14" s="367" customFormat="1" x14ac:dyDescent="0.2">
      <c r="A53" s="368"/>
      <c r="B53" s="368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</row>
    <row r="54" spans="1:14" s="367" customFormat="1" x14ac:dyDescent="0.2">
      <c r="A54" s="368"/>
      <c r="B54" s="368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</row>
    <row r="55" spans="1:14" s="367" customFormat="1" x14ac:dyDescent="0.2">
      <c r="A55" s="368"/>
      <c r="B55" s="368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</row>
    <row r="56" spans="1:14" s="367" customFormat="1" x14ac:dyDescent="0.2">
      <c r="A56" s="368"/>
      <c r="B56" s="368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</row>
    <row r="57" spans="1:14" s="367" customFormat="1" x14ac:dyDescent="0.2">
      <c r="A57" s="368"/>
      <c r="B57" s="368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</row>
    <row r="58" spans="1:14" s="367" customFormat="1" x14ac:dyDescent="0.2">
      <c r="A58" s="368"/>
      <c r="B58" s="368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</row>
    <row r="59" spans="1:14" s="367" customFormat="1" x14ac:dyDescent="0.2">
      <c r="A59" s="368"/>
      <c r="B59" s="368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</row>
    <row r="60" spans="1:14" s="367" customFormat="1" x14ac:dyDescent="0.2">
      <c r="A60" s="368"/>
      <c r="B60" s="368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</row>
    <row r="61" spans="1:14" s="367" customFormat="1" x14ac:dyDescent="0.2">
      <c r="A61" s="368"/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</row>
    <row r="62" spans="1:14" s="367" customFormat="1" x14ac:dyDescent="0.2">
      <c r="A62" s="368"/>
      <c r="B62" s="368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</row>
    <row r="63" spans="1:14" s="367" customFormat="1" x14ac:dyDescent="0.2">
      <c r="A63" s="368"/>
      <c r="B63" s="368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</row>
    <row r="64" spans="1:14" s="367" customFormat="1" x14ac:dyDescent="0.2">
      <c r="A64" s="368"/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</row>
    <row r="65" spans="1:14" s="367" customFormat="1" x14ac:dyDescent="0.2">
      <c r="A65" s="368"/>
      <c r="B65" s="368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</row>
    <row r="66" spans="1:14" s="367" customFormat="1" x14ac:dyDescent="0.2">
      <c r="A66" s="368"/>
      <c r="B66" s="368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</row>
    <row r="67" spans="1:14" s="367" customFormat="1" x14ac:dyDescent="0.2">
      <c r="A67" s="368"/>
      <c r="B67" s="368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</row>
    <row r="68" spans="1:14" s="367" customFormat="1" x14ac:dyDescent="0.2">
      <c r="A68" s="368"/>
      <c r="B68" s="368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</row>
    <row r="69" spans="1:14" s="367" customFormat="1" x14ac:dyDescent="0.2">
      <c r="A69" s="368"/>
      <c r="B69" s="368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</row>
    <row r="70" spans="1:14" s="367" customFormat="1" x14ac:dyDescent="0.2">
      <c r="A70" s="368"/>
      <c r="B70" s="368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</row>
    <row r="71" spans="1:14" s="367" customFormat="1" x14ac:dyDescent="0.2">
      <c r="A71" s="368"/>
      <c r="B71" s="368"/>
      <c r="C71" s="368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</row>
    <row r="72" spans="1:14" s="367" customFormat="1" ht="12.75" customHeight="1" x14ac:dyDescent="0.2">
      <c r="A72" s="368"/>
      <c r="B72" s="368"/>
      <c r="C72" s="368"/>
      <c r="D72" s="368"/>
      <c r="E72" s="368"/>
      <c r="F72" s="368"/>
      <c r="G72" s="368"/>
      <c r="H72" s="368"/>
      <c r="I72" s="368"/>
      <c r="J72" s="368"/>
      <c r="K72" s="368"/>
      <c r="L72" s="368"/>
      <c r="M72" s="368"/>
      <c r="N72" s="368"/>
    </row>
    <row r="73" spans="1:14" s="367" customFormat="1" ht="12.75" customHeight="1" x14ac:dyDescent="0.2">
      <c r="A73" s="368"/>
      <c r="B73" s="368"/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</row>
    <row r="74" spans="1:14" s="367" customFormat="1" ht="12.75" customHeight="1" x14ac:dyDescent="0.2">
      <c r="A74" s="368"/>
      <c r="B74" s="368"/>
      <c r="C74" s="368"/>
      <c r="D74" s="368"/>
      <c r="E74" s="368"/>
      <c r="F74" s="368"/>
      <c r="G74" s="368"/>
      <c r="H74" s="368"/>
      <c r="I74" s="368"/>
      <c r="J74" s="368"/>
      <c r="K74" s="368"/>
      <c r="L74" s="368"/>
      <c r="M74" s="368"/>
      <c r="N74" s="368"/>
    </row>
    <row r="75" spans="1:14" s="367" customFormat="1" ht="12.75" customHeight="1" x14ac:dyDescent="0.2">
      <c r="A75" s="368"/>
      <c r="B75" s="368"/>
      <c r="C75" s="368"/>
      <c r="D75" s="368"/>
      <c r="E75" s="368"/>
      <c r="F75" s="369"/>
      <c r="G75" s="369"/>
      <c r="H75" s="369"/>
      <c r="I75" s="369"/>
      <c r="J75" s="369"/>
      <c r="K75" s="369"/>
      <c r="L75" s="369"/>
      <c r="M75" s="368"/>
      <c r="N75" s="368"/>
    </row>
    <row r="76" spans="1:14" s="367" customFormat="1" x14ac:dyDescent="0.2">
      <c r="A76" s="368"/>
      <c r="B76" s="368"/>
      <c r="C76" s="368"/>
      <c r="D76" s="368"/>
      <c r="E76" s="368"/>
      <c r="F76" s="368"/>
      <c r="G76" s="368"/>
      <c r="H76" s="368"/>
      <c r="I76" s="368"/>
      <c r="J76" s="368"/>
      <c r="K76" s="368"/>
      <c r="L76" s="368"/>
      <c r="M76" s="368"/>
      <c r="N76" s="368"/>
    </row>
    <row r="77" spans="1:14" s="367" customFormat="1" x14ac:dyDescent="0.2">
      <c r="A77" s="368"/>
      <c r="B77" s="368"/>
      <c r="C77" s="368"/>
      <c r="D77" s="368"/>
      <c r="E77" s="368"/>
      <c r="F77" s="368"/>
      <c r="G77" s="368"/>
      <c r="H77" s="368"/>
      <c r="I77" s="368"/>
      <c r="J77" s="368"/>
      <c r="K77" s="368"/>
      <c r="L77" s="368"/>
      <c r="M77" s="368"/>
      <c r="N77" s="368"/>
    </row>
    <row r="78" spans="1:14" s="367" customFormat="1" x14ac:dyDescent="0.2">
      <c r="A78" s="368"/>
      <c r="B78" s="368"/>
      <c r="C78" s="368"/>
      <c r="D78" s="368"/>
      <c r="E78" s="368"/>
      <c r="F78" s="368"/>
      <c r="G78" s="368"/>
      <c r="H78" s="368"/>
      <c r="I78" s="368"/>
      <c r="J78" s="368"/>
      <c r="K78" s="368"/>
      <c r="L78" s="368"/>
      <c r="M78" s="368"/>
      <c r="N78" s="368"/>
    </row>
    <row r="79" spans="1:14" s="367" customFormat="1" x14ac:dyDescent="0.2">
      <c r="A79" s="368"/>
      <c r="B79" s="368"/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</row>
    <row r="80" spans="1:14" s="367" customFormat="1" x14ac:dyDescent="0.2">
      <c r="A80" s="368"/>
      <c r="B80" s="368"/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</row>
    <row r="81" spans="1:15" s="367" customFormat="1" x14ac:dyDescent="0.2">
      <c r="A81" s="368"/>
      <c r="B81" s="368"/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</row>
    <row r="82" spans="1:15" s="367" customFormat="1" x14ac:dyDescent="0.2">
      <c r="A82" s="368"/>
      <c r="B82" s="368"/>
      <c r="C82" s="368"/>
      <c r="D82" s="368"/>
      <c r="E82" s="368"/>
      <c r="F82" s="368"/>
      <c r="G82" s="368"/>
      <c r="H82" s="368"/>
      <c r="I82" s="368"/>
      <c r="J82" s="368"/>
      <c r="K82" s="368"/>
      <c r="L82" s="368"/>
      <c r="M82" s="368"/>
      <c r="N82" s="368"/>
    </row>
    <row r="83" spans="1:15" s="367" customFormat="1" x14ac:dyDescent="0.2">
      <c r="A83" s="368"/>
      <c r="B83" s="368"/>
      <c r="C83" s="368"/>
      <c r="D83" s="368"/>
      <c r="E83" s="368"/>
      <c r="F83" s="368"/>
      <c r="G83" s="368"/>
      <c r="H83" s="368"/>
      <c r="I83" s="368"/>
      <c r="J83" s="368"/>
      <c r="K83" s="368"/>
      <c r="L83" s="368"/>
      <c r="M83" s="368"/>
      <c r="N83" s="368"/>
    </row>
    <row r="84" spans="1:15" s="367" customFormat="1" x14ac:dyDescent="0.2">
      <c r="A84" s="368"/>
      <c r="B84" s="368"/>
      <c r="C84" s="368"/>
      <c r="D84" s="368"/>
      <c r="E84" s="368"/>
      <c r="F84" s="368"/>
      <c r="G84" s="368"/>
      <c r="H84" s="368"/>
      <c r="I84" s="368"/>
      <c r="J84" s="368"/>
      <c r="K84" s="368"/>
      <c r="L84" s="368"/>
      <c r="M84" s="368"/>
      <c r="N84" s="368"/>
    </row>
    <row r="85" spans="1:15" s="367" customFormat="1" x14ac:dyDescent="0.2">
      <c r="A85" s="368"/>
      <c r="B85" s="368"/>
      <c r="C85" s="368"/>
      <c r="D85" s="368"/>
      <c r="E85" s="368"/>
      <c r="F85" s="368"/>
      <c r="G85" s="368"/>
      <c r="H85" s="368"/>
      <c r="I85" s="368"/>
      <c r="J85" s="368"/>
      <c r="K85" s="368"/>
      <c r="L85" s="368"/>
      <c r="M85" s="368"/>
      <c r="N85" s="368"/>
    </row>
    <row r="86" spans="1:15" s="367" customFormat="1" x14ac:dyDescent="0.2">
      <c r="A86" s="368"/>
      <c r="B86" s="368"/>
      <c r="C86" s="368"/>
      <c r="D86" s="368"/>
      <c r="E86" s="368"/>
      <c r="F86" s="368"/>
      <c r="G86" s="368"/>
      <c r="H86" s="368"/>
      <c r="I86" s="368"/>
      <c r="J86" s="368"/>
      <c r="K86" s="368"/>
      <c r="L86" s="368"/>
      <c r="M86" s="368"/>
      <c r="N86" s="368"/>
    </row>
    <row r="87" spans="1:15" s="367" customFormat="1" x14ac:dyDescent="0.2">
      <c r="A87" s="368"/>
      <c r="B87" s="368"/>
      <c r="C87" s="368"/>
      <c r="D87" s="368"/>
      <c r="E87" s="368"/>
      <c r="F87" s="368"/>
      <c r="G87" s="368"/>
      <c r="H87" s="368"/>
      <c r="I87" s="368"/>
      <c r="J87" s="368"/>
      <c r="K87" s="368"/>
      <c r="L87" s="368"/>
      <c r="M87" s="368"/>
      <c r="N87" s="368"/>
    </row>
    <row r="88" spans="1:15" s="367" customFormat="1" x14ac:dyDescent="0.2">
      <c r="A88" s="368"/>
      <c r="B88" s="368"/>
      <c r="C88" s="368"/>
      <c r="D88" s="368"/>
      <c r="E88" s="368"/>
      <c r="F88" s="368"/>
      <c r="G88" s="368"/>
      <c r="H88" s="368"/>
      <c r="I88" s="368"/>
      <c r="J88" s="368"/>
      <c r="K88" s="368"/>
      <c r="L88" s="368"/>
      <c r="M88" s="368"/>
      <c r="N88" s="368"/>
    </row>
    <row r="89" spans="1:15" s="371" customFormat="1" x14ac:dyDescent="0.2">
      <c r="A89" s="370"/>
      <c r="B89" s="370"/>
      <c r="C89" s="370"/>
      <c r="D89" s="370"/>
      <c r="E89" s="370"/>
      <c r="F89" s="370"/>
      <c r="G89" s="370"/>
      <c r="H89" s="370"/>
      <c r="I89" s="370"/>
      <c r="J89" s="370"/>
      <c r="K89" s="370"/>
      <c r="L89" s="370"/>
      <c r="M89" s="368"/>
      <c r="N89" s="368"/>
      <c r="O89" s="367"/>
    </row>
    <row r="90" spans="1:15" s="371" customFormat="1" x14ac:dyDescent="0.2">
      <c r="A90" s="370"/>
      <c r="B90" s="370"/>
      <c r="C90" s="370"/>
      <c r="D90" s="370"/>
      <c r="E90" s="370"/>
      <c r="F90" s="370"/>
      <c r="G90" s="370"/>
      <c r="H90" s="370"/>
      <c r="I90" s="370"/>
      <c r="J90" s="370"/>
      <c r="K90" s="370"/>
      <c r="L90" s="370"/>
      <c r="M90" s="368"/>
      <c r="N90" s="368"/>
      <c r="O90" s="367"/>
    </row>
    <row r="91" spans="1:15" s="371" customFormat="1" x14ac:dyDescent="0.2">
      <c r="A91" s="370"/>
      <c r="B91" s="370"/>
      <c r="C91" s="370"/>
      <c r="D91" s="370"/>
      <c r="E91" s="370"/>
      <c r="F91" s="370"/>
      <c r="G91" s="370"/>
      <c r="H91" s="370"/>
      <c r="I91" s="370"/>
      <c r="J91" s="370"/>
      <c r="K91" s="370"/>
      <c r="L91" s="370"/>
      <c r="M91" s="368"/>
      <c r="N91" s="368"/>
      <c r="O91" s="367"/>
    </row>
    <row r="92" spans="1:15" s="371" customFormat="1" x14ac:dyDescent="0.2">
      <c r="A92" s="370"/>
      <c r="B92" s="370"/>
      <c r="C92" s="370"/>
      <c r="D92" s="370"/>
      <c r="E92" s="370"/>
      <c r="F92" s="370"/>
      <c r="G92" s="370"/>
      <c r="H92" s="370"/>
      <c r="I92" s="370"/>
      <c r="J92" s="370"/>
      <c r="K92" s="370"/>
      <c r="L92" s="370"/>
      <c r="M92" s="368"/>
      <c r="N92" s="368"/>
      <c r="O92" s="367"/>
    </row>
    <row r="93" spans="1:15" s="371" customFormat="1" x14ac:dyDescent="0.2">
      <c r="A93" s="370"/>
      <c r="B93" s="370"/>
      <c r="C93" s="370"/>
      <c r="D93" s="370"/>
      <c r="E93" s="370"/>
      <c r="F93" s="370"/>
      <c r="G93" s="370"/>
      <c r="H93" s="370"/>
      <c r="I93" s="370"/>
      <c r="J93" s="370"/>
      <c r="K93" s="370"/>
      <c r="L93" s="370"/>
      <c r="M93" s="368"/>
      <c r="N93" s="368"/>
      <c r="O93" s="367"/>
    </row>
    <row r="94" spans="1:15" s="371" customFormat="1" x14ac:dyDescent="0.2">
      <c r="A94" s="370"/>
      <c r="B94" s="370"/>
      <c r="C94" s="370"/>
      <c r="D94" s="370"/>
      <c r="E94" s="370"/>
      <c r="F94" s="370"/>
      <c r="G94" s="370"/>
      <c r="H94" s="370"/>
      <c r="I94" s="370"/>
      <c r="J94" s="370"/>
      <c r="K94" s="370"/>
      <c r="L94" s="370"/>
      <c r="M94" s="368"/>
      <c r="N94" s="368"/>
      <c r="O94" s="367"/>
    </row>
    <row r="95" spans="1:15" s="371" customFormat="1" x14ac:dyDescent="0.2">
      <c r="A95" s="370"/>
      <c r="B95" s="370"/>
      <c r="C95" s="370"/>
      <c r="D95" s="370"/>
      <c r="E95" s="370"/>
      <c r="F95" s="370"/>
      <c r="G95" s="370"/>
      <c r="H95" s="370"/>
      <c r="I95" s="370"/>
      <c r="J95" s="370"/>
      <c r="K95" s="370"/>
      <c r="L95" s="370"/>
      <c r="M95" s="368"/>
      <c r="N95" s="368"/>
      <c r="O95" s="367"/>
    </row>
    <row r="96" spans="1:15" s="371" customFormat="1" x14ac:dyDescent="0.2">
      <c r="A96" s="370"/>
      <c r="B96" s="370"/>
      <c r="C96" s="370"/>
      <c r="D96" s="370"/>
      <c r="E96" s="370"/>
      <c r="F96" s="370"/>
      <c r="G96" s="370"/>
      <c r="H96" s="370"/>
      <c r="I96" s="370"/>
      <c r="J96" s="370"/>
      <c r="K96" s="370"/>
      <c r="L96" s="370"/>
      <c r="M96" s="368"/>
      <c r="N96" s="368"/>
      <c r="O96" s="367"/>
    </row>
    <row r="97" spans="1:15" s="371" customFormat="1" x14ac:dyDescent="0.2">
      <c r="A97" s="370"/>
      <c r="B97" s="370"/>
      <c r="C97" s="370"/>
      <c r="D97" s="370"/>
      <c r="E97" s="370"/>
      <c r="F97" s="370"/>
      <c r="G97" s="370"/>
      <c r="H97" s="370"/>
      <c r="I97" s="370"/>
      <c r="J97" s="370"/>
      <c r="K97" s="370"/>
      <c r="L97" s="370"/>
      <c r="M97" s="368"/>
      <c r="N97" s="368"/>
      <c r="O97" s="367"/>
    </row>
    <row r="98" spans="1:15" s="371" customFormat="1" x14ac:dyDescent="0.2">
      <c r="A98" s="370"/>
      <c r="B98" s="370"/>
      <c r="C98" s="370"/>
      <c r="D98" s="370"/>
      <c r="E98" s="370"/>
      <c r="F98" s="370"/>
      <c r="G98" s="370"/>
      <c r="H98" s="370"/>
      <c r="I98" s="370"/>
      <c r="J98" s="370"/>
      <c r="K98" s="370"/>
      <c r="L98" s="370"/>
      <c r="M98" s="368"/>
      <c r="N98" s="368"/>
      <c r="O98" s="367"/>
    </row>
    <row r="99" spans="1:15" s="371" customFormat="1" x14ac:dyDescent="0.2">
      <c r="A99" s="370"/>
      <c r="B99" s="370"/>
      <c r="C99" s="370"/>
      <c r="D99" s="370"/>
      <c r="E99" s="370"/>
      <c r="F99" s="370"/>
      <c r="G99" s="370"/>
      <c r="H99" s="370"/>
      <c r="I99" s="370"/>
      <c r="J99" s="370"/>
      <c r="K99" s="370"/>
      <c r="L99" s="370"/>
      <c r="M99" s="368"/>
      <c r="N99" s="368"/>
      <c r="O99" s="367"/>
    </row>
    <row r="100" spans="1:15" s="371" customFormat="1" x14ac:dyDescent="0.2">
      <c r="A100" s="370"/>
      <c r="B100" s="370"/>
      <c r="C100" s="370"/>
      <c r="D100" s="370"/>
      <c r="E100" s="370"/>
      <c r="F100" s="370"/>
      <c r="G100" s="370"/>
      <c r="H100" s="370"/>
      <c r="I100" s="370"/>
      <c r="J100" s="370"/>
      <c r="K100" s="370"/>
      <c r="L100" s="370"/>
      <c r="M100" s="368"/>
      <c r="N100" s="368"/>
      <c r="O100" s="367"/>
    </row>
    <row r="101" spans="1:15" s="371" customFormat="1" x14ac:dyDescent="0.2">
      <c r="A101" s="370"/>
      <c r="B101" s="370"/>
      <c r="C101" s="370"/>
      <c r="D101" s="370"/>
      <c r="E101" s="370"/>
      <c r="F101" s="370"/>
      <c r="G101" s="370"/>
      <c r="H101" s="370"/>
      <c r="I101" s="370"/>
      <c r="J101" s="370"/>
      <c r="K101" s="370"/>
      <c r="L101" s="370"/>
      <c r="M101" s="368"/>
      <c r="N101" s="368"/>
      <c r="O101" s="367"/>
    </row>
    <row r="102" spans="1:15" s="371" customFormat="1" x14ac:dyDescent="0.2">
      <c r="A102" s="370"/>
      <c r="B102" s="370"/>
      <c r="C102" s="370"/>
      <c r="D102" s="370"/>
      <c r="E102" s="370"/>
      <c r="F102" s="370"/>
      <c r="G102" s="370"/>
      <c r="H102" s="370"/>
      <c r="I102" s="370"/>
      <c r="J102" s="370"/>
      <c r="K102" s="370"/>
      <c r="L102" s="370"/>
      <c r="M102" s="368"/>
      <c r="N102" s="368"/>
      <c r="O102" s="367"/>
    </row>
    <row r="103" spans="1:15" s="371" customFormat="1" x14ac:dyDescent="0.2">
      <c r="A103" s="370"/>
      <c r="B103" s="370"/>
      <c r="C103" s="370"/>
      <c r="D103" s="370"/>
      <c r="E103" s="370"/>
      <c r="F103" s="370"/>
      <c r="G103" s="370"/>
      <c r="H103" s="370"/>
      <c r="I103" s="370"/>
      <c r="J103" s="370"/>
      <c r="K103" s="370"/>
      <c r="L103" s="370"/>
      <c r="M103" s="368"/>
      <c r="N103" s="368"/>
      <c r="O103" s="367"/>
    </row>
    <row r="104" spans="1:15" s="371" customFormat="1" x14ac:dyDescent="0.2">
      <c r="A104" s="370"/>
      <c r="B104" s="370"/>
      <c r="C104" s="370"/>
      <c r="D104" s="370"/>
      <c r="E104" s="370"/>
      <c r="F104" s="370"/>
      <c r="G104" s="370"/>
      <c r="H104" s="370"/>
      <c r="I104" s="370"/>
      <c r="J104" s="370"/>
      <c r="K104" s="370"/>
      <c r="L104" s="370"/>
      <c r="M104" s="368"/>
      <c r="N104" s="368"/>
      <c r="O104" s="367"/>
    </row>
    <row r="105" spans="1:15" s="371" customFormat="1" x14ac:dyDescent="0.2">
      <c r="A105" s="370"/>
      <c r="B105" s="370"/>
      <c r="C105" s="370"/>
      <c r="D105" s="370"/>
      <c r="E105" s="370"/>
      <c r="F105" s="370"/>
      <c r="G105" s="370"/>
      <c r="H105" s="370"/>
      <c r="I105" s="370"/>
      <c r="J105" s="370"/>
      <c r="K105" s="370"/>
      <c r="L105" s="370"/>
      <c r="M105" s="368"/>
      <c r="N105" s="368"/>
      <c r="O105" s="367"/>
    </row>
    <row r="106" spans="1:15" s="371" customFormat="1" x14ac:dyDescent="0.2">
      <c r="A106" s="370"/>
      <c r="B106" s="370"/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68"/>
      <c r="N106" s="368"/>
      <c r="O106" s="367"/>
    </row>
    <row r="107" spans="1:15" s="371" customFormat="1" x14ac:dyDescent="0.2">
      <c r="A107" s="370"/>
      <c r="B107" s="370"/>
      <c r="C107" s="370"/>
      <c r="D107" s="370"/>
      <c r="E107" s="370"/>
      <c r="F107" s="370"/>
      <c r="G107" s="370"/>
      <c r="H107" s="370"/>
      <c r="I107" s="370"/>
      <c r="J107" s="370"/>
      <c r="K107" s="370"/>
      <c r="L107" s="370"/>
      <c r="M107" s="368"/>
      <c r="N107" s="368"/>
      <c r="O107" s="367"/>
    </row>
    <row r="108" spans="1:15" s="371" customFormat="1" x14ac:dyDescent="0.2">
      <c r="A108" s="370"/>
      <c r="B108" s="370"/>
      <c r="C108" s="370"/>
      <c r="D108" s="370"/>
      <c r="E108" s="370"/>
      <c r="F108" s="370"/>
      <c r="G108" s="370"/>
      <c r="H108" s="370"/>
      <c r="I108" s="370"/>
      <c r="J108" s="370"/>
      <c r="K108" s="370"/>
      <c r="L108" s="370"/>
      <c r="M108" s="368"/>
      <c r="N108" s="368"/>
      <c r="O108" s="367"/>
    </row>
    <row r="109" spans="1:15" s="371" customFormat="1" x14ac:dyDescent="0.2">
      <c r="A109" s="370"/>
      <c r="B109" s="370"/>
      <c r="C109" s="370"/>
      <c r="D109" s="370"/>
      <c r="E109" s="370"/>
      <c r="F109" s="370"/>
      <c r="G109" s="370"/>
      <c r="H109" s="370"/>
      <c r="I109" s="370"/>
      <c r="J109" s="370"/>
      <c r="K109" s="370"/>
      <c r="L109" s="370"/>
      <c r="M109" s="368"/>
      <c r="N109" s="368"/>
      <c r="O109" s="367"/>
    </row>
    <row r="110" spans="1:15" s="371" customFormat="1" x14ac:dyDescent="0.2">
      <c r="A110" s="370"/>
      <c r="B110" s="370"/>
      <c r="C110" s="370"/>
      <c r="D110" s="370"/>
      <c r="E110" s="370"/>
      <c r="F110" s="370"/>
      <c r="G110" s="370"/>
      <c r="H110" s="370"/>
      <c r="I110" s="370"/>
      <c r="J110" s="370"/>
      <c r="K110" s="370"/>
      <c r="L110" s="370"/>
      <c r="M110" s="368"/>
      <c r="N110" s="368"/>
      <c r="O110" s="367"/>
    </row>
    <row r="111" spans="1:15" s="371" customFormat="1" x14ac:dyDescent="0.2">
      <c r="A111" s="370"/>
      <c r="B111" s="370"/>
      <c r="C111" s="370"/>
      <c r="D111" s="370"/>
      <c r="E111" s="370"/>
      <c r="F111" s="370"/>
      <c r="G111" s="370"/>
      <c r="H111" s="370"/>
      <c r="I111" s="370"/>
      <c r="J111" s="370"/>
      <c r="K111" s="370"/>
      <c r="L111" s="370"/>
      <c r="M111" s="368"/>
      <c r="N111" s="368"/>
      <c r="O111" s="367"/>
    </row>
    <row r="112" spans="1:15" s="371" customFormat="1" x14ac:dyDescent="0.2">
      <c r="A112" s="370"/>
      <c r="B112" s="370"/>
      <c r="C112" s="370"/>
      <c r="D112" s="370"/>
      <c r="E112" s="370"/>
      <c r="F112" s="370"/>
      <c r="G112" s="370"/>
      <c r="H112" s="370"/>
      <c r="I112" s="370"/>
      <c r="J112" s="370"/>
      <c r="K112" s="370"/>
      <c r="L112" s="370"/>
      <c r="M112" s="368"/>
      <c r="N112" s="368"/>
      <c r="O112" s="367"/>
    </row>
    <row r="113" spans="1:15" s="371" customFormat="1" x14ac:dyDescent="0.2">
      <c r="A113" s="370"/>
      <c r="B113" s="370"/>
      <c r="C113" s="370"/>
      <c r="D113" s="370"/>
      <c r="E113" s="370"/>
      <c r="F113" s="370"/>
      <c r="G113" s="370"/>
      <c r="H113" s="370"/>
      <c r="I113" s="370"/>
      <c r="J113" s="370"/>
      <c r="K113" s="370"/>
      <c r="L113" s="370"/>
      <c r="M113" s="368"/>
      <c r="N113" s="368"/>
      <c r="O113" s="367"/>
    </row>
    <row r="114" spans="1:15" s="371" customFormat="1" x14ac:dyDescent="0.2">
      <c r="A114" s="370"/>
      <c r="B114" s="370"/>
      <c r="C114" s="370"/>
      <c r="D114" s="370"/>
      <c r="E114" s="370"/>
      <c r="F114" s="370"/>
      <c r="G114" s="370"/>
      <c r="H114" s="370"/>
      <c r="I114" s="370"/>
      <c r="J114" s="370"/>
      <c r="K114" s="370"/>
      <c r="L114" s="370"/>
      <c r="M114" s="368"/>
      <c r="N114" s="368"/>
      <c r="O114" s="367"/>
    </row>
    <row r="115" spans="1:15" s="371" customFormat="1" x14ac:dyDescent="0.2">
      <c r="A115" s="370"/>
      <c r="B115" s="370"/>
      <c r="C115" s="370"/>
      <c r="D115" s="370"/>
      <c r="E115" s="370"/>
      <c r="F115" s="370"/>
      <c r="G115" s="370"/>
      <c r="H115" s="370"/>
      <c r="I115" s="370"/>
      <c r="J115" s="370"/>
      <c r="K115" s="370"/>
      <c r="L115" s="370"/>
      <c r="M115" s="368"/>
      <c r="N115" s="368"/>
      <c r="O115" s="367"/>
    </row>
    <row r="116" spans="1:15" s="371" customFormat="1" x14ac:dyDescent="0.2">
      <c r="A116" s="370"/>
      <c r="B116" s="370"/>
      <c r="C116" s="370"/>
      <c r="D116" s="370"/>
      <c r="E116" s="370"/>
      <c r="F116" s="370"/>
      <c r="G116" s="370"/>
      <c r="H116" s="370"/>
      <c r="I116" s="370"/>
      <c r="J116" s="370"/>
      <c r="K116" s="370"/>
      <c r="L116" s="370"/>
      <c r="M116" s="368"/>
      <c r="N116" s="368"/>
      <c r="O116" s="367"/>
    </row>
    <row r="117" spans="1:15" s="371" customFormat="1" x14ac:dyDescent="0.2">
      <c r="A117" s="370"/>
      <c r="B117" s="370"/>
      <c r="C117" s="370"/>
      <c r="D117" s="370"/>
      <c r="E117" s="370"/>
      <c r="F117" s="370"/>
      <c r="G117" s="370"/>
      <c r="H117" s="370"/>
      <c r="I117" s="370"/>
      <c r="J117" s="370"/>
      <c r="K117" s="370"/>
      <c r="L117" s="370"/>
      <c r="M117" s="368"/>
      <c r="N117" s="368"/>
      <c r="O117" s="367"/>
    </row>
    <row r="118" spans="1:15" s="371" customFormat="1" x14ac:dyDescent="0.2">
      <c r="A118" s="370"/>
      <c r="B118" s="370"/>
      <c r="C118" s="370"/>
      <c r="D118" s="370"/>
      <c r="E118" s="370"/>
      <c r="F118" s="370"/>
      <c r="G118" s="370"/>
      <c r="H118" s="370"/>
      <c r="I118" s="370"/>
      <c r="J118" s="370"/>
      <c r="K118" s="370"/>
      <c r="L118" s="370"/>
      <c r="M118" s="368"/>
      <c r="N118" s="368"/>
      <c r="O118" s="367"/>
    </row>
    <row r="119" spans="1:15" s="371" customFormat="1" x14ac:dyDescent="0.2">
      <c r="A119" s="370"/>
      <c r="B119" s="370"/>
      <c r="C119" s="370"/>
      <c r="D119" s="370"/>
      <c r="E119" s="370"/>
      <c r="F119" s="370"/>
      <c r="G119" s="370"/>
      <c r="H119" s="370"/>
      <c r="I119" s="370"/>
      <c r="J119" s="370"/>
      <c r="K119" s="370"/>
      <c r="L119" s="370"/>
      <c r="M119" s="368"/>
      <c r="N119" s="368"/>
      <c r="O119" s="367"/>
    </row>
    <row r="120" spans="1:15" s="371" customFormat="1" x14ac:dyDescent="0.2">
      <c r="A120" s="370"/>
      <c r="B120" s="370"/>
      <c r="C120" s="370"/>
      <c r="D120" s="370"/>
      <c r="E120" s="370"/>
      <c r="F120" s="370"/>
      <c r="G120" s="370"/>
      <c r="H120" s="370"/>
      <c r="I120" s="370"/>
      <c r="J120" s="370"/>
      <c r="K120" s="370"/>
      <c r="L120" s="370"/>
      <c r="M120" s="368"/>
      <c r="N120" s="368"/>
      <c r="O120" s="367"/>
    </row>
    <row r="121" spans="1:15" s="371" customFormat="1" x14ac:dyDescent="0.2">
      <c r="A121" s="370"/>
      <c r="B121" s="370"/>
      <c r="C121" s="370"/>
      <c r="D121" s="370"/>
      <c r="E121" s="370"/>
      <c r="F121" s="370"/>
      <c r="G121" s="370"/>
      <c r="H121" s="370"/>
      <c r="I121" s="370"/>
      <c r="J121" s="370"/>
      <c r="K121" s="370"/>
      <c r="L121" s="370"/>
      <c r="M121" s="368"/>
      <c r="N121" s="368"/>
      <c r="O121" s="367"/>
    </row>
    <row r="122" spans="1:15" s="371" customFormat="1" x14ac:dyDescent="0.2">
      <c r="A122" s="370"/>
      <c r="B122" s="370"/>
      <c r="C122" s="370"/>
      <c r="D122" s="370"/>
      <c r="E122" s="370"/>
      <c r="F122" s="370"/>
      <c r="G122" s="370"/>
      <c r="H122" s="370"/>
      <c r="I122" s="370"/>
      <c r="J122" s="370"/>
      <c r="K122" s="370"/>
      <c r="L122" s="370"/>
      <c r="M122" s="368"/>
      <c r="N122" s="368"/>
      <c r="O122" s="367"/>
    </row>
    <row r="123" spans="1:15" s="371" customFormat="1" x14ac:dyDescent="0.2">
      <c r="A123" s="370"/>
      <c r="B123" s="370"/>
      <c r="C123" s="370"/>
      <c r="D123" s="370"/>
      <c r="E123" s="370"/>
      <c r="F123" s="370"/>
      <c r="G123" s="370"/>
      <c r="H123" s="370"/>
      <c r="I123" s="370"/>
      <c r="J123" s="370"/>
      <c r="K123" s="370"/>
      <c r="L123" s="370"/>
      <c r="M123" s="368"/>
      <c r="N123" s="368"/>
      <c r="O123" s="367"/>
    </row>
    <row r="124" spans="1:15" s="371" customFormat="1" x14ac:dyDescent="0.2">
      <c r="A124" s="370"/>
      <c r="B124" s="370"/>
      <c r="C124" s="370"/>
      <c r="D124" s="370"/>
      <c r="E124" s="370"/>
      <c r="F124" s="370"/>
      <c r="G124" s="370"/>
      <c r="H124" s="370"/>
      <c r="I124" s="370"/>
      <c r="J124" s="370"/>
      <c r="K124" s="370"/>
      <c r="L124" s="370"/>
      <c r="M124" s="368"/>
      <c r="N124" s="368"/>
      <c r="O124" s="367"/>
    </row>
    <row r="125" spans="1:15" s="371" customFormat="1" x14ac:dyDescent="0.2">
      <c r="A125" s="370"/>
      <c r="B125" s="370"/>
      <c r="C125" s="370"/>
      <c r="D125" s="370"/>
      <c r="E125" s="370"/>
      <c r="F125" s="370"/>
      <c r="G125" s="370"/>
      <c r="H125" s="370"/>
      <c r="I125" s="370"/>
      <c r="J125" s="370"/>
      <c r="K125" s="370"/>
      <c r="L125" s="370"/>
      <c r="M125" s="368"/>
      <c r="N125" s="368"/>
      <c r="O125" s="367"/>
    </row>
    <row r="126" spans="1:15" s="371" customFormat="1" x14ac:dyDescent="0.2">
      <c r="A126" s="370"/>
      <c r="B126" s="370"/>
      <c r="C126" s="370"/>
      <c r="D126" s="370"/>
      <c r="E126" s="370"/>
      <c r="F126" s="370"/>
      <c r="G126" s="370"/>
      <c r="H126" s="370"/>
      <c r="I126" s="370"/>
      <c r="J126" s="370"/>
      <c r="K126" s="370"/>
      <c r="L126" s="370"/>
      <c r="M126" s="370"/>
      <c r="N126" s="370"/>
    </row>
    <row r="127" spans="1:15" s="371" customFormat="1" x14ac:dyDescent="0.2">
      <c r="A127" s="370"/>
      <c r="B127" s="370"/>
      <c r="C127" s="370"/>
      <c r="D127" s="370"/>
      <c r="E127" s="370"/>
      <c r="F127" s="370"/>
      <c r="G127" s="370"/>
      <c r="H127" s="370"/>
      <c r="I127" s="370"/>
      <c r="J127" s="370"/>
      <c r="K127" s="370"/>
      <c r="L127" s="370"/>
      <c r="M127" s="370"/>
      <c r="N127" s="370"/>
    </row>
    <row r="128" spans="1:15" s="367" customFormat="1" x14ac:dyDescent="0.2">
      <c r="A128" s="368"/>
      <c r="B128" s="749"/>
      <c r="C128" s="749"/>
      <c r="D128" s="749"/>
      <c r="E128" s="749"/>
      <c r="F128" s="749"/>
      <c r="G128" s="749"/>
      <c r="H128" s="749"/>
      <c r="I128" s="749"/>
      <c r="J128" s="749"/>
      <c r="K128" s="749"/>
      <c r="L128" s="749"/>
      <c r="M128" s="749"/>
      <c r="N128" s="749"/>
    </row>
    <row r="129" spans="1:14" s="367" customFormat="1" x14ac:dyDescent="0.2">
      <c r="A129" s="368"/>
      <c r="B129" s="749"/>
      <c r="C129" s="749"/>
      <c r="D129" s="749"/>
      <c r="E129" s="749"/>
      <c r="F129" s="749"/>
      <c r="G129" s="749"/>
      <c r="H129" s="749"/>
      <c r="I129" s="749"/>
      <c r="J129" s="749"/>
      <c r="K129" s="749"/>
      <c r="L129" s="749"/>
      <c r="M129" s="749"/>
      <c r="N129" s="749"/>
    </row>
    <row r="130" spans="1:14" s="367" customFormat="1" x14ac:dyDescent="0.2">
      <c r="A130" s="368"/>
      <c r="B130" s="749"/>
      <c r="C130" s="749"/>
      <c r="D130" s="749"/>
      <c r="E130" s="749"/>
      <c r="F130" s="749"/>
      <c r="G130" s="749"/>
      <c r="H130" s="749"/>
      <c r="I130" s="749"/>
      <c r="J130" s="749"/>
      <c r="K130" s="749"/>
      <c r="L130" s="749"/>
      <c r="M130" s="749"/>
      <c r="N130" s="749"/>
    </row>
    <row r="131" spans="1:14" s="367" customFormat="1" x14ac:dyDescent="0.2">
      <c r="A131" s="368"/>
      <c r="B131" s="749"/>
      <c r="C131" s="749"/>
      <c r="D131" s="749"/>
      <c r="E131" s="749"/>
      <c r="F131" s="749"/>
      <c r="G131" s="749"/>
      <c r="H131" s="749"/>
      <c r="I131" s="749"/>
      <c r="J131" s="749"/>
      <c r="K131" s="749"/>
      <c r="L131" s="749"/>
      <c r="M131" s="749"/>
      <c r="N131" s="749"/>
    </row>
    <row r="132" spans="1:14" s="367" customFormat="1" x14ac:dyDescent="0.2">
      <c r="A132" s="368"/>
      <c r="B132" s="749"/>
      <c r="C132" s="749"/>
      <c r="D132" s="749"/>
      <c r="E132" s="749"/>
      <c r="F132" s="749"/>
      <c r="G132" s="749"/>
      <c r="H132" s="749"/>
      <c r="I132" s="749"/>
      <c r="J132" s="749"/>
      <c r="K132" s="749"/>
      <c r="L132" s="749"/>
      <c r="M132" s="749"/>
      <c r="N132" s="749"/>
    </row>
    <row r="133" spans="1:14" s="367" customFormat="1" x14ac:dyDescent="0.2">
      <c r="A133" s="368"/>
      <c r="B133" s="749"/>
      <c r="C133" s="749"/>
      <c r="D133" s="749"/>
      <c r="E133" s="749"/>
      <c r="F133" s="749"/>
      <c r="G133" s="749"/>
      <c r="H133" s="749"/>
      <c r="I133" s="749"/>
      <c r="J133" s="749"/>
      <c r="K133" s="749"/>
      <c r="L133" s="749"/>
      <c r="M133" s="749"/>
      <c r="N133" s="749"/>
    </row>
    <row r="134" spans="1:14" s="367" customFormat="1" x14ac:dyDescent="0.2">
      <c r="A134" s="368"/>
      <c r="B134" s="749"/>
      <c r="C134" s="749"/>
      <c r="D134" s="749"/>
      <c r="E134" s="749"/>
      <c r="F134" s="749"/>
      <c r="G134" s="749"/>
      <c r="H134" s="749"/>
      <c r="I134" s="749"/>
      <c r="J134" s="749"/>
      <c r="K134" s="749"/>
      <c r="L134" s="749"/>
      <c r="M134" s="749"/>
      <c r="N134" s="749"/>
    </row>
    <row r="135" spans="1:14" s="367" customFormat="1" x14ac:dyDescent="0.2">
      <c r="A135" s="368"/>
      <c r="B135" s="749"/>
      <c r="C135" s="749"/>
      <c r="D135" s="749"/>
      <c r="E135" s="749"/>
      <c r="F135" s="749"/>
      <c r="G135" s="749"/>
      <c r="H135" s="749"/>
      <c r="I135" s="749"/>
      <c r="J135" s="749"/>
      <c r="K135" s="749"/>
      <c r="L135" s="749"/>
      <c r="M135" s="749"/>
      <c r="N135" s="749"/>
    </row>
    <row r="136" spans="1:14" s="367" customFormat="1" x14ac:dyDescent="0.2">
      <c r="A136" s="368"/>
      <c r="B136" s="368"/>
      <c r="C136" s="368"/>
      <c r="D136" s="368"/>
      <c r="E136" s="368"/>
      <c r="F136" s="368"/>
      <c r="G136" s="368"/>
      <c r="H136" s="368"/>
      <c r="I136" s="368"/>
      <c r="J136" s="368"/>
      <c r="K136" s="368"/>
      <c r="L136" s="368"/>
      <c r="M136" s="368"/>
      <c r="N136" s="368"/>
    </row>
    <row r="137" spans="1:14" s="367" customFormat="1" x14ac:dyDescent="0.2">
      <c r="A137" s="368"/>
      <c r="B137" s="368"/>
      <c r="C137" s="368"/>
      <c r="D137" s="368"/>
      <c r="E137" s="368"/>
      <c r="F137" s="368"/>
      <c r="G137" s="368"/>
      <c r="H137" s="368"/>
      <c r="I137" s="368"/>
      <c r="J137" s="368"/>
      <c r="K137" s="368"/>
      <c r="L137" s="368"/>
      <c r="M137" s="368"/>
      <c r="N137" s="368"/>
    </row>
    <row r="138" spans="1:14" s="367" customFormat="1" x14ac:dyDescent="0.2">
      <c r="A138" s="368"/>
      <c r="B138" s="368"/>
      <c r="C138" s="368"/>
      <c r="D138" s="368"/>
      <c r="E138" s="368"/>
      <c r="F138" s="368"/>
      <c r="G138" s="368"/>
      <c r="H138" s="368"/>
      <c r="I138" s="368"/>
      <c r="J138" s="368"/>
      <c r="K138" s="368"/>
      <c r="L138" s="368"/>
      <c r="M138" s="368"/>
      <c r="N138" s="368"/>
    </row>
    <row r="139" spans="1:14" s="367" customFormat="1" x14ac:dyDescent="0.2">
      <c r="A139" s="368"/>
      <c r="B139" s="368"/>
      <c r="C139" s="368"/>
      <c r="D139" s="368"/>
      <c r="E139" s="368"/>
      <c r="F139" s="368"/>
      <c r="G139" s="368"/>
      <c r="H139" s="368"/>
      <c r="I139" s="368"/>
      <c r="J139" s="368"/>
      <c r="K139" s="368"/>
      <c r="L139" s="368"/>
      <c r="M139" s="368"/>
      <c r="N139" s="368"/>
    </row>
    <row r="140" spans="1:14" s="367" customFormat="1" x14ac:dyDescent="0.2">
      <c r="A140" s="368"/>
      <c r="B140" s="368"/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</row>
    <row r="141" spans="1:14" s="367" customFormat="1" x14ac:dyDescent="0.2">
      <c r="A141" s="368"/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</row>
    <row r="142" spans="1:14" s="367" customFormat="1" x14ac:dyDescent="0.2">
      <c r="A142" s="368"/>
      <c r="B142" s="368"/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</row>
    <row r="143" spans="1:14" s="367" customFormat="1" x14ac:dyDescent="0.2">
      <c r="A143" s="368"/>
      <c r="B143" s="368"/>
      <c r="C143" s="368"/>
      <c r="D143" s="368"/>
      <c r="E143" s="368"/>
      <c r="F143" s="368"/>
      <c r="G143" s="368"/>
      <c r="H143" s="368"/>
      <c r="I143" s="368"/>
      <c r="J143" s="368"/>
      <c r="K143" s="368"/>
      <c r="L143" s="368"/>
      <c r="M143" s="368"/>
      <c r="N143" s="368"/>
    </row>
    <row r="144" spans="1:14" s="367" customFormat="1" x14ac:dyDescent="0.2">
      <c r="A144" s="368"/>
      <c r="B144" s="368"/>
      <c r="C144" s="368"/>
      <c r="D144" s="368"/>
      <c r="E144" s="368"/>
      <c r="F144" s="368"/>
      <c r="G144" s="368"/>
      <c r="H144" s="368"/>
      <c r="I144" s="368"/>
      <c r="J144" s="368"/>
      <c r="K144" s="368"/>
      <c r="L144" s="368"/>
      <c r="M144" s="368"/>
      <c r="N144" s="368"/>
    </row>
    <row r="145" spans="1:14" s="367" customFormat="1" x14ac:dyDescent="0.2">
      <c r="A145" s="368"/>
      <c r="B145" s="368"/>
      <c r="C145" s="368"/>
      <c r="D145" s="368"/>
      <c r="E145" s="368"/>
      <c r="F145" s="368"/>
      <c r="G145" s="368"/>
      <c r="H145" s="368"/>
      <c r="I145" s="368"/>
      <c r="J145" s="368"/>
      <c r="K145" s="368"/>
      <c r="L145" s="368"/>
      <c r="M145" s="368"/>
      <c r="N145" s="368"/>
    </row>
    <row r="146" spans="1:14" s="367" customFormat="1" x14ac:dyDescent="0.2">
      <c r="A146" s="368"/>
      <c r="B146" s="368"/>
      <c r="C146" s="368"/>
      <c r="D146" s="368"/>
      <c r="E146" s="368"/>
      <c r="F146" s="368"/>
      <c r="G146" s="368"/>
      <c r="H146" s="368"/>
      <c r="I146" s="368"/>
      <c r="J146" s="368"/>
      <c r="K146" s="368"/>
      <c r="L146" s="368"/>
      <c r="M146" s="368"/>
      <c r="N146" s="368"/>
    </row>
    <row r="147" spans="1:14" s="367" customFormat="1" x14ac:dyDescent="0.2">
      <c r="A147" s="368"/>
      <c r="B147" s="368"/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</row>
    <row r="148" spans="1:14" s="367" customFormat="1" x14ac:dyDescent="0.2">
      <c r="A148" s="368"/>
      <c r="B148" s="368"/>
      <c r="C148" s="368"/>
      <c r="D148" s="368"/>
      <c r="E148" s="368"/>
      <c r="F148" s="368"/>
      <c r="G148" s="368"/>
      <c r="H148" s="368"/>
      <c r="I148" s="368"/>
      <c r="J148" s="368"/>
      <c r="K148" s="368"/>
      <c r="L148" s="368"/>
      <c r="M148" s="368"/>
      <c r="N148" s="368"/>
    </row>
    <row r="149" spans="1:14" s="367" customFormat="1" x14ac:dyDescent="0.2">
      <c r="A149" s="368"/>
      <c r="B149" s="368"/>
      <c r="C149" s="368"/>
      <c r="D149" s="368"/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</row>
    <row r="150" spans="1:14" s="367" customFormat="1" x14ac:dyDescent="0.2">
      <c r="A150" s="368"/>
      <c r="B150" s="368"/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</row>
    <row r="151" spans="1:14" s="367" customFormat="1" x14ac:dyDescent="0.2">
      <c r="A151" s="368"/>
      <c r="B151" s="368"/>
      <c r="C151" s="368"/>
      <c r="D151" s="368"/>
      <c r="E151" s="368"/>
      <c r="F151" s="368"/>
      <c r="G151" s="368"/>
      <c r="H151" s="368"/>
      <c r="I151" s="368"/>
      <c r="J151" s="368"/>
      <c r="K151" s="368"/>
      <c r="L151" s="368"/>
      <c r="M151" s="368"/>
      <c r="N151" s="368"/>
    </row>
    <row r="152" spans="1:14" s="367" customFormat="1" x14ac:dyDescent="0.2">
      <c r="A152" s="368"/>
      <c r="B152" s="368"/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</row>
    <row r="153" spans="1:14" s="367" customFormat="1" x14ac:dyDescent="0.2">
      <c r="A153" s="368"/>
      <c r="B153" s="368"/>
      <c r="C153" s="368"/>
      <c r="D153" s="368"/>
      <c r="E153" s="368"/>
      <c r="F153" s="368"/>
      <c r="G153" s="368"/>
      <c r="H153" s="368"/>
      <c r="I153" s="368"/>
      <c r="J153" s="368"/>
      <c r="K153" s="368"/>
      <c r="L153" s="368"/>
      <c r="M153" s="368"/>
      <c r="N153" s="368"/>
    </row>
    <row r="154" spans="1:14" s="367" customFormat="1" x14ac:dyDescent="0.2">
      <c r="A154" s="368"/>
      <c r="B154" s="368"/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</row>
    <row r="155" spans="1:14" s="367" customFormat="1" x14ac:dyDescent="0.2">
      <c r="A155" s="368"/>
      <c r="B155" s="368"/>
      <c r="C155" s="368"/>
      <c r="D155" s="368"/>
      <c r="E155" s="368"/>
      <c r="F155" s="368"/>
      <c r="G155" s="368"/>
      <c r="H155" s="368"/>
      <c r="I155" s="368"/>
      <c r="J155" s="368"/>
      <c r="K155" s="368"/>
      <c r="L155" s="368"/>
      <c r="M155" s="368"/>
      <c r="N155" s="368"/>
    </row>
    <row r="156" spans="1:14" s="367" customFormat="1" x14ac:dyDescent="0.2">
      <c r="A156" s="368"/>
      <c r="B156" s="368"/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</row>
    <row r="157" spans="1:14" s="367" customFormat="1" x14ac:dyDescent="0.2">
      <c r="A157" s="368"/>
      <c r="B157" s="368"/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</row>
    <row r="158" spans="1:14" s="367" customFormat="1" x14ac:dyDescent="0.2">
      <c r="A158" s="368"/>
      <c r="B158" s="368"/>
      <c r="C158" s="368"/>
      <c r="D158" s="368"/>
      <c r="E158" s="368"/>
      <c r="F158" s="368"/>
      <c r="G158" s="368"/>
      <c r="H158" s="368"/>
      <c r="I158" s="368"/>
      <c r="J158" s="368"/>
      <c r="K158" s="368"/>
      <c r="L158" s="368"/>
      <c r="M158" s="368"/>
      <c r="N158" s="368"/>
    </row>
    <row r="159" spans="1:14" s="367" customFormat="1" x14ac:dyDescent="0.2">
      <c r="A159" s="368"/>
      <c r="B159" s="368"/>
      <c r="C159" s="368"/>
      <c r="D159" s="368"/>
      <c r="E159" s="368"/>
      <c r="F159" s="368"/>
      <c r="G159" s="368"/>
      <c r="H159" s="368"/>
      <c r="I159" s="368"/>
      <c r="J159" s="368"/>
      <c r="K159" s="368"/>
      <c r="L159" s="368"/>
      <c r="M159" s="368"/>
      <c r="N159" s="368"/>
    </row>
    <row r="160" spans="1:14" s="367" customFormat="1" x14ac:dyDescent="0.2">
      <c r="A160" s="368"/>
      <c r="B160" s="368"/>
      <c r="C160" s="368"/>
      <c r="D160" s="368"/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</row>
    <row r="161" spans="1:14" s="367" customFormat="1" x14ac:dyDescent="0.2">
      <c r="A161" s="368"/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</row>
    <row r="162" spans="1:14" s="367" customFormat="1" x14ac:dyDescent="0.2">
      <c r="A162" s="368"/>
      <c r="B162" s="368"/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</row>
    <row r="163" spans="1:14" s="367" customFormat="1" x14ac:dyDescent="0.2">
      <c r="A163" s="368"/>
      <c r="B163" s="368"/>
      <c r="C163" s="368"/>
      <c r="D163" s="368"/>
      <c r="E163" s="368"/>
      <c r="F163" s="368"/>
      <c r="G163" s="368"/>
      <c r="H163" s="368"/>
      <c r="I163" s="368"/>
      <c r="J163" s="368"/>
      <c r="K163" s="368"/>
      <c r="L163" s="368"/>
      <c r="M163" s="368"/>
      <c r="N163" s="368"/>
    </row>
    <row r="164" spans="1:14" s="367" customFormat="1" x14ac:dyDescent="0.2">
      <c r="A164" s="368"/>
      <c r="B164" s="368"/>
      <c r="C164" s="368"/>
      <c r="D164" s="368"/>
      <c r="E164" s="368"/>
      <c r="F164" s="368"/>
      <c r="G164" s="368"/>
      <c r="H164" s="368"/>
      <c r="I164" s="368"/>
      <c r="J164" s="368"/>
      <c r="K164" s="368"/>
      <c r="L164" s="368"/>
      <c r="M164" s="368"/>
      <c r="N164" s="368"/>
    </row>
    <row r="165" spans="1:14" s="367" customFormat="1" x14ac:dyDescent="0.2">
      <c r="A165" s="368"/>
      <c r="B165" s="368"/>
      <c r="C165" s="368"/>
      <c r="D165" s="368"/>
      <c r="E165" s="368"/>
      <c r="F165" s="368"/>
      <c r="G165" s="368"/>
      <c r="H165" s="368"/>
      <c r="I165" s="368"/>
      <c r="J165" s="368"/>
      <c r="K165" s="368"/>
      <c r="L165" s="368"/>
      <c r="M165" s="368"/>
      <c r="N165" s="368"/>
    </row>
    <row r="166" spans="1:14" s="367" customFormat="1" x14ac:dyDescent="0.2">
      <c r="A166" s="368"/>
      <c r="B166" s="368"/>
      <c r="C166" s="368"/>
      <c r="D166" s="368"/>
      <c r="E166" s="368"/>
      <c r="F166" s="368"/>
      <c r="G166" s="368"/>
      <c r="H166" s="368"/>
      <c r="I166" s="368"/>
      <c r="J166" s="368"/>
      <c r="K166" s="368"/>
      <c r="L166" s="368"/>
      <c r="M166" s="368"/>
      <c r="N166" s="368"/>
    </row>
    <row r="167" spans="1:14" s="367" customFormat="1" x14ac:dyDescent="0.2">
      <c r="A167" s="368"/>
      <c r="B167" s="368"/>
      <c r="C167" s="368"/>
      <c r="D167" s="368"/>
      <c r="E167" s="368"/>
      <c r="F167" s="368"/>
      <c r="G167" s="368"/>
      <c r="H167" s="368"/>
      <c r="I167" s="368"/>
      <c r="J167" s="368"/>
      <c r="K167" s="368"/>
      <c r="L167" s="368"/>
      <c r="M167" s="368"/>
      <c r="N167" s="368"/>
    </row>
    <row r="168" spans="1:14" s="367" customFormat="1" x14ac:dyDescent="0.2">
      <c r="A168" s="368"/>
      <c r="B168" s="368"/>
      <c r="C168" s="368"/>
      <c r="D168" s="368"/>
      <c r="E168" s="368"/>
      <c r="F168" s="368"/>
      <c r="G168" s="368"/>
      <c r="H168" s="368"/>
      <c r="I168" s="368"/>
      <c r="J168" s="368"/>
      <c r="K168" s="368"/>
      <c r="L168" s="368"/>
      <c r="M168" s="368"/>
      <c r="N168" s="368"/>
    </row>
    <row r="169" spans="1:14" s="367" customFormat="1" x14ac:dyDescent="0.2">
      <c r="A169" s="368"/>
      <c r="B169" s="368"/>
      <c r="C169" s="368"/>
      <c r="D169" s="368"/>
      <c r="E169" s="368"/>
      <c r="F169" s="368"/>
      <c r="G169" s="368"/>
      <c r="H169" s="368"/>
      <c r="I169" s="368"/>
      <c r="J169" s="368"/>
      <c r="K169" s="368"/>
      <c r="L169" s="368"/>
      <c r="M169" s="368"/>
      <c r="N169" s="368"/>
    </row>
    <row r="170" spans="1:14" s="367" customFormat="1" x14ac:dyDescent="0.2">
      <c r="A170" s="368"/>
      <c r="B170" s="368"/>
      <c r="C170" s="368"/>
      <c r="D170" s="368"/>
      <c r="E170" s="368"/>
      <c r="F170" s="368"/>
      <c r="G170" s="368"/>
      <c r="H170" s="368"/>
      <c r="I170" s="368"/>
      <c r="J170" s="368"/>
      <c r="K170" s="368"/>
      <c r="L170" s="368"/>
      <c r="M170" s="368"/>
      <c r="N170" s="368"/>
    </row>
    <row r="171" spans="1:14" s="367" customFormat="1" x14ac:dyDescent="0.2">
      <c r="A171" s="368"/>
      <c r="B171" s="368"/>
      <c r="C171" s="368"/>
      <c r="D171" s="368"/>
      <c r="E171" s="368"/>
      <c r="F171" s="368"/>
      <c r="G171" s="368"/>
      <c r="H171" s="368"/>
      <c r="I171" s="368"/>
      <c r="J171" s="368"/>
      <c r="K171" s="368"/>
      <c r="L171" s="368"/>
      <c r="M171" s="368"/>
      <c r="N171" s="368"/>
    </row>
    <row r="172" spans="1:14" s="367" customFormat="1" x14ac:dyDescent="0.2">
      <c r="A172" s="368"/>
      <c r="B172" s="368"/>
      <c r="C172" s="368"/>
      <c r="D172" s="368"/>
      <c r="E172" s="368"/>
      <c r="F172" s="368"/>
      <c r="G172" s="368"/>
      <c r="H172" s="368"/>
      <c r="I172" s="368"/>
      <c r="J172" s="368"/>
      <c r="K172" s="368"/>
      <c r="L172" s="368"/>
      <c r="M172" s="368"/>
      <c r="N172" s="368"/>
    </row>
    <row r="173" spans="1:14" s="367" customFormat="1" x14ac:dyDescent="0.2">
      <c r="A173" s="368"/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</row>
    <row r="174" spans="1:14" s="367" customFormat="1" x14ac:dyDescent="0.2">
      <c r="A174" s="368"/>
      <c r="B174" s="368"/>
      <c r="C174" s="368"/>
      <c r="D174" s="368"/>
      <c r="E174" s="368"/>
      <c r="F174" s="368"/>
      <c r="G174" s="368"/>
      <c r="H174" s="368"/>
      <c r="I174" s="368"/>
      <c r="J174" s="368"/>
      <c r="K174" s="368"/>
      <c r="L174" s="368"/>
      <c r="M174" s="368"/>
      <c r="N174" s="368"/>
    </row>
    <row r="175" spans="1:14" s="367" customFormat="1" x14ac:dyDescent="0.2">
      <c r="A175" s="368"/>
      <c r="B175" s="368"/>
      <c r="C175" s="368"/>
      <c r="D175" s="368"/>
      <c r="E175" s="368"/>
      <c r="F175" s="368"/>
      <c r="G175" s="368"/>
      <c r="H175" s="368"/>
      <c r="I175" s="368"/>
      <c r="J175" s="368"/>
      <c r="K175" s="368"/>
      <c r="L175" s="368"/>
      <c r="M175" s="368"/>
      <c r="N175" s="368"/>
    </row>
    <row r="176" spans="1:14" s="367" customFormat="1" x14ac:dyDescent="0.2">
      <c r="A176" s="368"/>
      <c r="B176" s="368"/>
      <c r="C176" s="368"/>
      <c r="D176" s="368"/>
      <c r="E176" s="368"/>
      <c r="F176" s="368"/>
      <c r="G176" s="368"/>
      <c r="H176" s="368"/>
      <c r="I176" s="368"/>
      <c r="J176" s="368"/>
      <c r="K176" s="368"/>
      <c r="L176" s="368"/>
      <c r="M176" s="368"/>
      <c r="N176" s="368"/>
    </row>
    <row r="177" spans="1:14" s="367" customFormat="1" x14ac:dyDescent="0.2">
      <c r="A177" s="368"/>
      <c r="B177" s="368"/>
      <c r="C177" s="368"/>
      <c r="D177" s="368"/>
      <c r="E177" s="368"/>
      <c r="F177" s="368"/>
      <c r="G177" s="368"/>
      <c r="H177" s="368"/>
      <c r="I177" s="368"/>
      <c r="J177" s="368"/>
      <c r="K177" s="368"/>
      <c r="L177" s="368"/>
      <c r="M177" s="368"/>
      <c r="N177" s="368"/>
    </row>
    <row r="178" spans="1:14" s="367" customFormat="1" x14ac:dyDescent="0.2">
      <c r="A178" s="368"/>
      <c r="B178" s="368"/>
      <c r="C178" s="368"/>
      <c r="D178" s="368"/>
      <c r="E178" s="368"/>
      <c r="F178" s="368"/>
      <c r="G178" s="368"/>
      <c r="H178" s="368"/>
      <c r="I178" s="368"/>
      <c r="J178" s="368"/>
      <c r="K178" s="368"/>
      <c r="L178" s="368"/>
      <c r="M178" s="368"/>
      <c r="N178" s="368"/>
    </row>
    <row r="179" spans="1:14" s="367" customFormat="1" x14ac:dyDescent="0.2">
      <c r="A179" s="368"/>
      <c r="B179" s="368"/>
      <c r="C179" s="368"/>
      <c r="D179" s="368"/>
      <c r="E179" s="368"/>
      <c r="F179" s="368"/>
      <c r="G179" s="368"/>
      <c r="H179" s="368"/>
      <c r="I179" s="368"/>
      <c r="J179" s="368"/>
      <c r="K179" s="368"/>
      <c r="L179" s="368"/>
      <c r="M179" s="368"/>
      <c r="N179" s="368"/>
    </row>
    <row r="180" spans="1:14" s="367" customFormat="1" x14ac:dyDescent="0.2">
      <c r="A180" s="368"/>
      <c r="B180" s="368"/>
      <c r="C180" s="368"/>
      <c r="D180" s="368"/>
      <c r="E180" s="368"/>
      <c r="F180" s="368"/>
      <c r="G180" s="368"/>
      <c r="H180" s="368"/>
      <c r="I180" s="368"/>
      <c r="J180" s="368"/>
      <c r="K180" s="368"/>
      <c r="L180" s="368"/>
      <c r="M180" s="368"/>
      <c r="N180" s="368"/>
    </row>
    <row r="181" spans="1:14" s="367" customFormat="1" x14ac:dyDescent="0.2">
      <c r="A181" s="368"/>
      <c r="B181" s="368"/>
      <c r="C181" s="368"/>
      <c r="D181" s="368"/>
      <c r="E181" s="368"/>
      <c r="F181" s="368"/>
      <c r="G181" s="368"/>
      <c r="H181" s="368"/>
      <c r="I181" s="368"/>
      <c r="J181" s="368"/>
      <c r="K181" s="368"/>
      <c r="L181" s="368"/>
      <c r="M181" s="368"/>
      <c r="N181" s="368"/>
    </row>
    <row r="182" spans="1:14" s="367" customFormat="1" x14ac:dyDescent="0.2">
      <c r="A182" s="368"/>
      <c r="B182" s="368"/>
      <c r="C182" s="368"/>
      <c r="D182" s="368"/>
      <c r="E182" s="368"/>
      <c r="F182" s="368"/>
      <c r="G182" s="368"/>
      <c r="H182" s="368"/>
      <c r="I182" s="368"/>
      <c r="J182" s="368"/>
      <c r="K182" s="368"/>
      <c r="L182" s="368"/>
      <c r="M182" s="368"/>
      <c r="N182" s="368"/>
    </row>
    <row r="183" spans="1:14" s="367" customFormat="1" x14ac:dyDescent="0.2">
      <c r="A183" s="368"/>
      <c r="B183" s="368"/>
      <c r="C183" s="368"/>
      <c r="D183" s="368"/>
      <c r="E183" s="368"/>
      <c r="F183" s="368"/>
      <c r="G183" s="368"/>
      <c r="H183" s="368"/>
      <c r="I183" s="368"/>
      <c r="J183" s="368"/>
      <c r="K183" s="368"/>
      <c r="L183" s="368"/>
      <c r="M183" s="368"/>
      <c r="N183" s="368"/>
    </row>
    <row r="184" spans="1:14" s="367" customFormat="1" x14ac:dyDescent="0.2">
      <c r="A184" s="368"/>
      <c r="B184" s="368"/>
      <c r="C184" s="368"/>
      <c r="D184" s="368"/>
      <c r="E184" s="368"/>
      <c r="F184" s="368"/>
      <c r="G184" s="368"/>
      <c r="H184" s="368"/>
      <c r="I184" s="368"/>
      <c r="J184" s="368"/>
      <c r="K184" s="368"/>
      <c r="L184" s="368"/>
      <c r="M184" s="368"/>
      <c r="N184" s="368"/>
    </row>
    <row r="185" spans="1:14" s="367" customFormat="1" x14ac:dyDescent="0.2">
      <c r="A185" s="368"/>
      <c r="B185" s="368"/>
      <c r="C185" s="368"/>
      <c r="D185" s="368"/>
      <c r="E185" s="368"/>
      <c r="F185" s="368"/>
      <c r="G185" s="368"/>
      <c r="H185" s="368"/>
      <c r="I185" s="368"/>
      <c r="J185" s="368"/>
      <c r="K185" s="368"/>
      <c r="L185" s="368"/>
      <c r="M185" s="368"/>
      <c r="N185" s="368"/>
    </row>
    <row r="186" spans="1:14" s="367" customFormat="1" x14ac:dyDescent="0.2">
      <c r="A186" s="368"/>
      <c r="B186" s="368"/>
      <c r="C186" s="368"/>
      <c r="D186" s="368"/>
      <c r="E186" s="368"/>
      <c r="F186" s="368"/>
      <c r="G186" s="368"/>
      <c r="H186" s="368"/>
      <c r="I186" s="368"/>
      <c r="J186" s="368"/>
      <c r="K186" s="368"/>
      <c r="L186" s="368"/>
      <c r="M186" s="368"/>
      <c r="N186" s="368"/>
    </row>
    <row r="187" spans="1:14" s="367" customFormat="1" x14ac:dyDescent="0.2">
      <c r="A187" s="368"/>
      <c r="B187" s="368"/>
      <c r="C187" s="368"/>
      <c r="D187" s="368"/>
      <c r="E187" s="368"/>
      <c r="F187" s="368"/>
      <c r="G187" s="368"/>
      <c r="H187" s="368"/>
      <c r="I187" s="368"/>
      <c r="J187" s="368"/>
      <c r="K187" s="368"/>
      <c r="L187" s="368"/>
      <c r="M187" s="368"/>
      <c r="N187" s="368"/>
    </row>
    <row r="188" spans="1:14" s="367" customFormat="1" x14ac:dyDescent="0.2">
      <c r="A188" s="368"/>
      <c r="B188" s="368"/>
      <c r="C188" s="368"/>
      <c r="D188" s="368"/>
      <c r="E188" s="368"/>
      <c r="F188" s="368"/>
      <c r="G188" s="368"/>
      <c r="H188" s="368"/>
      <c r="I188" s="368"/>
      <c r="J188" s="368"/>
      <c r="K188" s="368"/>
      <c r="L188" s="368"/>
      <c r="M188" s="368"/>
      <c r="N188" s="368"/>
    </row>
    <row r="189" spans="1:14" s="367" customFormat="1" x14ac:dyDescent="0.2">
      <c r="A189" s="368"/>
      <c r="B189" s="368"/>
      <c r="C189" s="368"/>
      <c r="D189" s="368"/>
      <c r="E189" s="368"/>
      <c r="F189" s="368"/>
      <c r="G189" s="368"/>
      <c r="H189" s="368"/>
      <c r="I189" s="368"/>
      <c r="J189" s="368"/>
      <c r="K189" s="368"/>
      <c r="L189" s="368"/>
      <c r="M189" s="368"/>
      <c r="N189" s="368"/>
    </row>
    <row r="190" spans="1:14" s="367" customFormat="1" x14ac:dyDescent="0.2">
      <c r="A190" s="368"/>
      <c r="B190" s="368"/>
      <c r="C190" s="368"/>
      <c r="D190" s="368"/>
      <c r="E190" s="368"/>
      <c r="F190" s="368"/>
      <c r="G190" s="368"/>
      <c r="H190" s="368"/>
      <c r="I190" s="368"/>
      <c r="J190" s="368"/>
      <c r="K190" s="368"/>
      <c r="L190" s="368"/>
      <c r="M190" s="368"/>
      <c r="N190" s="368"/>
    </row>
    <row r="191" spans="1:14" s="367" customFormat="1" x14ac:dyDescent="0.2">
      <c r="A191" s="368"/>
      <c r="B191" s="368"/>
      <c r="C191" s="368"/>
      <c r="D191" s="368"/>
      <c r="E191" s="368"/>
      <c r="F191" s="368"/>
      <c r="G191" s="368"/>
      <c r="H191" s="368"/>
      <c r="I191" s="368"/>
      <c r="J191" s="368"/>
      <c r="K191" s="368"/>
      <c r="L191" s="368"/>
      <c r="M191" s="368"/>
      <c r="N191" s="368"/>
    </row>
    <row r="192" spans="1:14" s="367" customFormat="1" x14ac:dyDescent="0.2">
      <c r="A192" s="368"/>
      <c r="B192" s="368"/>
      <c r="C192" s="368"/>
      <c r="D192" s="368"/>
      <c r="E192" s="368"/>
      <c r="F192" s="368"/>
      <c r="G192" s="368"/>
      <c r="H192" s="368"/>
      <c r="I192" s="368"/>
      <c r="J192" s="368"/>
      <c r="K192" s="368"/>
      <c r="L192" s="368"/>
      <c r="M192" s="368"/>
      <c r="N192" s="368"/>
    </row>
    <row r="193" spans="1:14" s="367" customFormat="1" x14ac:dyDescent="0.2">
      <c r="A193" s="368"/>
      <c r="B193" s="368"/>
      <c r="C193" s="368"/>
      <c r="D193" s="368"/>
      <c r="E193" s="368"/>
      <c r="F193" s="368"/>
      <c r="G193" s="368"/>
      <c r="H193" s="368"/>
      <c r="I193" s="368"/>
      <c r="J193" s="368"/>
      <c r="K193" s="368"/>
      <c r="L193" s="368"/>
      <c r="M193" s="368"/>
      <c r="N193" s="368"/>
    </row>
    <row r="194" spans="1:14" s="367" customFormat="1" x14ac:dyDescent="0.2">
      <c r="A194" s="368"/>
      <c r="B194" s="368"/>
      <c r="C194" s="368"/>
      <c r="D194" s="368"/>
      <c r="E194" s="368"/>
      <c r="F194" s="368"/>
      <c r="G194" s="368"/>
      <c r="H194" s="368"/>
      <c r="I194" s="368"/>
      <c r="J194" s="368"/>
      <c r="K194" s="368"/>
      <c r="L194" s="368"/>
      <c r="M194" s="368"/>
      <c r="N194" s="368"/>
    </row>
    <row r="195" spans="1:14" s="367" customFormat="1" x14ac:dyDescent="0.2">
      <c r="A195" s="368"/>
      <c r="B195" s="368"/>
      <c r="C195" s="368"/>
      <c r="D195" s="368"/>
      <c r="E195" s="368"/>
      <c r="F195" s="368"/>
      <c r="G195" s="368"/>
      <c r="H195" s="368"/>
      <c r="I195" s="368"/>
      <c r="J195" s="368"/>
      <c r="K195" s="368"/>
      <c r="L195" s="368"/>
      <c r="M195" s="368"/>
      <c r="N195" s="368"/>
    </row>
    <row r="196" spans="1:14" s="367" customFormat="1" x14ac:dyDescent="0.2">
      <c r="A196" s="368"/>
      <c r="B196" s="368"/>
      <c r="C196" s="368"/>
      <c r="D196" s="368"/>
      <c r="E196" s="368"/>
      <c r="F196" s="368"/>
      <c r="G196" s="368"/>
      <c r="H196" s="368"/>
      <c r="I196" s="368"/>
      <c r="J196" s="368"/>
      <c r="K196" s="368"/>
      <c r="L196" s="368"/>
      <c r="M196" s="368"/>
      <c r="N196" s="368"/>
    </row>
    <row r="197" spans="1:14" s="367" customFormat="1" x14ac:dyDescent="0.2">
      <c r="A197" s="368"/>
      <c r="B197" s="368"/>
      <c r="C197" s="368"/>
      <c r="D197" s="368"/>
      <c r="E197" s="368"/>
      <c r="F197" s="368"/>
      <c r="G197" s="368"/>
      <c r="H197" s="368"/>
      <c r="I197" s="368"/>
      <c r="J197" s="368"/>
      <c r="K197" s="368"/>
      <c r="L197" s="368"/>
      <c r="M197" s="368"/>
      <c r="N197" s="368"/>
    </row>
    <row r="198" spans="1:14" s="367" customFormat="1" x14ac:dyDescent="0.2">
      <c r="A198" s="368"/>
      <c r="B198" s="368"/>
      <c r="C198" s="368"/>
      <c r="D198" s="368"/>
      <c r="E198" s="368"/>
      <c r="F198" s="368"/>
      <c r="G198" s="368"/>
      <c r="H198" s="368"/>
      <c r="I198" s="368"/>
      <c r="J198" s="368"/>
      <c r="K198" s="368"/>
      <c r="L198" s="368"/>
      <c r="M198" s="368"/>
      <c r="N198" s="368"/>
    </row>
    <row r="199" spans="1:14" s="367" customFormat="1" x14ac:dyDescent="0.2">
      <c r="A199" s="368"/>
      <c r="B199" s="368"/>
      <c r="C199" s="368"/>
      <c r="D199" s="368"/>
      <c r="E199" s="368"/>
      <c r="F199" s="368"/>
      <c r="G199" s="368"/>
      <c r="H199" s="368"/>
      <c r="I199" s="368"/>
      <c r="J199" s="368"/>
      <c r="K199" s="368"/>
      <c r="L199" s="368"/>
      <c r="M199" s="368"/>
      <c r="N199" s="368"/>
    </row>
    <row r="200" spans="1:14" s="367" customFormat="1" x14ac:dyDescent="0.2">
      <c r="A200" s="368"/>
      <c r="B200" s="368"/>
      <c r="C200" s="368"/>
      <c r="D200" s="368"/>
      <c r="E200" s="368"/>
      <c r="F200" s="368"/>
      <c r="G200" s="368"/>
      <c r="H200" s="368"/>
      <c r="I200" s="368"/>
      <c r="J200" s="368"/>
      <c r="K200" s="368"/>
      <c r="L200" s="368"/>
      <c r="M200" s="368"/>
      <c r="N200" s="368"/>
    </row>
    <row r="201" spans="1:14" s="367" customFormat="1" x14ac:dyDescent="0.2">
      <c r="A201" s="368"/>
      <c r="B201" s="368"/>
      <c r="C201" s="368"/>
      <c r="D201" s="368"/>
      <c r="E201" s="368"/>
      <c r="F201" s="368"/>
      <c r="G201" s="368"/>
      <c r="H201" s="368"/>
      <c r="I201" s="368"/>
      <c r="J201" s="368"/>
      <c r="K201" s="368"/>
      <c r="L201" s="368"/>
      <c r="M201" s="368"/>
      <c r="N201" s="368"/>
    </row>
    <row r="202" spans="1:14" s="367" customFormat="1" x14ac:dyDescent="0.2">
      <c r="A202" s="368"/>
      <c r="B202" s="368"/>
      <c r="C202" s="368"/>
      <c r="D202" s="368"/>
      <c r="E202" s="368"/>
      <c r="F202" s="368"/>
      <c r="G202" s="368"/>
      <c r="H202" s="368"/>
      <c r="I202" s="368"/>
      <c r="J202" s="368"/>
      <c r="K202" s="368"/>
      <c r="L202" s="368"/>
      <c r="M202" s="368"/>
      <c r="N202" s="368"/>
    </row>
    <row r="203" spans="1:14" s="367" customFormat="1" x14ac:dyDescent="0.2">
      <c r="A203" s="368"/>
      <c r="B203" s="368"/>
      <c r="C203" s="368"/>
      <c r="D203" s="368"/>
      <c r="E203" s="368"/>
      <c r="F203" s="368"/>
      <c r="G203" s="368"/>
      <c r="H203" s="368"/>
      <c r="I203" s="368"/>
      <c r="J203" s="368"/>
      <c r="K203" s="368"/>
      <c r="L203" s="368"/>
      <c r="M203" s="368"/>
      <c r="N203" s="368"/>
    </row>
    <row r="204" spans="1:14" s="367" customFormat="1" x14ac:dyDescent="0.2">
      <c r="A204" s="368"/>
      <c r="B204" s="368"/>
      <c r="C204" s="368"/>
      <c r="D204" s="368"/>
      <c r="E204" s="368"/>
      <c r="F204" s="368"/>
      <c r="G204" s="368"/>
      <c r="H204" s="368"/>
      <c r="I204" s="368"/>
      <c r="J204" s="368"/>
      <c r="K204" s="368"/>
      <c r="L204" s="368"/>
      <c r="M204" s="368"/>
      <c r="N204" s="368"/>
    </row>
    <row r="205" spans="1:14" s="367" customFormat="1" x14ac:dyDescent="0.2">
      <c r="A205" s="368"/>
      <c r="B205" s="368"/>
      <c r="C205" s="368"/>
      <c r="D205" s="368"/>
      <c r="E205" s="368"/>
      <c r="F205" s="368"/>
      <c r="G205" s="368"/>
      <c r="H205" s="368"/>
      <c r="I205" s="368"/>
      <c r="J205" s="368"/>
      <c r="K205" s="368"/>
      <c r="L205" s="368"/>
      <c r="M205" s="368"/>
      <c r="N205" s="368"/>
    </row>
    <row r="206" spans="1:14" s="367" customFormat="1" x14ac:dyDescent="0.2">
      <c r="A206" s="368"/>
      <c r="B206" s="368"/>
      <c r="C206" s="368"/>
      <c r="D206" s="368"/>
      <c r="E206" s="368"/>
      <c r="F206" s="368"/>
      <c r="G206" s="368"/>
      <c r="H206" s="368"/>
      <c r="I206" s="368"/>
      <c r="J206" s="368"/>
      <c r="K206" s="368"/>
      <c r="L206" s="368"/>
      <c r="M206" s="368"/>
      <c r="N206" s="368"/>
    </row>
    <row r="207" spans="1:14" s="367" customFormat="1" x14ac:dyDescent="0.2">
      <c r="A207" s="368"/>
      <c r="B207" s="368"/>
      <c r="C207" s="368"/>
      <c r="D207" s="368"/>
      <c r="E207" s="368"/>
      <c r="F207" s="368"/>
      <c r="G207" s="368"/>
      <c r="H207" s="368"/>
      <c r="I207" s="368"/>
      <c r="J207" s="368"/>
      <c r="K207" s="368"/>
      <c r="L207" s="368"/>
      <c r="M207" s="368"/>
      <c r="N207" s="368"/>
    </row>
    <row r="208" spans="1:14" s="367" customFormat="1" x14ac:dyDescent="0.2">
      <c r="A208" s="368"/>
      <c r="B208" s="368"/>
      <c r="C208" s="368"/>
      <c r="D208" s="368"/>
      <c r="E208" s="368"/>
      <c r="F208" s="368"/>
      <c r="G208" s="368"/>
      <c r="H208" s="368"/>
      <c r="I208" s="368"/>
      <c r="J208" s="368"/>
      <c r="K208" s="368"/>
      <c r="L208" s="368"/>
      <c r="M208" s="368"/>
      <c r="N208" s="368"/>
    </row>
    <row r="209" spans="1:14" s="367" customFormat="1" x14ac:dyDescent="0.2">
      <c r="A209" s="368"/>
      <c r="B209" s="368"/>
      <c r="C209" s="368"/>
      <c r="D209" s="368"/>
      <c r="E209" s="368"/>
      <c r="F209" s="368"/>
      <c r="G209" s="368"/>
      <c r="H209" s="368"/>
      <c r="I209" s="368"/>
      <c r="J209" s="368"/>
      <c r="K209" s="368"/>
      <c r="L209" s="368"/>
      <c r="M209" s="368"/>
      <c r="N209" s="368"/>
    </row>
    <row r="210" spans="1:14" s="367" customFormat="1" x14ac:dyDescent="0.2">
      <c r="A210" s="368"/>
      <c r="B210" s="368"/>
      <c r="C210" s="368"/>
      <c r="D210" s="368"/>
      <c r="E210" s="368"/>
      <c r="F210" s="368"/>
      <c r="G210" s="368"/>
      <c r="H210" s="368"/>
      <c r="I210" s="368"/>
      <c r="J210" s="368"/>
      <c r="K210" s="368"/>
      <c r="L210" s="368"/>
      <c r="M210" s="368"/>
      <c r="N210" s="368"/>
    </row>
    <row r="211" spans="1:14" s="367" customFormat="1" x14ac:dyDescent="0.2">
      <c r="A211" s="368"/>
      <c r="B211" s="368"/>
      <c r="C211" s="368"/>
      <c r="D211" s="368"/>
      <c r="E211" s="368"/>
      <c r="F211" s="368"/>
      <c r="G211" s="368"/>
      <c r="H211" s="368"/>
      <c r="I211" s="368"/>
      <c r="J211" s="368"/>
      <c r="K211" s="368"/>
      <c r="L211" s="368"/>
      <c r="M211" s="368"/>
      <c r="N211" s="368"/>
    </row>
    <row r="212" spans="1:14" s="367" customFormat="1" x14ac:dyDescent="0.2">
      <c r="A212" s="368"/>
      <c r="B212" s="368"/>
      <c r="C212" s="368"/>
      <c r="D212" s="368"/>
      <c r="E212" s="368"/>
      <c r="F212" s="368"/>
      <c r="G212" s="368"/>
      <c r="H212" s="368"/>
      <c r="I212" s="368"/>
      <c r="J212" s="368"/>
      <c r="K212" s="368"/>
      <c r="L212" s="368"/>
      <c r="M212" s="368"/>
      <c r="N212" s="368"/>
    </row>
    <row r="213" spans="1:14" s="367" customFormat="1" x14ac:dyDescent="0.2">
      <c r="A213" s="368"/>
      <c r="B213" s="368"/>
      <c r="C213" s="368"/>
      <c r="D213" s="368"/>
      <c r="E213" s="368"/>
      <c r="F213" s="368"/>
      <c r="G213" s="368"/>
      <c r="H213" s="368"/>
      <c r="I213" s="368"/>
      <c r="J213" s="368"/>
      <c r="K213" s="368"/>
      <c r="L213" s="368"/>
      <c r="M213" s="368"/>
      <c r="N213" s="368"/>
    </row>
    <row r="214" spans="1:14" s="367" customFormat="1" x14ac:dyDescent="0.2">
      <c r="A214" s="368"/>
      <c r="B214" s="368"/>
      <c r="C214" s="368"/>
      <c r="D214" s="368"/>
      <c r="E214" s="368"/>
      <c r="F214" s="368"/>
      <c r="G214" s="368"/>
      <c r="H214" s="368"/>
      <c r="I214" s="368"/>
      <c r="J214" s="368"/>
      <c r="K214" s="368"/>
      <c r="L214" s="368"/>
      <c r="M214" s="368"/>
      <c r="N214" s="368"/>
    </row>
    <row r="215" spans="1:14" s="367" customFormat="1" x14ac:dyDescent="0.2">
      <c r="A215" s="368"/>
      <c r="B215" s="368"/>
      <c r="C215" s="368"/>
      <c r="D215" s="368"/>
      <c r="E215" s="368"/>
      <c r="F215" s="368"/>
      <c r="G215" s="368"/>
      <c r="H215" s="368"/>
      <c r="I215" s="368"/>
      <c r="J215" s="368"/>
      <c r="K215" s="368"/>
      <c r="L215" s="368"/>
      <c r="M215" s="368"/>
      <c r="N215" s="368"/>
    </row>
    <row r="216" spans="1:14" s="367" customFormat="1" x14ac:dyDescent="0.2">
      <c r="A216" s="368"/>
      <c r="B216" s="368"/>
      <c r="C216" s="368"/>
      <c r="D216" s="368"/>
      <c r="E216" s="368"/>
      <c r="F216" s="368"/>
      <c r="G216" s="368"/>
      <c r="H216" s="368"/>
      <c r="I216" s="368"/>
      <c r="J216" s="368"/>
      <c r="K216" s="368"/>
      <c r="L216" s="368"/>
      <c r="M216" s="368"/>
      <c r="N216" s="368"/>
    </row>
    <row r="217" spans="1:14" s="367" customFormat="1" x14ac:dyDescent="0.2">
      <c r="A217" s="368"/>
      <c r="B217" s="368"/>
      <c r="C217" s="368"/>
      <c r="D217" s="368"/>
      <c r="E217" s="368"/>
      <c r="F217" s="368"/>
      <c r="G217" s="368"/>
      <c r="H217" s="368"/>
      <c r="I217" s="368"/>
      <c r="J217" s="368"/>
      <c r="K217" s="368"/>
      <c r="L217" s="368"/>
      <c r="M217" s="368"/>
      <c r="N217" s="368"/>
    </row>
    <row r="218" spans="1:14" s="367" customFormat="1" x14ac:dyDescent="0.2">
      <c r="A218" s="368"/>
      <c r="B218" s="368"/>
      <c r="C218" s="368"/>
      <c r="D218" s="368"/>
      <c r="E218" s="368"/>
      <c r="F218" s="368"/>
      <c r="G218" s="368"/>
      <c r="H218" s="368"/>
      <c r="I218" s="368"/>
      <c r="J218" s="368"/>
      <c r="K218" s="368"/>
      <c r="L218" s="368"/>
      <c r="M218" s="368"/>
      <c r="N218" s="368"/>
    </row>
    <row r="219" spans="1:14" s="367" customFormat="1" x14ac:dyDescent="0.2">
      <c r="A219" s="368"/>
      <c r="B219" s="368"/>
      <c r="C219" s="368"/>
      <c r="D219" s="368"/>
      <c r="E219" s="368"/>
      <c r="F219" s="368"/>
      <c r="G219" s="368"/>
      <c r="H219" s="368"/>
      <c r="I219" s="368"/>
      <c r="J219" s="368"/>
      <c r="K219" s="368"/>
      <c r="L219" s="368"/>
      <c r="M219" s="368"/>
      <c r="N219" s="368"/>
    </row>
    <row r="220" spans="1:14" s="367" customFormat="1" x14ac:dyDescent="0.2">
      <c r="A220" s="368"/>
      <c r="B220" s="368"/>
      <c r="C220" s="368"/>
      <c r="D220" s="368"/>
      <c r="E220" s="368"/>
      <c r="F220" s="368"/>
      <c r="G220" s="368"/>
      <c r="H220" s="368"/>
      <c r="I220" s="368"/>
      <c r="J220" s="368"/>
      <c r="K220" s="368"/>
      <c r="L220" s="368"/>
      <c r="M220" s="368"/>
      <c r="N220" s="368"/>
    </row>
    <row r="221" spans="1:14" s="367" customFormat="1" x14ac:dyDescent="0.2">
      <c r="A221" s="368"/>
      <c r="B221" s="368"/>
      <c r="C221" s="368"/>
      <c r="D221" s="368"/>
      <c r="E221" s="368"/>
      <c r="F221" s="368"/>
      <c r="G221" s="368"/>
      <c r="H221" s="368"/>
      <c r="I221" s="368"/>
      <c r="J221" s="368"/>
      <c r="K221" s="368"/>
      <c r="L221" s="368"/>
      <c r="M221" s="368"/>
      <c r="N221" s="368"/>
    </row>
    <row r="222" spans="1:14" s="367" customFormat="1" x14ac:dyDescent="0.2">
      <c r="A222" s="368"/>
      <c r="B222" s="368"/>
      <c r="C222" s="368"/>
      <c r="D222" s="368"/>
      <c r="E222" s="368"/>
      <c r="F222" s="368"/>
      <c r="G222" s="368"/>
      <c r="H222" s="368"/>
      <c r="I222" s="368"/>
      <c r="J222" s="368"/>
      <c r="K222" s="368"/>
      <c r="L222" s="368"/>
      <c r="M222" s="368"/>
      <c r="N222" s="368"/>
    </row>
    <row r="223" spans="1:14" s="367" customFormat="1" x14ac:dyDescent="0.2">
      <c r="A223" s="368"/>
      <c r="B223" s="368"/>
      <c r="C223" s="368"/>
      <c r="D223" s="368"/>
      <c r="E223" s="368"/>
      <c r="F223" s="368"/>
      <c r="G223" s="368"/>
      <c r="H223" s="368"/>
      <c r="I223" s="368"/>
      <c r="J223" s="368"/>
      <c r="K223" s="368"/>
      <c r="L223" s="368"/>
      <c r="M223" s="368"/>
      <c r="N223" s="368"/>
    </row>
    <row r="224" spans="1:14" s="367" customFormat="1" x14ac:dyDescent="0.2">
      <c r="A224" s="368"/>
      <c r="B224" s="368"/>
      <c r="C224" s="368"/>
      <c r="D224" s="368"/>
      <c r="E224" s="368"/>
      <c r="F224" s="368"/>
      <c r="G224" s="368"/>
      <c r="H224" s="368"/>
      <c r="I224" s="368"/>
      <c r="J224" s="368"/>
      <c r="K224" s="368"/>
      <c r="L224" s="368"/>
      <c r="M224" s="368"/>
      <c r="N224" s="368"/>
    </row>
    <row r="225" spans="1:14" s="367" customFormat="1" x14ac:dyDescent="0.2">
      <c r="A225" s="368"/>
      <c r="B225" s="368"/>
      <c r="C225" s="368"/>
      <c r="D225" s="368"/>
      <c r="E225" s="368"/>
      <c r="F225" s="368"/>
      <c r="G225" s="368"/>
      <c r="H225" s="368"/>
      <c r="I225" s="368"/>
      <c r="J225" s="368"/>
      <c r="K225" s="368"/>
      <c r="L225" s="368"/>
      <c r="M225" s="368"/>
      <c r="N225" s="368"/>
    </row>
    <row r="226" spans="1:14" s="367" customFormat="1" x14ac:dyDescent="0.2">
      <c r="A226" s="368"/>
      <c r="B226" s="368"/>
      <c r="C226" s="368"/>
      <c r="D226" s="368"/>
      <c r="E226" s="368"/>
      <c r="F226" s="368"/>
      <c r="G226" s="368"/>
      <c r="H226" s="368"/>
      <c r="I226" s="368"/>
      <c r="J226" s="368"/>
      <c r="K226" s="368"/>
      <c r="L226" s="368"/>
      <c r="M226" s="368"/>
      <c r="N226" s="368"/>
    </row>
    <row r="227" spans="1:14" s="367" customFormat="1" x14ac:dyDescent="0.2">
      <c r="A227" s="368"/>
      <c r="B227" s="368"/>
      <c r="C227" s="368"/>
      <c r="D227" s="368"/>
      <c r="E227" s="368"/>
      <c r="F227" s="368"/>
      <c r="G227" s="368"/>
      <c r="H227" s="368"/>
      <c r="I227" s="368"/>
      <c r="J227" s="368"/>
      <c r="K227" s="368"/>
      <c r="L227" s="368"/>
      <c r="M227" s="368"/>
      <c r="N227" s="368"/>
    </row>
    <row r="228" spans="1:14" s="367" customFormat="1" x14ac:dyDescent="0.2">
      <c r="A228" s="368"/>
      <c r="B228" s="368"/>
      <c r="C228" s="368"/>
      <c r="D228" s="368"/>
      <c r="E228" s="368"/>
      <c r="F228" s="368"/>
      <c r="G228" s="368"/>
      <c r="H228" s="368"/>
      <c r="I228" s="368"/>
      <c r="J228" s="368"/>
      <c r="K228" s="368"/>
      <c r="L228" s="368"/>
      <c r="M228" s="368"/>
      <c r="N228" s="368"/>
    </row>
    <row r="229" spans="1:14" s="367" customFormat="1" x14ac:dyDescent="0.2">
      <c r="A229" s="368"/>
      <c r="B229" s="368"/>
      <c r="C229" s="368"/>
      <c r="D229" s="368"/>
      <c r="E229" s="368"/>
      <c r="F229" s="368"/>
      <c r="G229" s="368"/>
      <c r="H229" s="368"/>
      <c r="I229" s="368"/>
      <c r="J229" s="368"/>
      <c r="K229" s="368"/>
      <c r="L229" s="368"/>
      <c r="M229" s="368"/>
      <c r="N229" s="368"/>
    </row>
    <row r="230" spans="1:14" s="367" customFormat="1" x14ac:dyDescent="0.2">
      <c r="A230" s="368"/>
      <c r="B230" s="368"/>
      <c r="C230" s="368"/>
      <c r="D230" s="368"/>
      <c r="E230" s="368"/>
      <c r="F230" s="368"/>
      <c r="G230" s="368"/>
      <c r="H230" s="368"/>
      <c r="I230" s="368"/>
      <c r="J230" s="368"/>
      <c r="K230" s="368"/>
      <c r="L230" s="368"/>
      <c r="M230" s="368"/>
      <c r="N230" s="368"/>
    </row>
    <row r="231" spans="1:14" s="367" customFormat="1" x14ac:dyDescent="0.2">
      <c r="A231" s="368"/>
      <c r="B231" s="368"/>
      <c r="C231" s="368"/>
      <c r="D231" s="368"/>
      <c r="E231" s="368"/>
      <c r="F231" s="368"/>
      <c r="G231" s="368"/>
      <c r="H231" s="368"/>
      <c r="I231" s="368"/>
      <c r="J231" s="368"/>
      <c r="K231" s="368"/>
      <c r="L231" s="368"/>
      <c r="M231" s="368"/>
      <c r="N231" s="368"/>
    </row>
    <row r="232" spans="1:14" s="367" customFormat="1" x14ac:dyDescent="0.2">
      <c r="A232" s="368"/>
      <c r="B232" s="368"/>
      <c r="C232" s="368"/>
      <c r="D232" s="368"/>
      <c r="E232" s="368"/>
      <c r="F232" s="368"/>
      <c r="G232" s="368"/>
      <c r="H232" s="368"/>
      <c r="I232" s="368"/>
      <c r="J232" s="368"/>
      <c r="K232" s="368"/>
      <c r="L232" s="368"/>
      <c r="M232" s="368"/>
      <c r="N232" s="368"/>
    </row>
    <row r="233" spans="1:14" s="367" customFormat="1" x14ac:dyDescent="0.2">
      <c r="A233" s="368"/>
      <c r="B233" s="368"/>
      <c r="C233" s="368"/>
      <c r="D233" s="368"/>
      <c r="E233" s="368"/>
      <c r="F233" s="368"/>
      <c r="G233" s="368"/>
      <c r="H233" s="368"/>
      <c r="I233" s="368"/>
      <c r="J233" s="368"/>
      <c r="K233" s="368"/>
      <c r="L233" s="368"/>
      <c r="M233" s="368"/>
      <c r="N233" s="368"/>
    </row>
    <row r="234" spans="1:14" s="367" customFormat="1" x14ac:dyDescent="0.2">
      <c r="A234" s="368"/>
      <c r="B234" s="368"/>
      <c r="C234" s="368"/>
      <c r="D234" s="368"/>
      <c r="E234" s="368"/>
      <c r="F234" s="368"/>
      <c r="G234" s="368"/>
      <c r="H234" s="368"/>
      <c r="I234" s="368"/>
      <c r="J234" s="368"/>
      <c r="K234" s="368"/>
      <c r="L234" s="368"/>
      <c r="M234" s="368"/>
      <c r="N234" s="368"/>
    </row>
    <row r="235" spans="1:14" s="367" customFormat="1" x14ac:dyDescent="0.2">
      <c r="A235" s="368"/>
      <c r="B235" s="368"/>
      <c r="C235" s="368"/>
      <c r="D235" s="368"/>
      <c r="E235" s="368"/>
      <c r="F235" s="368"/>
      <c r="G235" s="368"/>
      <c r="H235" s="368"/>
      <c r="I235" s="368"/>
      <c r="J235" s="368"/>
      <c r="K235" s="368"/>
      <c r="L235" s="368"/>
      <c r="M235" s="368"/>
      <c r="N235" s="368"/>
    </row>
    <row r="236" spans="1:14" s="367" customFormat="1" x14ac:dyDescent="0.2">
      <c r="A236" s="368"/>
      <c r="B236" s="368"/>
      <c r="C236" s="368"/>
      <c r="D236" s="368"/>
      <c r="E236" s="368"/>
      <c r="F236" s="368"/>
      <c r="G236" s="368"/>
      <c r="H236" s="368"/>
      <c r="I236" s="368"/>
      <c r="J236" s="368"/>
      <c r="K236" s="368"/>
      <c r="L236" s="368"/>
      <c r="M236" s="368"/>
      <c r="N236" s="368"/>
    </row>
    <row r="237" spans="1:14" s="367" customFormat="1" x14ac:dyDescent="0.2">
      <c r="A237" s="368"/>
      <c r="B237" s="368"/>
      <c r="C237" s="368"/>
      <c r="D237" s="368"/>
      <c r="E237" s="368"/>
      <c r="F237" s="368"/>
      <c r="G237" s="368"/>
      <c r="H237" s="368"/>
      <c r="I237" s="368"/>
      <c r="J237" s="368"/>
      <c r="K237" s="368"/>
      <c r="L237" s="368"/>
      <c r="M237" s="368"/>
      <c r="N237" s="368"/>
    </row>
    <row r="238" spans="1:14" s="367" customFormat="1" x14ac:dyDescent="0.2">
      <c r="A238" s="368"/>
      <c r="B238" s="368"/>
      <c r="C238" s="368"/>
      <c r="D238" s="368"/>
      <c r="E238" s="368"/>
      <c r="F238" s="368"/>
      <c r="G238" s="368"/>
      <c r="H238" s="368"/>
      <c r="I238" s="368"/>
      <c r="J238" s="368"/>
      <c r="K238" s="368"/>
      <c r="L238" s="368"/>
      <c r="M238" s="368"/>
      <c r="N238" s="368"/>
    </row>
    <row r="239" spans="1:14" s="367" customFormat="1" x14ac:dyDescent="0.2">
      <c r="A239" s="368"/>
      <c r="B239" s="368"/>
      <c r="C239" s="368"/>
      <c r="D239" s="368"/>
      <c r="E239" s="368"/>
      <c r="F239" s="368"/>
      <c r="G239" s="368"/>
      <c r="H239" s="368"/>
      <c r="I239" s="368"/>
      <c r="J239" s="368"/>
      <c r="K239" s="368"/>
      <c r="L239" s="368"/>
      <c r="M239" s="368"/>
      <c r="N239" s="368"/>
    </row>
    <row r="240" spans="1:14" s="367" customFormat="1" x14ac:dyDescent="0.2">
      <c r="A240" s="368"/>
      <c r="B240" s="368"/>
      <c r="C240" s="368"/>
      <c r="D240" s="368"/>
      <c r="E240" s="368"/>
      <c r="F240" s="368"/>
      <c r="G240" s="368"/>
      <c r="H240" s="368"/>
      <c r="I240" s="368"/>
      <c r="J240" s="368"/>
      <c r="K240" s="368"/>
      <c r="L240" s="368"/>
      <c r="M240" s="368"/>
      <c r="N240" s="368"/>
    </row>
    <row r="241" spans="1:14" s="367" customFormat="1" x14ac:dyDescent="0.2">
      <c r="A241" s="368"/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</row>
    <row r="242" spans="1:14" s="367" customFormat="1" x14ac:dyDescent="0.2">
      <c r="A242" s="368"/>
      <c r="B242" s="368"/>
      <c r="C242" s="368"/>
      <c r="D242" s="368"/>
      <c r="E242" s="368"/>
      <c r="F242" s="368"/>
      <c r="G242" s="368"/>
      <c r="H242" s="368"/>
      <c r="I242" s="368"/>
      <c r="J242" s="368"/>
      <c r="K242" s="368"/>
      <c r="L242" s="368"/>
      <c r="M242" s="368"/>
      <c r="N242" s="368"/>
    </row>
    <row r="243" spans="1:14" s="367" customFormat="1" x14ac:dyDescent="0.2">
      <c r="A243" s="368"/>
      <c r="B243" s="368"/>
      <c r="C243" s="368"/>
      <c r="D243" s="368"/>
      <c r="E243" s="368"/>
      <c r="F243" s="368"/>
      <c r="G243" s="368"/>
      <c r="H243" s="368"/>
      <c r="I243" s="368"/>
      <c r="J243" s="368"/>
      <c r="K243" s="368"/>
      <c r="L243" s="368"/>
      <c r="M243" s="368"/>
      <c r="N243" s="368"/>
    </row>
    <row r="244" spans="1:14" s="367" customFormat="1" x14ac:dyDescent="0.2">
      <c r="A244" s="368"/>
      <c r="B244" s="368"/>
      <c r="C244" s="368"/>
      <c r="D244" s="368"/>
      <c r="E244" s="368"/>
      <c r="F244" s="368"/>
      <c r="G244" s="368"/>
      <c r="H244" s="368"/>
      <c r="I244" s="368"/>
      <c r="J244" s="368"/>
      <c r="K244" s="368"/>
      <c r="L244" s="368"/>
      <c r="M244" s="368"/>
      <c r="N244" s="368"/>
    </row>
    <row r="245" spans="1:14" s="367" customFormat="1" x14ac:dyDescent="0.2">
      <c r="A245" s="368"/>
      <c r="B245" s="368"/>
      <c r="C245" s="368"/>
      <c r="D245" s="368"/>
      <c r="E245" s="368"/>
      <c r="F245" s="368"/>
      <c r="G245" s="368"/>
      <c r="H245" s="368"/>
      <c r="I245" s="368"/>
      <c r="J245" s="368"/>
      <c r="K245" s="368"/>
      <c r="L245" s="368"/>
      <c r="M245" s="368"/>
      <c r="N245" s="368"/>
    </row>
    <row r="246" spans="1:14" s="367" customFormat="1" x14ac:dyDescent="0.2">
      <c r="A246" s="368"/>
      <c r="B246" s="368"/>
      <c r="C246" s="368"/>
      <c r="D246" s="368"/>
      <c r="E246" s="368"/>
      <c r="F246" s="368"/>
      <c r="G246" s="368"/>
      <c r="H246" s="368"/>
      <c r="I246" s="368"/>
      <c r="J246" s="368"/>
      <c r="K246" s="368"/>
      <c r="L246" s="368"/>
      <c r="M246" s="368"/>
      <c r="N246" s="368"/>
    </row>
    <row r="247" spans="1:14" s="367" customFormat="1" x14ac:dyDescent="0.2">
      <c r="A247" s="368"/>
      <c r="B247" s="368"/>
      <c r="C247" s="368"/>
      <c r="D247" s="368"/>
      <c r="E247" s="368"/>
      <c r="F247" s="368"/>
      <c r="G247" s="368"/>
      <c r="H247" s="368"/>
      <c r="I247" s="368"/>
      <c r="J247" s="368"/>
      <c r="K247" s="368"/>
      <c r="L247" s="368"/>
      <c r="M247" s="368"/>
      <c r="N247" s="368"/>
    </row>
    <row r="248" spans="1:14" s="367" customFormat="1" x14ac:dyDescent="0.2">
      <c r="A248" s="368"/>
      <c r="B248" s="368"/>
      <c r="C248" s="368"/>
      <c r="D248" s="368"/>
      <c r="E248" s="368"/>
      <c r="F248" s="368"/>
      <c r="G248" s="368"/>
      <c r="H248" s="368"/>
      <c r="I248" s="368"/>
      <c r="J248" s="368"/>
      <c r="K248" s="368"/>
      <c r="L248" s="368"/>
      <c r="M248" s="368"/>
      <c r="N248" s="368"/>
    </row>
    <row r="249" spans="1:14" s="367" customFormat="1" x14ac:dyDescent="0.2">
      <c r="A249" s="368"/>
      <c r="B249" s="368"/>
      <c r="C249" s="368"/>
      <c r="D249" s="368"/>
      <c r="E249" s="368"/>
      <c r="F249" s="368"/>
      <c r="G249" s="368"/>
      <c r="H249" s="368"/>
      <c r="I249" s="368"/>
      <c r="J249" s="368"/>
      <c r="K249" s="368"/>
      <c r="L249" s="368"/>
      <c r="M249" s="368"/>
      <c r="N249" s="368"/>
    </row>
    <row r="250" spans="1:14" x14ac:dyDescent="0.2">
      <c r="A250" s="374"/>
      <c r="B250" s="374"/>
      <c r="C250" s="374"/>
      <c r="D250" s="374"/>
      <c r="E250" s="374"/>
      <c r="F250" s="374"/>
      <c r="G250" s="374"/>
      <c r="H250" s="374"/>
      <c r="I250" s="374"/>
      <c r="J250" s="374"/>
      <c r="K250" s="374"/>
      <c r="L250" s="374"/>
      <c r="M250" s="374"/>
      <c r="N250" s="374"/>
    </row>
    <row r="251" spans="1:14" x14ac:dyDescent="0.2">
      <c r="A251" s="374"/>
      <c r="B251" s="374"/>
      <c r="C251" s="374"/>
      <c r="D251" s="374"/>
      <c r="E251" s="374"/>
      <c r="F251" s="374"/>
      <c r="G251" s="374"/>
      <c r="H251" s="374"/>
      <c r="I251" s="374"/>
      <c r="J251" s="374"/>
      <c r="K251" s="374"/>
      <c r="L251" s="374"/>
      <c r="M251" s="374"/>
      <c r="N251" s="374"/>
    </row>
    <row r="252" spans="1:14" x14ac:dyDescent="0.2">
      <c r="A252" s="374"/>
      <c r="B252" s="374"/>
      <c r="C252" s="374"/>
      <c r="D252" s="374"/>
      <c r="E252" s="374"/>
      <c r="F252" s="374"/>
      <c r="G252" s="374"/>
      <c r="H252" s="374"/>
      <c r="I252" s="374"/>
      <c r="J252" s="374"/>
      <c r="K252" s="374"/>
      <c r="L252" s="374"/>
      <c r="M252" s="374"/>
      <c r="N252" s="374"/>
    </row>
    <row r="253" spans="1:14" x14ac:dyDescent="0.2">
      <c r="A253" s="374"/>
      <c r="B253" s="374"/>
      <c r="C253" s="374"/>
      <c r="D253" s="374"/>
      <c r="E253" s="374"/>
      <c r="F253" s="374"/>
      <c r="G253" s="374"/>
      <c r="H253" s="374"/>
      <c r="I253" s="374"/>
      <c r="J253" s="374"/>
      <c r="K253" s="374"/>
      <c r="L253" s="374"/>
      <c r="M253" s="374"/>
      <c r="N253" s="374"/>
    </row>
    <row r="254" spans="1:14" x14ac:dyDescent="0.2">
      <c r="A254" s="374"/>
      <c r="B254" s="374"/>
      <c r="C254" s="374"/>
      <c r="D254" s="374"/>
      <c r="E254" s="374"/>
      <c r="F254" s="374"/>
      <c r="G254" s="374"/>
      <c r="H254" s="374"/>
      <c r="I254" s="374"/>
      <c r="J254" s="374"/>
      <c r="K254" s="374"/>
      <c r="L254" s="374"/>
      <c r="M254" s="374"/>
      <c r="N254" s="374"/>
    </row>
    <row r="255" spans="1:14" x14ac:dyDescent="0.2">
      <c r="A255" s="374"/>
      <c r="B255" s="374"/>
      <c r="C255" s="374"/>
      <c r="D255" s="374"/>
      <c r="E255" s="374"/>
      <c r="F255" s="374"/>
      <c r="G255" s="374"/>
      <c r="H255" s="374"/>
      <c r="I255" s="374"/>
      <c r="J255" s="374"/>
      <c r="K255" s="374"/>
      <c r="L255" s="374"/>
      <c r="M255" s="374"/>
      <c r="N255" s="374"/>
    </row>
    <row r="256" spans="1:14" x14ac:dyDescent="0.2">
      <c r="A256" s="374"/>
      <c r="B256" s="374"/>
      <c r="C256" s="374"/>
      <c r="D256" s="374"/>
      <c r="E256" s="374"/>
      <c r="F256" s="374"/>
      <c r="G256" s="374"/>
      <c r="H256" s="374"/>
      <c r="I256" s="374"/>
      <c r="J256" s="374"/>
      <c r="K256" s="374"/>
      <c r="L256" s="374"/>
      <c r="M256" s="374"/>
      <c r="N256" s="374"/>
    </row>
    <row r="257" spans="1:14" x14ac:dyDescent="0.2">
      <c r="A257" s="374"/>
      <c r="B257" s="374"/>
      <c r="C257" s="374"/>
      <c r="D257" s="374"/>
      <c r="E257" s="374"/>
      <c r="F257" s="374"/>
      <c r="G257" s="374"/>
      <c r="H257" s="374"/>
      <c r="I257" s="374"/>
      <c r="J257" s="374"/>
      <c r="K257" s="374"/>
      <c r="L257" s="374"/>
      <c r="M257" s="374"/>
      <c r="N257" s="374"/>
    </row>
    <row r="258" spans="1:14" x14ac:dyDescent="0.2">
      <c r="A258" s="374"/>
      <c r="B258" s="374"/>
      <c r="C258" s="374"/>
      <c r="D258" s="374"/>
      <c r="E258" s="374"/>
      <c r="F258" s="374"/>
      <c r="G258" s="374"/>
      <c r="H258" s="374"/>
      <c r="I258" s="374"/>
      <c r="J258" s="374"/>
      <c r="K258" s="374"/>
      <c r="L258" s="374"/>
      <c r="M258" s="374"/>
      <c r="N258" s="374"/>
    </row>
    <row r="259" spans="1:14" x14ac:dyDescent="0.2">
      <c r="A259" s="374"/>
      <c r="B259" s="374"/>
      <c r="C259" s="374"/>
      <c r="D259" s="374"/>
      <c r="E259" s="374"/>
      <c r="F259" s="374"/>
      <c r="G259" s="374"/>
      <c r="H259" s="374"/>
      <c r="I259" s="374"/>
      <c r="J259" s="374"/>
      <c r="K259" s="374"/>
      <c r="L259" s="374"/>
      <c r="M259" s="374"/>
      <c r="N259" s="374"/>
    </row>
    <row r="260" spans="1:14" x14ac:dyDescent="0.2">
      <c r="A260" s="374"/>
      <c r="B260" s="374"/>
      <c r="C260" s="374"/>
      <c r="D260" s="374"/>
      <c r="E260" s="374"/>
      <c r="F260" s="374"/>
      <c r="G260" s="374"/>
      <c r="H260" s="374"/>
      <c r="I260" s="374"/>
      <c r="J260" s="374"/>
      <c r="K260" s="374"/>
      <c r="L260" s="374"/>
      <c r="M260" s="374"/>
      <c r="N260" s="374"/>
    </row>
    <row r="261" spans="1:14" x14ac:dyDescent="0.2">
      <c r="A261" s="374"/>
      <c r="B261" s="374"/>
      <c r="C261" s="374"/>
      <c r="D261" s="374"/>
      <c r="E261" s="374"/>
      <c r="F261" s="374"/>
      <c r="G261" s="374"/>
      <c r="H261" s="374"/>
      <c r="I261" s="374"/>
      <c r="J261" s="374"/>
      <c r="K261" s="374"/>
      <c r="L261" s="374"/>
      <c r="M261" s="374"/>
      <c r="N261" s="374"/>
    </row>
    <row r="262" spans="1:14" x14ac:dyDescent="0.2">
      <c r="A262" s="374"/>
      <c r="B262" s="374"/>
      <c r="C262" s="374"/>
      <c r="D262" s="374"/>
      <c r="E262" s="374"/>
      <c r="F262" s="374"/>
      <c r="G262" s="374"/>
      <c r="H262" s="374"/>
      <c r="I262" s="374"/>
      <c r="J262" s="374"/>
      <c r="K262" s="374"/>
      <c r="L262" s="374"/>
      <c r="M262" s="374"/>
      <c r="N262" s="374"/>
    </row>
    <row r="263" spans="1:14" x14ac:dyDescent="0.2">
      <c r="A263" s="374"/>
      <c r="B263" s="374"/>
      <c r="C263" s="374"/>
      <c r="D263" s="374"/>
      <c r="E263" s="374"/>
      <c r="F263" s="374"/>
      <c r="G263" s="374"/>
      <c r="H263" s="374"/>
      <c r="I263" s="374"/>
      <c r="J263" s="374"/>
      <c r="K263" s="374"/>
      <c r="L263" s="374"/>
      <c r="M263" s="374"/>
      <c r="N263" s="374"/>
    </row>
    <row r="264" spans="1:14" ht="50.1" customHeight="1" x14ac:dyDescent="0.2">
      <c r="A264" s="747" t="s">
        <v>39</v>
      </c>
      <c r="B264" s="747"/>
      <c r="C264" s="747"/>
      <c r="D264" s="747"/>
      <c r="E264" s="747"/>
      <c r="F264" s="747"/>
      <c r="G264" s="747"/>
      <c r="H264" s="747"/>
      <c r="I264" s="747"/>
      <c r="J264" s="747"/>
      <c r="K264" s="747"/>
      <c r="L264" s="747"/>
      <c r="M264" s="747"/>
      <c r="N264" s="747"/>
    </row>
    <row r="265" spans="1:14" ht="24.95" customHeight="1" x14ac:dyDescent="0.35">
      <c r="A265" s="375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</row>
    <row r="266" spans="1:14" ht="50.1" customHeight="1" x14ac:dyDescent="0.2">
      <c r="A266" s="742" t="s">
        <v>40</v>
      </c>
      <c r="B266" s="742"/>
      <c r="C266" s="742"/>
      <c r="D266" s="742"/>
      <c r="E266" s="742"/>
      <c r="F266" s="742"/>
      <c r="G266" s="742"/>
      <c r="H266" s="742"/>
      <c r="I266" s="742"/>
      <c r="J266" s="742"/>
      <c r="K266" s="742"/>
      <c r="L266" s="742"/>
      <c r="M266" s="742"/>
      <c r="N266" s="742"/>
    </row>
    <row r="267" spans="1:14" ht="20.100000000000001" customHeight="1" x14ac:dyDescent="0.2"/>
    <row r="268" spans="1:14" s="468" customFormat="1" ht="24.95" customHeight="1" x14ac:dyDescent="0.25">
      <c r="A268" s="743" t="s">
        <v>472</v>
      </c>
      <c r="B268" s="743"/>
      <c r="C268" s="743"/>
      <c r="D268" s="743"/>
      <c r="E268" s="743"/>
      <c r="F268" s="743"/>
      <c r="M268" s="689" t="s">
        <v>150</v>
      </c>
      <c r="N268" s="689"/>
    </row>
    <row r="269" spans="1:14" ht="20.100000000000001" customHeight="1" x14ac:dyDescent="0.25">
      <c r="A269" s="376"/>
      <c r="B269" s="376"/>
      <c r="C269" s="376"/>
      <c r="D269" s="376"/>
      <c r="E269" s="376"/>
      <c r="F269" s="376"/>
      <c r="M269" s="377"/>
      <c r="N269" s="377"/>
    </row>
    <row r="270" spans="1:14" s="468" customFormat="1" ht="24.95" customHeight="1" x14ac:dyDescent="0.25">
      <c r="A270" s="743" t="s">
        <v>473</v>
      </c>
      <c r="B270" s="743"/>
      <c r="C270" s="743"/>
      <c r="D270" s="743"/>
      <c r="E270" s="743"/>
      <c r="F270" s="743"/>
      <c r="M270" s="689" t="s">
        <v>151</v>
      </c>
      <c r="N270" s="689"/>
    </row>
    <row r="271" spans="1:14" ht="20.100000000000001" customHeight="1" x14ac:dyDescent="0.2">
      <c r="A271" s="378" t="s">
        <v>5</v>
      </c>
      <c r="M271" s="745" t="s">
        <v>41</v>
      </c>
      <c r="N271" s="745"/>
    </row>
    <row r="272" spans="1:14" ht="20.100000000000001" customHeight="1" x14ac:dyDescent="0.2">
      <c r="A272" s="378" t="s">
        <v>6</v>
      </c>
      <c r="M272" s="745" t="s">
        <v>41</v>
      </c>
      <c r="N272" s="745"/>
    </row>
    <row r="273" spans="1:14" ht="20.100000000000001" customHeight="1" x14ac:dyDescent="0.2">
      <c r="A273" s="378" t="s">
        <v>18</v>
      </c>
      <c r="M273" s="745" t="s">
        <v>42</v>
      </c>
      <c r="N273" s="745"/>
    </row>
    <row r="274" spans="1:14" ht="20.100000000000001" customHeight="1" x14ac:dyDescent="0.2">
      <c r="A274" s="378" t="s">
        <v>7</v>
      </c>
      <c r="M274" s="745" t="s">
        <v>42</v>
      </c>
      <c r="N274" s="745"/>
    </row>
    <row r="275" spans="1:14" ht="20.100000000000001" customHeight="1" x14ac:dyDescent="0.2">
      <c r="A275" s="378" t="s">
        <v>8</v>
      </c>
      <c r="M275" s="745" t="s">
        <v>43</v>
      </c>
      <c r="N275" s="745"/>
    </row>
    <row r="276" spans="1:14" ht="20.100000000000001" customHeight="1" x14ac:dyDescent="0.2">
      <c r="A276" s="378" t="s">
        <v>9</v>
      </c>
      <c r="M276" s="745" t="s">
        <v>43</v>
      </c>
      <c r="N276" s="745"/>
    </row>
    <row r="277" spans="1:14" ht="20.100000000000001" customHeight="1" x14ac:dyDescent="0.2">
      <c r="A277" s="378" t="s">
        <v>10</v>
      </c>
      <c r="M277" s="745" t="s">
        <v>44</v>
      </c>
      <c r="N277" s="745"/>
    </row>
    <row r="278" spans="1:14" ht="20.100000000000001" customHeight="1" x14ac:dyDescent="0.2">
      <c r="A278" s="378" t="s">
        <v>11</v>
      </c>
      <c r="M278" s="745" t="s">
        <v>44</v>
      </c>
      <c r="N278" s="745"/>
    </row>
    <row r="279" spans="1:14" ht="20.100000000000001" customHeight="1" x14ac:dyDescent="0.2">
      <c r="A279" s="378" t="s">
        <v>12</v>
      </c>
      <c r="M279" s="745" t="s">
        <v>143</v>
      </c>
      <c r="N279" s="745"/>
    </row>
    <row r="280" spans="1:14" ht="20.100000000000001" customHeight="1" x14ac:dyDescent="0.2">
      <c r="A280" s="378"/>
      <c r="M280" s="469"/>
      <c r="N280" s="469"/>
    </row>
    <row r="281" spans="1:14" s="468" customFormat="1" ht="24.95" customHeight="1" x14ac:dyDescent="0.25">
      <c r="A281" s="743" t="s">
        <v>474</v>
      </c>
      <c r="B281" s="743"/>
      <c r="C281" s="743"/>
      <c r="D281" s="743"/>
      <c r="E281" s="743"/>
      <c r="F281" s="743"/>
      <c r="M281" s="689" t="s">
        <v>152</v>
      </c>
      <c r="N281" s="689"/>
    </row>
    <row r="282" spans="1:14" ht="20.100000000000001" customHeight="1" x14ac:dyDescent="0.25">
      <c r="A282" s="378" t="s">
        <v>45</v>
      </c>
      <c r="B282" s="379"/>
      <c r="C282" s="379"/>
      <c r="D282" s="379"/>
      <c r="E282" s="379"/>
      <c r="F282" s="379"/>
      <c r="M282" s="745" t="s">
        <v>144</v>
      </c>
      <c r="N282" s="745"/>
    </row>
    <row r="283" spans="1:14" ht="20.100000000000001" customHeight="1" x14ac:dyDescent="0.2">
      <c r="A283" s="378" t="s">
        <v>46</v>
      </c>
      <c r="M283" s="745" t="s">
        <v>144</v>
      </c>
      <c r="N283" s="745"/>
    </row>
    <row r="284" spans="1:14" ht="20.100000000000001" customHeight="1" x14ac:dyDescent="0.2">
      <c r="A284" s="378" t="s">
        <v>47</v>
      </c>
      <c r="M284" s="745" t="s">
        <v>145</v>
      </c>
      <c r="N284" s="745"/>
    </row>
    <row r="285" spans="1:14" ht="20.100000000000001" customHeight="1" x14ac:dyDescent="0.2">
      <c r="A285" s="378" t="s">
        <v>48</v>
      </c>
      <c r="M285" s="745" t="s">
        <v>145</v>
      </c>
      <c r="N285" s="745"/>
    </row>
    <row r="286" spans="1:14" ht="20.100000000000001" customHeight="1" x14ac:dyDescent="0.2">
      <c r="A286" s="378" t="s">
        <v>49</v>
      </c>
      <c r="M286" s="745" t="s">
        <v>146</v>
      </c>
      <c r="N286" s="745"/>
    </row>
    <row r="287" spans="1:14" ht="19.5" customHeight="1" x14ac:dyDescent="0.2">
      <c r="A287" s="378" t="s">
        <v>50</v>
      </c>
      <c r="M287" s="745" t="s">
        <v>146</v>
      </c>
      <c r="N287" s="745"/>
    </row>
    <row r="288" spans="1:14" ht="20.100000000000001" customHeight="1" x14ac:dyDescent="0.2">
      <c r="A288" s="378" t="s">
        <v>51</v>
      </c>
      <c r="M288" s="745" t="s">
        <v>147</v>
      </c>
      <c r="N288" s="745"/>
    </row>
    <row r="289" spans="1:14" ht="20.100000000000001" customHeight="1" x14ac:dyDescent="0.2">
      <c r="A289" s="378" t="s">
        <v>52</v>
      </c>
      <c r="M289" s="745" t="s">
        <v>147</v>
      </c>
      <c r="N289" s="745"/>
    </row>
    <row r="290" spans="1:14" ht="20.100000000000001" customHeight="1" x14ac:dyDescent="0.2">
      <c r="A290" s="378" t="s">
        <v>53</v>
      </c>
      <c r="M290" s="745" t="s">
        <v>148</v>
      </c>
      <c r="N290" s="745"/>
    </row>
    <row r="291" spans="1:14" ht="20.100000000000001" customHeight="1" x14ac:dyDescent="0.2">
      <c r="A291" s="378" t="s">
        <v>54</v>
      </c>
      <c r="M291" s="745" t="s">
        <v>148</v>
      </c>
      <c r="N291" s="745"/>
    </row>
    <row r="292" spans="1:14" ht="20.100000000000001" customHeight="1" x14ac:dyDescent="0.2">
      <c r="A292" s="378" t="s">
        <v>55</v>
      </c>
      <c r="M292" s="745" t="s">
        <v>149</v>
      </c>
      <c r="N292" s="745"/>
    </row>
    <row r="293" spans="1:14" ht="20.100000000000001" customHeight="1" x14ac:dyDescent="0.2">
      <c r="A293" s="378" t="s">
        <v>56</v>
      </c>
      <c r="M293" s="745" t="s">
        <v>149</v>
      </c>
      <c r="N293" s="745"/>
    </row>
    <row r="294" spans="1:14" ht="20.100000000000001" customHeight="1" x14ac:dyDescent="0.2">
      <c r="A294" s="378"/>
      <c r="M294" s="469"/>
      <c r="N294" s="469"/>
    </row>
    <row r="295" spans="1:14" s="468" customFormat="1" ht="24.95" customHeight="1" x14ac:dyDescent="0.25">
      <c r="A295" s="743" t="s">
        <v>479</v>
      </c>
      <c r="B295" s="743"/>
      <c r="C295" s="743"/>
      <c r="D295" s="743"/>
      <c r="E295" s="743"/>
      <c r="F295" s="743"/>
      <c r="M295" s="689" t="s">
        <v>158</v>
      </c>
      <c r="N295" s="689"/>
    </row>
    <row r="296" spans="1:14" ht="20.100000000000001" customHeight="1" x14ac:dyDescent="0.25">
      <c r="A296" s="380" t="s">
        <v>484</v>
      </c>
      <c r="B296" s="378"/>
      <c r="M296" s="745" t="s">
        <v>153</v>
      </c>
      <c r="N296" s="745"/>
    </row>
    <row r="297" spans="1:14" ht="20.100000000000001" customHeight="1" x14ac:dyDescent="0.25">
      <c r="A297" s="751" t="s">
        <v>453</v>
      </c>
      <c r="B297" s="750"/>
      <c r="C297" s="750"/>
      <c r="D297" s="750"/>
      <c r="E297" s="750"/>
      <c r="F297" s="750"/>
      <c r="M297" s="745" t="s">
        <v>153</v>
      </c>
      <c r="N297" s="745"/>
    </row>
    <row r="298" spans="1:14" ht="20.100000000000001" customHeight="1" x14ac:dyDescent="0.25">
      <c r="A298" s="751" t="s">
        <v>454</v>
      </c>
      <c r="B298" s="750"/>
      <c r="C298" s="750"/>
      <c r="D298" s="750"/>
      <c r="E298" s="750"/>
      <c r="F298" s="750"/>
      <c r="M298" s="745" t="s">
        <v>154</v>
      </c>
      <c r="N298" s="745"/>
    </row>
    <row r="299" spans="1:14" ht="20.100000000000001" customHeight="1" x14ac:dyDescent="0.25">
      <c r="A299" s="380" t="s">
        <v>647</v>
      </c>
      <c r="B299" s="380"/>
      <c r="C299" s="380"/>
      <c r="M299" s="745" t="s">
        <v>155</v>
      </c>
      <c r="N299" s="745"/>
    </row>
    <row r="300" spans="1:14" ht="20.100000000000001" customHeight="1" x14ac:dyDescent="0.25">
      <c r="A300" s="380" t="s">
        <v>455</v>
      </c>
      <c r="B300" s="380"/>
      <c r="C300" s="380"/>
      <c r="M300" s="745" t="s">
        <v>156</v>
      </c>
      <c r="N300" s="745"/>
    </row>
    <row r="301" spans="1:14" ht="20.100000000000001" customHeight="1" x14ac:dyDescent="0.25">
      <c r="A301" s="380" t="s">
        <v>456</v>
      </c>
      <c r="B301" s="380"/>
      <c r="C301" s="380"/>
      <c r="M301" s="745" t="s">
        <v>157</v>
      </c>
      <c r="N301" s="745"/>
    </row>
    <row r="302" spans="1:14" ht="20.100000000000001" customHeight="1" x14ac:dyDescent="0.25">
      <c r="A302" s="380" t="s">
        <v>457</v>
      </c>
      <c r="B302" s="380"/>
      <c r="C302" s="380"/>
      <c r="M302" s="745" t="s">
        <v>159</v>
      </c>
      <c r="N302" s="745"/>
    </row>
    <row r="303" spans="1:14" ht="20.100000000000001" customHeight="1" x14ac:dyDescent="0.25">
      <c r="A303" s="380" t="s">
        <v>458</v>
      </c>
      <c r="B303" s="380"/>
      <c r="C303" s="380"/>
      <c r="M303" s="745" t="s">
        <v>160</v>
      </c>
      <c r="N303" s="745"/>
    </row>
    <row r="304" spans="1:14" ht="20.100000000000001" customHeight="1" x14ac:dyDescent="0.2">
      <c r="M304" s="469"/>
      <c r="N304" s="469"/>
    </row>
    <row r="305" spans="1:14" s="468" customFormat="1" ht="24.95" customHeight="1" x14ac:dyDescent="0.25">
      <c r="A305" s="743" t="s">
        <v>478</v>
      </c>
      <c r="B305" s="743"/>
      <c r="C305" s="743"/>
      <c r="D305" s="743"/>
      <c r="E305" s="743"/>
      <c r="F305" s="743"/>
      <c r="M305" s="689" t="s">
        <v>161</v>
      </c>
      <c r="N305" s="689"/>
    </row>
    <row r="306" spans="1:14" ht="20.100000000000001" customHeight="1" x14ac:dyDescent="0.25">
      <c r="A306" s="750" t="s">
        <v>459</v>
      </c>
      <c r="B306" s="750"/>
      <c r="C306" s="750"/>
      <c r="D306" s="750"/>
      <c r="E306" s="750"/>
      <c r="F306" s="750"/>
      <c r="M306" s="745" t="s">
        <v>162</v>
      </c>
      <c r="N306" s="745"/>
    </row>
    <row r="307" spans="1:14" ht="20.100000000000001" customHeight="1" x14ac:dyDescent="0.25">
      <c r="A307" s="750" t="s">
        <v>460</v>
      </c>
      <c r="B307" s="750"/>
      <c r="C307" s="750"/>
      <c r="D307" s="750"/>
      <c r="E307" s="750"/>
      <c r="F307" s="750"/>
      <c r="M307" s="745" t="s">
        <v>162</v>
      </c>
      <c r="N307" s="745"/>
    </row>
    <row r="308" spans="1:14" ht="20.100000000000001" customHeight="1" x14ac:dyDescent="0.25">
      <c r="A308" s="750" t="s">
        <v>461</v>
      </c>
      <c r="B308" s="750"/>
      <c r="C308" s="750"/>
      <c r="D308" s="750"/>
      <c r="E308" s="750"/>
      <c r="F308" s="750"/>
      <c r="M308" s="745" t="s">
        <v>162</v>
      </c>
      <c r="N308" s="745"/>
    </row>
    <row r="309" spans="1:14" ht="20.100000000000001" customHeight="1" x14ac:dyDescent="0.25">
      <c r="A309" s="750" t="s">
        <v>462</v>
      </c>
      <c r="B309" s="750"/>
      <c r="C309" s="750"/>
      <c r="D309" s="750"/>
      <c r="E309" s="750"/>
      <c r="F309" s="750"/>
      <c r="M309" s="745" t="s">
        <v>163</v>
      </c>
      <c r="N309" s="745"/>
    </row>
    <row r="310" spans="1:14" ht="20.100000000000001" customHeight="1" x14ac:dyDescent="0.25">
      <c r="A310" s="750" t="s">
        <v>463</v>
      </c>
      <c r="B310" s="750"/>
      <c r="C310" s="750"/>
      <c r="D310" s="750"/>
      <c r="E310" s="750"/>
      <c r="F310" s="750"/>
      <c r="M310" s="745" t="s">
        <v>163</v>
      </c>
      <c r="N310" s="745"/>
    </row>
    <row r="311" spans="1:14" ht="24.95" customHeight="1" x14ac:dyDescent="0.2">
      <c r="M311" s="469"/>
      <c r="N311" s="469"/>
    </row>
    <row r="312" spans="1:14" s="471" customFormat="1" ht="50.1" customHeight="1" x14ac:dyDescent="0.45">
      <c r="A312" s="752" t="s">
        <v>57</v>
      </c>
      <c r="B312" s="752"/>
      <c r="C312" s="752"/>
      <c r="D312" s="752"/>
      <c r="E312" s="752"/>
      <c r="F312" s="752"/>
      <c r="G312" s="752"/>
      <c r="H312" s="752"/>
      <c r="I312" s="752"/>
      <c r="J312" s="752"/>
      <c r="K312" s="752"/>
      <c r="L312" s="752"/>
      <c r="M312" s="752"/>
      <c r="N312" s="752"/>
    </row>
    <row r="313" spans="1:14" ht="20.100000000000001" customHeight="1" x14ac:dyDescent="0.35">
      <c r="A313" s="382"/>
      <c r="B313" s="382"/>
      <c r="C313" s="382"/>
      <c r="D313" s="382"/>
      <c r="E313" s="382"/>
      <c r="F313" s="382"/>
      <c r="G313" s="382"/>
      <c r="H313" s="382"/>
      <c r="I313" s="382"/>
      <c r="J313" s="382"/>
      <c r="K313" s="382"/>
      <c r="L313" s="382"/>
      <c r="M313" s="382"/>
      <c r="N313" s="382"/>
    </row>
    <row r="314" spans="1:14" s="468" customFormat="1" ht="24.95" customHeight="1" x14ac:dyDescent="0.25">
      <c r="A314" s="743" t="s">
        <v>480</v>
      </c>
      <c r="B314" s="743"/>
      <c r="C314" s="743"/>
      <c r="D314" s="743"/>
      <c r="E314" s="743"/>
      <c r="F314" s="743"/>
      <c r="M314" s="689" t="s">
        <v>164</v>
      </c>
      <c r="N314" s="689"/>
    </row>
    <row r="315" spans="1:14" ht="20.100000000000001" customHeight="1" x14ac:dyDescent="0.2">
      <c r="M315" s="9"/>
      <c r="N315" s="9"/>
    </row>
    <row r="316" spans="1:14" s="468" customFormat="1" ht="24.95" customHeight="1" x14ac:dyDescent="0.25">
      <c r="A316" s="743" t="s">
        <v>481</v>
      </c>
      <c r="B316" s="743"/>
      <c r="C316" s="743"/>
      <c r="D316" s="743"/>
      <c r="E316" s="743"/>
      <c r="F316" s="743"/>
      <c r="M316" s="689" t="s">
        <v>165</v>
      </c>
      <c r="N316" s="689"/>
    </row>
    <row r="317" spans="1:14" ht="20.100000000000001" customHeight="1" x14ac:dyDescent="0.2">
      <c r="M317" s="9"/>
      <c r="N317" s="9"/>
    </row>
    <row r="318" spans="1:14" s="468" customFormat="1" ht="24.95" customHeight="1" x14ac:dyDescent="0.25">
      <c r="A318" s="743" t="s">
        <v>482</v>
      </c>
      <c r="B318" s="743"/>
      <c r="C318" s="743"/>
      <c r="D318" s="743"/>
      <c r="E318" s="743"/>
      <c r="F318" s="743"/>
      <c r="G318" s="743"/>
      <c r="H318" s="743"/>
      <c r="M318" s="689" t="s">
        <v>166</v>
      </c>
      <c r="N318" s="689"/>
    </row>
    <row r="319" spans="1:14" ht="20.100000000000001" customHeight="1" x14ac:dyDescent="0.25">
      <c r="A319" s="380" t="s">
        <v>584</v>
      </c>
      <c r="B319" s="381"/>
      <c r="C319" s="383"/>
      <c r="M319" s="745" t="s">
        <v>167</v>
      </c>
      <c r="N319" s="745"/>
    </row>
    <row r="320" spans="1:14" ht="20.100000000000001" customHeight="1" x14ac:dyDescent="0.25">
      <c r="A320" s="380" t="s">
        <v>464</v>
      </c>
      <c r="B320" s="380"/>
      <c r="C320" s="380"/>
      <c r="M320" s="745" t="s">
        <v>168</v>
      </c>
      <c r="N320" s="745"/>
    </row>
    <row r="321" spans="1:14" ht="20.100000000000001" customHeight="1" x14ac:dyDescent="0.25">
      <c r="A321" s="380" t="s">
        <v>465</v>
      </c>
      <c r="B321" s="380"/>
      <c r="C321" s="380"/>
      <c r="M321" s="745" t="s">
        <v>169</v>
      </c>
      <c r="N321" s="745"/>
    </row>
    <row r="322" spans="1:14" ht="20.100000000000001" customHeight="1" x14ac:dyDescent="0.25">
      <c r="A322" s="380" t="s">
        <v>466</v>
      </c>
      <c r="B322" s="380"/>
      <c r="C322" s="380"/>
      <c r="M322" s="745" t="s">
        <v>170</v>
      </c>
      <c r="N322" s="745"/>
    </row>
    <row r="323" spans="1:14" ht="20.100000000000001" customHeight="1" x14ac:dyDescent="0.25">
      <c r="A323" s="380" t="s">
        <v>467</v>
      </c>
      <c r="B323" s="380"/>
      <c r="C323" s="380"/>
      <c r="M323" s="745" t="s">
        <v>171</v>
      </c>
      <c r="N323" s="745"/>
    </row>
    <row r="324" spans="1:14" ht="20.100000000000001" customHeight="1" x14ac:dyDescent="0.25">
      <c r="A324" s="380" t="s">
        <v>468</v>
      </c>
      <c r="B324" s="380"/>
      <c r="C324" s="380"/>
      <c r="M324" s="745" t="s">
        <v>172</v>
      </c>
      <c r="N324" s="745"/>
    </row>
    <row r="325" spans="1:14" ht="20.100000000000001" customHeight="1" x14ac:dyDescent="0.2">
      <c r="M325" s="744"/>
      <c r="N325" s="744"/>
    </row>
    <row r="326" spans="1:14" s="468" customFormat="1" ht="24.95" customHeight="1" x14ac:dyDescent="0.25">
      <c r="A326" s="743" t="s">
        <v>483</v>
      </c>
      <c r="B326" s="743"/>
      <c r="C326" s="743"/>
      <c r="D326" s="743"/>
      <c r="E326" s="743"/>
      <c r="F326" s="743"/>
      <c r="M326" s="689" t="s">
        <v>173</v>
      </c>
      <c r="N326" s="689"/>
    </row>
    <row r="327" spans="1:14" ht="24.95" customHeight="1" x14ac:dyDescent="0.2"/>
    <row r="328" spans="1:14" s="471" customFormat="1" ht="50.1" customHeight="1" x14ac:dyDescent="0.45">
      <c r="A328" s="742" t="s">
        <v>572</v>
      </c>
      <c r="B328" s="742"/>
      <c r="C328" s="742"/>
      <c r="D328" s="742"/>
      <c r="E328" s="742"/>
      <c r="F328" s="742"/>
      <c r="G328" s="742"/>
      <c r="H328" s="742"/>
      <c r="I328" s="742"/>
      <c r="J328" s="742"/>
      <c r="K328" s="742"/>
      <c r="L328" s="742"/>
      <c r="M328" s="742"/>
      <c r="N328" s="742"/>
    </row>
    <row r="329" spans="1:14" ht="20.100000000000001" customHeight="1" x14ac:dyDescent="0.35">
      <c r="A329" s="652"/>
      <c r="B329" s="652"/>
      <c r="C329" s="652"/>
      <c r="D329" s="652"/>
      <c r="E329" s="652"/>
      <c r="F329" s="652"/>
      <c r="G329" s="652"/>
      <c r="H329" s="652"/>
      <c r="I329" s="652"/>
      <c r="J329" s="652"/>
      <c r="K329" s="652"/>
      <c r="L329" s="652"/>
      <c r="M329" s="652"/>
      <c r="N329" s="652"/>
    </row>
    <row r="330" spans="1:14" s="468" customFormat="1" ht="24.95" customHeight="1" x14ac:dyDescent="0.25">
      <c r="A330" s="743" t="s">
        <v>635</v>
      </c>
      <c r="B330" s="743"/>
      <c r="C330" s="743"/>
      <c r="D330" s="743"/>
      <c r="E330" s="743"/>
      <c r="F330" s="743"/>
      <c r="M330" s="689" t="s">
        <v>174</v>
      </c>
      <c r="N330" s="689"/>
    </row>
    <row r="331" spans="1:14" ht="20.100000000000001" customHeight="1" x14ac:dyDescent="0.25">
      <c r="A331" s="743" t="s">
        <v>636</v>
      </c>
      <c r="B331" s="743"/>
      <c r="C331" s="743"/>
      <c r="D331" s="743"/>
      <c r="E331" s="743"/>
      <c r="F331" s="743"/>
      <c r="G331" s="468"/>
      <c r="H331" s="468"/>
      <c r="I331" s="468"/>
      <c r="J331" s="468"/>
      <c r="K331" s="468"/>
      <c r="L331" s="468"/>
      <c r="M331" s="689" t="s">
        <v>174</v>
      </c>
      <c r="N331" s="689"/>
    </row>
    <row r="332" spans="1:14" s="468" customFormat="1" ht="24.95" customHeight="1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9"/>
      <c r="N332" s="9"/>
    </row>
    <row r="333" spans="1:14" ht="20.100000000000001" customHeight="1" x14ac:dyDescent="0.25">
      <c r="A333" s="743" t="s">
        <v>637</v>
      </c>
      <c r="B333" s="743"/>
      <c r="C333" s="743"/>
      <c r="D333" s="743"/>
      <c r="E333" s="743"/>
      <c r="F333" s="743"/>
      <c r="G333" s="743"/>
      <c r="H333" s="743"/>
      <c r="I333" s="743"/>
      <c r="J333" s="743"/>
      <c r="K333" s="743"/>
      <c r="L333" s="468"/>
      <c r="M333" s="689" t="s">
        <v>174</v>
      </c>
      <c r="N333" s="689"/>
    </row>
    <row r="334" spans="1:14" s="468" customFormat="1" ht="21.95" customHeight="1" x14ac:dyDescent="0.25">
      <c r="A334" s="743" t="s">
        <v>638</v>
      </c>
      <c r="B334" s="743"/>
      <c r="C334" s="743"/>
      <c r="D334" s="743"/>
      <c r="E334" s="743"/>
      <c r="F334" s="743"/>
      <c r="G334" s="743"/>
      <c r="H334" s="743"/>
      <c r="I334" s="743"/>
      <c r="J334" s="743"/>
      <c r="K334" s="743"/>
      <c r="M334" s="689" t="s">
        <v>648</v>
      </c>
      <c r="N334" s="689"/>
    </row>
    <row r="335" spans="1:14" ht="20.100000000000001" customHeight="1" x14ac:dyDescent="0.2">
      <c r="M335" s="9"/>
      <c r="N335" s="9"/>
    </row>
    <row r="336" spans="1:14" s="468" customFormat="1" ht="24.95" customHeight="1" x14ac:dyDescent="0.25">
      <c r="A336" s="743" t="s">
        <v>603</v>
      </c>
      <c r="B336" s="743"/>
      <c r="C336" s="743"/>
      <c r="D336" s="743"/>
      <c r="E336" s="743"/>
      <c r="F336" s="743"/>
      <c r="M336" s="689" t="s">
        <v>590</v>
      </c>
      <c r="N336" s="689"/>
    </row>
    <row r="337" spans="1:14" ht="20.100000000000001" customHeight="1" x14ac:dyDescent="0.25">
      <c r="A337" s="743" t="s">
        <v>639</v>
      </c>
      <c r="B337" s="743"/>
      <c r="C337" s="743"/>
      <c r="D337" s="743"/>
      <c r="E337" s="743"/>
      <c r="F337" s="743"/>
      <c r="G337" s="468"/>
      <c r="H337" s="468"/>
      <c r="I337" s="468"/>
      <c r="J337" s="468"/>
      <c r="K337" s="468"/>
      <c r="L337" s="468"/>
      <c r="M337" s="689" t="s">
        <v>590</v>
      </c>
      <c r="N337" s="689"/>
    </row>
    <row r="338" spans="1:14" ht="20.100000000000001" customHeight="1" x14ac:dyDescent="0.2">
      <c r="M338" s="744"/>
      <c r="N338" s="744"/>
    </row>
    <row r="339" spans="1:14" ht="20.100000000000001" customHeight="1" x14ac:dyDescent="0.25">
      <c r="A339" s="743" t="s">
        <v>573</v>
      </c>
      <c r="B339" s="743"/>
      <c r="C339" s="743"/>
      <c r="D339" s="743"/>
      <c r="E339" s="743"/>
      <c r="F339" s="743"/>
      <c r="G339" s="743"/>
      <c r="H339" s="743"/>
      <c r="I339" s="743"/>
      <c r="J339" s="743"/>
      <c r="K339" s="743"/>
      <c r="L339" s="468"/>
      <c r="M339" s="689" t="s">
        <v>591</v>
      </c>
      <c r="N339" s="689"/>
    </row>
    <row r="340" spans="1:14" ht="20.100000000000001" customHeight="1" x14ac:dyDescent="0.25">
      <c r="A340" s="651" t="s">
        <v>583</v>
      </c>
      <c r="B340" s="381"/>
      <c r="C340" s="383"/>
      <c r="M340" s="688" t="s">
        <v>591</v>
      </c>
      <c r="N340" s="688"/>
    </row>
    <row r="341" spans="1:14" ht="20.100000000000001" customHeight="1" x14ac:dyDescent="0.25">
      <c r="A341" s="651" t="s">
        <v>577</v>
      </c>
      <c r="B341" s="651"/>
      <c r="C341" s="651"/>
      <c r="M341" s="688" t="s">
        <v>591</v>
      </c>
      <c r="N341" s="688"/>
    </row>
    <row r="342" spans="1:14" ht="19.5" customHeight="1" x14ac:dyDescent="0.25">
      <c r="A342" s="651" t="s">
        <v>578</v>
      </c>
      <c r="B342" s="651"/>
      <c r="C342" s="651"/>
      <c r="M342" s="688" t="s">
        <v>592</v>
      </c>
      <c r="N342" s="688"/>
    </row>
    <row r="343" spans="1:14" s="468" customFormat="1" ht="24.95" customHeight="1" x14ac:dyDescent="0.25">
      <c r="A343" s="651" t="s">
        <v>576</v>
      </c>
      <c r="B343" s="651"/>
      <c r="C343" s="651"/>
      <c r="D343" s="16"/>
      <c r="E343" s="16"/>
      <c r="F343" s="16"/>
      <c r="G343" s="16"/>
      <c r="H343" s="16"/>
      <c r="I343" s="16"/>
      <c r="J343" s="16"/>
      <c r="K343" s="16"/>
      <c r="L343" s="16"/>
      <c r="M343" s="745" t="s">
        <v>593</v>
      </c>
      <c r="N343" s="745"/>
    </row>
    <row r="344" spans="1:14" ht="20.100000000000001" customHeight="1" x14ac:dyDescent="0.25">
      <c r="A344" s="651" t="s">
        <v>579</v>
      </c>
      <c r="B344" s="651"/>
      <c r="C344" s="651"/>
      <c r="M344" s="745" t="s">
        <v>640</v>
      </c>
      <c r="N344" s="745"/>
    </row>
    <row r="345" spans="1:14" s="468" customFormat="1" ht="24.95" customHeight="1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744"/>
      <c r="N345" s="744"/>
    </row>
    <row r="346" spans="1:14" s="468" customFormat="1" ht="24.95" customHeight="1" x14ac:dyDescent="0.25">
      <c r="A346" s="743" t="s">
        <v>604</v>
      </c>
      <c r="B346" s="743"/>
      <c r="C346" s="743"/>
      <c r="D346" s="743"/>
      <c r="E346" s="743"/>
      <c r="F346" s="743"/>
      <c r="G346" s="743"/>
      <c r="H346" s="743"/>
      <c r="I346" s="743"/>
      <c r="J346" s="743"/>
      <c r="K346" s="743"/>
      <c r="M346" s="689" t="s">
        <v>641</v>
      </c>
      <c r="N346" s="689"/>
    </row>
    <row r="347" spans="1:14" s="468" customFormat="1" ht="24.95" customHeight="1" x14ac:dyDescent="0.25">
      <c r="A347" s="651"/>
      <c r="B347" s="381"/>
      <c r="C347" s="383"/>
      <c r="D347" s="16"/>
      <c r="E347" s="16"/>
      <c r="F347" s="16"/>
      <c r="G347" s="16"/>
      <c r="H347" s="16"/>
      <c r="I347" s="16"/>
      <c r="J347" s="16"/>
      <c r="K347" s="16"/>
      <c r="L347" s="16"/>
      <c r="M347" s="688"/>
      <c r="N347" s="688"/>
    </row>
    <row r="348" spans="1:14" s="468" customFormat="1" ht="24.95" customHeight="1" x14ac:dyDescent="0.25">
      <c r="A348" s="743" t="s">
        <v>605</v>
      </c>
      <c r="B348" s="743"/>
      <c r="C348" s="743"/>
      <c r="D348" s="743"/>
      <c r="E348" s="743"/>
      <c r="F348" s="743"/>
      <c r="G348" s="743"/>
      <c r="H348" s="743"/>
      <c r="I348" s="743"/>
      <c r="J348" s="743"/>
      <c r="K348" s="743"/>
      <c r="M348" s="689" t="s">
        <v>641</v>
      </c>
      <c r="N348" s="689"/>
    </row>
    <row r="349" spans="1:14" ht="19.5" customHeight="1" x14ac:dyDescent="0.2"/>
    <row r="350" spans="1:14" s="471" customFormat="1" ht="50.1" customHeight="1" x14ac:dyDescent="0.45">
      <c r="A350" s="742" t="s">
        <v>580</v>
      </c>
      <c r="B350" s="742"/>
      <c r="C350" s="742"/>
      <c r="D350" s="742"/>
      <c r="E350" s="742"/>
      <c r="F350" s="742"/>
      <c r="G350" s="742"/>
      <c r="H350" s="742"/>
      <c r="I350" s="742"/>
      <c r="J350" s="742"/>
      <c r="K350" s="742"/>
      <c r="L350" s="742"/>
      <c r="M350" s="742"/>
      <c r="N350" s="742"/>
    </row>
    <row r="351" spans="1:14" ht="20.100000000000001" customHeight="1" x14ac:dyDescent="0.35">
      <c r="A351" s="382"/>
      <c r="B351" s="382"/>
      <c r="C351" s="382"/>
      <c r="D351" s="382"/>
      <c r="E351" s="382"/>
      <c r="F351" s="382"/>
      <c r="G351" s="382"/>
      <c r="H351" s="382"/>
      <c r="I351" s="382"/>
      <c r="J351" s="382"/>
      <c r="K351" s="382"/>
      <c r="L351" s="382"/>
      <c r="M351" s="382"/>
      <c r="N351" s="382"/>
    </row>
    <row r="352" spans="1:14" s="468" customFormat="1" ht="24.95" customHeight="1" x14ac:dyDescent="0.25">
      <c r="A352" s="743" t="s">
        <v>581</v>
      </c>
      <c r="B352" s="743"/>
      <c r="C352" s="743"/>
      <c r="D352" s="743"/>
      <c r="E352" s="743"/>
      <c r="F352" s="743"/>
      <c r="M352" s="689" t="s">
        <v>642</v>
      </c>
      <c r="N352" s="689"/>
    </row>
    <row r="353" spans="1:14" ht="20.100000000000001" customHeight="1" x14ac:dyDescent="0.2">
      <c r="M353" s="9"/>
      <c r="N353" s="9"/>
    </row>
    <row r="354" spans="1:14" s="468" customFormat="1" ht="24.95" customHeight="1" x14ac:dyDescent="0.25">
      <c r="A354" s="743" t="s">
        <v>582</v>
      </c>
      <c r="B354" s="743"/>
      <c r="C354" s="743"/>
      <c r="D354" s="743"/>
      <c r="E354" s="743"/>
      <c r="F354" s="743"/>
      <c r="M354" s="689" t="s">
        <v>642</v>
      </c>
      <c r="N354" s="689"/>
    </row>
    <row r="355" spans="1:14" ht="20.100000000000001" customHeight="1" x14ac:dyDescent="0.2">
      <c r="M355" s="9"/>
      <c r="N355" s="9"/>
    </row>
    <row r="356" spans="1:14" s="471" customFormat="1" ht="50.1" customHeight="1" x14ac:dyDescent="0.45">
      <c r="A356" s="742" t="s">
        <v>574</v>
      </c>
      <c r="B356" s="742"/>
      <c r="C356" s="742"/>
      <c r="D356" s="742"/>
      <c r="E356" s="742"/>
      <c r="F356" s="742"/>
      <c r="G356" s="742"/>
      <c r="H356" s="742"/>
      <c r="I356" s="742"/>
      <c r="J356" s="742"/>
      <c r="K356" s="742"/>
      <c r="L356" s="742"/>
      <c r="M356" s="742"/>
      <c r="N356" s="742"/>
    </row>
    <row r="357" spans="1:14" ht="20.100000000000001" customHeight="1" x14ac:dyDescent="0.4">
      <c r="A357" s="384"/>
      <c r="B357" s="384"/>
      <c r="C357" s="384"/>
      <c r="D357" s="384"/>
      <c r="E357" s="384"/>
      <c r="F357" s="384"/>
      <c r="G357" s="384"/>
      <c r="H357" s="384"/>
      <c r="I357" s="384"/>
      <c r="J357" s="384"/>
      <c r="K357" s="384"/>
      <c r="L357" s="384"/>
      <c r="M357" s="384"/>
      <c r="N357" s="384"/>
    </row>
    <row r="358" spans="1:14" s="468" customFormat="1" ht="24.95" customHeight="1" x14ac:dyDescent="0.25">
      <c r="A358" s="743" t="s">
        <v>476</v>
      </c>
      <c r="B358" s="743"/>
      <c r="C358" s="743"/>
      <c r="D358" s="743"/>
      <c r="E358" s="743"/>
      <c r="F358" s="743"/>
      <c r="M358" s="689" t="s">
        <v>643</v>
      </c>
      <c r="N358" s="689"/>
    </row>
    <row r="359" spans="1:14" ht="24.95" customHeight="1" x14ac:dyDescent="0.2">
      <c r="M359" s="9"/>
      <c r="N359" s="9"/>
    </row>
    <row r="360" spans="1:14" s="468" customFormat="1" ht="24.95" customHeight="1" x14ac:dyDescent="0.25">
      <c r="A360" s="743" t="s">
        <v>477</v>
      </c>
      <c r="B360" s="743"/>
      <c r="C360" s="743"/>
      <c r="D360" s="743"/>
      <c r="E360" s="743"/>
      <c r="F360" s="743"/>
      <c r="M360" s="689" t="s">
        <v>644</v>
      </c>
      <c r="N360" s="689"/>
    </row>
    <row r="361" spans="1:14" ht="24.95" customHeight="1" x14ac:dyDescent="0.25">
      <c r="A361" s="380" t="s">
        <v>469</v>
      </c>
      <c r="B361" s="381"/>
      <c r="C361" s="383"/>
      <c r="M361" s="745" t="s">
        <v>644</v>
      </c>
      <c r="N361" s="745"/>
    </row>
    <row r="362" spans="1:14" ht="24.95" customHeight="1" x14ac:dyDescent="0.25">
      <c r="A362" s="380" t="s">
        <v>470</v>
      </c>
      <c r="B362" s="378"/>
      <c r="C362" s="383"/>
      <c r="M362" s="745" t="s">
        <v>644</v>
      </c>
      <c r="N362" s="745"/>
    </row>
    <row r="363" spans="1:14" ht="24.95" customHeight="1" x14ac:dyDescent="0.25">
      <c r="A363" s="380"/>
      <c r="B363" s="381"/>
      <c r="C363" s="383"/>
      <c r="M363" s="744"/>
      <c r="N363" s="744"/>
    </row>
    <row r="364" spans="1:14" s="468" customFormat="1" ht="24.95" customHeight="1" x14ac:dyDescent="0.25">
      <c r="A364" s="743" t="s">
        <v>475</v>
      </c>
      <c r="B364" s="743"/>
      <c r="C364" s="743"/>
      <c r="D364" s="743"/>
      <c r="E364" s="743"/>
      <c r="F364" s="743"/>
      <c r="M364" s="689" t="s">
        <v>649</v>
      </c>
      <c r="N364" s="689"/>
    </row>
    <row r="365" spans="1:14" ht="24.95" customHeight="1" x14ac:dyDescent="0.25">
      <c r="A365" s="380"/>
      <c r="B365" s="381"/>
      <c r="C365" s="383"/>
      <c r="M365" s="744"/>
      <c r="N365" s="744"/>
    </row>
    <row r="366" spans="1:14" ht="50.1" customHeight="1" x14ac:dyDescent="0.2">
      <c r="A366" s="742" t="s">
        <v>40</v>
      </c>
      <c r="B366" s="742"/>
      <c r="C366" s="742"/>
      <c r="D366" s="742"/>
      <c r="E366" s="742"/>
      <c r="F366" s="742"/>
      <c r="G366" s="742"/>
      <c r="H366" s="742"/>
      <c r="I366" s="742"/>
      <c r="J366" s="742"/>
      <c r="K366" s="742"/>
      <c r="L366" s="742"/>
      <c r="M366" s="742"/>
      <c r="N366" s="742"/>
    </row>
    <row r="367" spans="1:14" ht="24.95" customHeight="1" x14ac:dyDescent="0.2"/>
    <row r="368" spans="1:14" ht="39.950000000000003" customHeight="1" x14ac:dyDescent="0.2">
      <c r="A368" s="742" t="s">
        <v>485</v>
      </c>
      <c r="B368" s="742"/>
      <c r="C368" s="742"/>
      <c r="D368" s="742"/>
      <c r="E368" s="742"/>
      <c r="F368" s="742"/>
      <c r="G368" s="742"/>
      <c r="H368" s="742"/>
      <c r="I368" s="742"/>
      <c r="J368" s="742"/>
      <c r="K368" s="742"/>
      <c r="L368" s="742"/>
      <c r="M368" s="742"/>
      <c r="N368" s="742"/>
    </row>
    <row r="369" spans="1:14" ht="20.100000000000001" customHeight="1" x14ac:dyDescent="0.2"/>
    <row r="370" spans="1:14" ht="24.95" customHeight="1" x14ac:dyDescent="0.4">
      <c r="A370" s="746" t="s">
        <v>616</v>
      </c>
      <c r="B370" s="746"/>
      <c r="C370" s="746"/>
      <c r="D370" s="746"/>
      <c r="E370" s="746"/>
      <c r="F370" s="746"/>
      <c r="G370" s="746"/>
      <c r="H370" s="746"/>
      <c r="I370" s="746"/>
      <c r="J370" s="746"/>
      <c r="K370" s="746"/>
      <c r="L370" s="746"/>
      <c r="M370" s="746"/>
      <c r="N370" s="746"/>
    </row>
    <row r="371" spans="1:14" ht="24.95" customHeight="1" x14ac:dyDescent="0.2"/>
    <row r="372" spans="1:14" ht="24.95" customHeight="1" x14ac:dyDescent="0.2">
      <c r="E372" s="513" t="s">
        <v>29</v>
      </c>
      <c r="F372" s="513"/>
      <c r="G372" s="514"/>
      <c r="H372" s="682">
        <v>6169241</v>
      </c>
      <c r="I372" s="682"/>
    </row>
    <row r="373" spans="1:14" ht="24.95" customHeight="1" x14ac:dyDescent="0.2">
      <c r="E373" s="515" t="s">
        <v>30</v>
      </c>
      <c r="F373" s="515"/>
      <c r="G373" s="516"/>
      <c r="H373" s="683">
        <v>1754416</v>
      </c>
      <c r="I373" s="683"/>
    </row>
    <row r="374" spans="1:14" ht="24.95" customHeight="1" x14ac:dyDescent="0.2">
      <c r="E374" s="517" t="s">
        <v>0</v>
      </c>
      <c r="F374" s="517"/>
      <c r="G374" s="518"/>
      <c r="H374" s="681">
        <v>7923657</v>
      </c>
      <c r="I374" s="681"/>
    </row>
    <row r="375" spans="1:14" ht="24.95" customHeight="1" x14ac:dyDescent="0.2">
      <c r="E375" s="515" t="s">
        <v>34</v>
      </c>
      <c r="F375" s="515"/>
      <c r="G375" s="516"/>
      <c r="H375" s="682">
        <v>10598970</v>
      </c>
      <c r="I375" s="682"/>
    </row>
    <row r="376" spans="1:14" ht="24.95" customHeight="1" x14ac:dyDescent="0.2">
      <c r="E376" s="515" t="s">
        <v>35</v>
      </c>
      <c r="F376" s="515"/>
      <c r="G376" s="516"/>
      <c r="H376" s="683">
        <v>2524461</v>
      </c>
      <c r="I376" s="683"/>
    </row>
    <row r="377" spans="1:14" ht="24.95" customHeight="1" x14ac:dyDescent="0.2">
      <c r="E377" s="517" t="s">
        <v>1</v>
      </c>
      <c r="F377" s="517"/>
      <c r="G377" s="518"/>
      <c r="H377" s="681">
        <v>13123431</v>
      </c>
      <c r="I377" s="681"/>
    </row>
    <row r="378" spans="1:14" ht="24.95" customHeight="1" x14ac:dyDescent="0.2">
      <c r="E378" s="517" t="s">
        <v>2</v>
      </c>
      <c r="F378" s="517"/>
      <c r="G378" s="518"/>
      <c r="H378" s="517"/>
      <c r="I378" s="519">
        <v>0.25341155679905147</v>
      </c>
    </row>
    <row r="379" spans="1:14" ht="24.95" customHeight="1" x14ac:dyDescent="0.2">
      <c r="E379" s="520" t="s">
        <v>3</v>
      </c>
      <c r="F379" s="520"/>
      <c r="G379" s="521"/>
      <c r="H379" s="520"/>
      <c r="I379" s="522">
        <v>1.6562341100832607</v>
      </c>
      <c r="K379" s="450"/>
    </row>
    <row r="380" spans="1:14" ht="24.95" customHeight="1" x14ac:dyDescent="0.2">
      <c r="E380" s="513" t="s">
        <v>59</v>
      </c>
      <c r="F380" s="513"/>
      <c r="G380" s="514"/>
      <c r="H380" s="513"/>
      <c r="I380" s="532">
        <v>1.7180346820621857</v>
      </c>
      <c r="K380" s="450"/>
    </row>
    <row r="381" spans="1:14" ht="24.95" customHeight="1" x14ac:dyDescent="0.2">
      <c r="E381" s="523" t="s">
        <v>60</v>
      </c>
      <c r="F381" s="523"/>
      <c r="G381" s="524"/>
      <c r="H381" s="523"/>
      <c r="I381" s="531">
        <v>1.4389181357215164</v>
      </c>
      <c r="K381" s="450"/>
    </row>
    <row r="382" spans="1:14" ht="24.95" customHeight="1" x14ac:dyDescent="0.25">
      <c r="A382" s="378"/>
      <c r="B382" s="378"/>
      <c r="C382" s="365"/>
      <c r="D382" s="365"/>
      <c r="E382" s="3"/>
      <c r="G382" s="385"/>
      <c r="H382" s="385"/>
      <c r="I382" s="385"/>
    </row>
    <row r="383" spans="1:14" ht="24.95" customHeight="1" x14ac:dyDescent="0.25">
      <c r="C383" s="365"/>
      <c r="D383" s="365"/>
      <c r="E383" s="365"/>
      <c r="F383" s="365"/>
      <c r="G383" s="365"/>
      <c r="H383" s="365"/>
      <c r="I383" s="365"/>
      <c r="J383" s="365"/>
    </row>
    <row r="384" spans="1:14" ht="24.95" customHeight="1" x14ac:dyDescent="0.2">
      <c r="C384" s="2"/>
      <c r="D384" s="2"/>
      <c r="E384" s="1"/>
    </row>
    <row r="385" spans="1:10" ht="24.95" customHeight="1" x14ac:dyDescent="0.25">
      <c r="A385" s="386"/>
      <c r="B385" s="386"/>
      <c r="C385" s="386"/>
      <c r="D385" s="386"/>
      <c r="E385" s="386"/>
      <c r="F385" s="386"/>
      <c r="G385" s="386"/>
      <c r="H385" s="386"/>
      <c r="I385" s="386"/>
      <c r="J385" s="386"/>
    </row>
    <row r="386" spans="1:10" ht="24.95" customHeight="1" x14ac:dyDescent="0.2">
      <c r="C386" s="2"/>
      <c r="D386" s="2"/>
      <c r="E386" s="1"/>
    </row>
    <row r="387" spans="1:10" ht="24.95" customHeight="1" x14ac:dyDescent="0.2">
      <c r="C387" s="2"/>
      <c r="D387" s="2"/>
      <c r="E387" s="1"/>
    </row>
    <row r="388" spans="1:10" ht="24.95" customHeight="1" x14ac:dyDescent="0.2">
      <c r="C388" s="2"/>
      <c r="D388" s="2"/>
      <c r="E388" s="1"/>
    </row>
    <row r="389" spans="1:10" ht="24.95" customHeight="1" x14ac:dyDescent="0.2">
      <c r="C389" s="2"/>
      <c r="D389" s="2"/>
      <c r="E389" s="1"/>
    </row>
    <row r="390" spans="1:10" ht="24.95" customHeight="1" x14ac:dyDescent="0.2">
      <c r="C390" s="2"/>
      <c r="D390" s="2"/>
      <c r="E390" s="1"/>
    </row>
    <row r="391" spans="1:10" ht="24.95" customHeight="1" x14ac:dyDescent="0.2">
      <c r="C391" s="2"/>
      <c r="D391" s="2"/>
      <c r="E391" s="1"/>
    </row>
    <row r="392" spans="1:10" ht="24.95" customHeight="1" x14ac:dyDescent="0.2">
      <c r="C392" s="2"/>
      <c r="D392" s="2"/>
      <c r="E392" s="1"/>
    </row>
    <row r="393" spans="1:10" ht="24.95" customHeight="1" x14ac:dyDescent="0.2">
      <c r="C393" s="2"/>
      <c r="D393" s="2"/>
      <c r="E393" s="1"/>
    </row>
    <row r="394" spans="1:10" ht="24.95" customHeight="1" x14ac:dyDescent="0.2">
      <c r="C394" s="2"/>
      <c r="D394" s="2"/>
      <c r="E394" s="1"/>
    </row>
    <row r="395" spans="1:10" ht="24.95" customHeight="1" x14ac:dyDescent="0.2">
      <c r="C395" s="2"/>
      <c r="D395" s="2"/>
      <c r="E395" s="1"/>
    </row>
    <row r="396" spans="1:10" ht="24.95" customHeight="1" x14ac:dyDescent="0.2">
      <c r="C396" s="2"/>
      <c r="D396" s="2"/>
      <c r="E396" s="1"/>
    </row>
    <row r="397" spans="1:10" ht="24.95" customHeight="1" x14ac:dyDescent="0.2">
      <c r="C397" s="2"/>
      <c r="D397" s="2"/>
      <c r="E397" s="1"/>
    </row>
    <row r="398" spans="1:10" ht="24.95" customHeight="1" x14ac:dyDescent="0.2">
      <c r="C398" s="2"/>
      <c r="D398" s="2"/>
      <c r="E398" s="1"/>
    </row>
    <row r="399" spans="1:10" ht="24.95" customHeight="1" x14ac:dyDescent="0.2">
      <c r="C399" s="2"/>
      <c r="D399" s="2"/>
      <c r="E399" s="1"/>
    </row>
    <row r="400" spans="1:10" ht="24.95" customHeight="1" x14ac:dyDescent="0.2">
      <c r="C400" s="2"/>
      <c r="D400" s="2"/>
      <c r="E400" s="1"/>
    </row>
    <row r="401" spans="3:5" ht="24.95" customHeight="1" x14ac:dyDescent="0.2">
      <c r="C401" s="2"/>
      <c r="D401" s="2"/>
      <c r="E401" s="1"/>
    </row>
    <row r="402" spans="3:5" ht="24.95" customHeight="1" x14ac:dyDescent="0.2">
      <c r="C402" s="2"/>
      <c r="D402" s="2"/>
      <c r="E402" s="1"/>
    </row>
    <row r="403" spans="3:5" ht="24.95" customHeight="1" x14ac:dyDescent="0.2">
      <c r="C403" s="2"/>
      <c r="D403" s="2"/>
      <c r="E403" s="1"/>
    </row>
    <row r="404" spans="3:5" ht="24.95" customHeight="1" x14ac:dyDescent="0.2">
      <c r="C404" s="2"/>
      <c r="D404" s="2"/>
      <c r="E404" s="1"/>
    </row>
    <row r="405" spans="3:5" ht="24.95" customHeight="1" x14ac:dyDescent="0.2">
      <c r="C405" s="2"/>
      <c r="D405" s="2"/>
      <c r="E405" s="1"/>
    </row>
    <row r="406" spans="3:5" ht="24.95" customHeight="1" x14ac:dyDescent="0.2">
      <c r="C406" s="2"/>
      <c r="D406" s="2"/>
      <c r="E406" s="1"/>
    </row>
    <row r="407" spans="3:5" ht="24.95" customHeight="1" x14ac:dyDescent="0.2">
      <c r="C407" s="2"/>
      <c r="D407" s="2"/>
      <c r="E407" s="1"/>
    </row>
    <row r="408" spans="3:5" ht="24.95" customHeight="1" x14ac:dyDescent="0.2">
      <c r="C408" s="2"/>
      <c r="D408" s="2"/>
      <c r="E408" s="1"/>
    </row>
    <row r="409" spans="3:5" ht="24.95" customHeight="1" x14ac:dyDescent="0.2">
      <c r="C409" s="2"/>
      <c r="D409" s="2"/>
      <c r="E409" s="1"/>
    </row>
    <row r="410" spans="3:5" ht="24.95" customHeight="1" x14ac:dyDescent="0.2">
      <c r="C410" s="2"/>
      <c r="D410" s="2"/>
      <c r="E410" s="1"/>
    </row>
    <row r="411" spans="3:5" ht="24.95" customHeight="1" x14ac:dyDescent="0.2">
      <c r="C411" s="2"/>
      <c r="D411" s="2"/>
      <c r="E411" s="1"/>
    </row>
    <row r="412" spans="3:5" ht="24.95" customHeight="1" x14ac:dyDescent="0.2">
      <c r="C412" s="2"/>
      <c r="D412" s="2"/>
      <c r="E412" s="1"/>
    </row>
    <row r="413" spans="3:5" ht="24.95" customHeight="1" x14ac:dyDescent="0.2">
      <c r="C413" s="2"/>
      <c r="D413" s="2"/>
      <c r="E413" s="1"/>
    </row>
    <row r="414" spans="3:5" ht="24.95" customHeight="1" x14ac:dyDescent="0.2">
      <c r="C414" s="2"/>
      <c r="D414" s="2"/>
      <c r="E414" s="1"/>
    </row>
    <row r="415" spans="3:5" ht="24.95" customHeight="1" x14ac:dyDescent="0.2">
      <c r="C415" s="2"/>
      <c r="D415" s="2"/>
      <c r="E415" s="1"/>
    </row>
    <row r="416" spans="3:5" ht="24.95" customHeight="1" x14ac:dyDescent="0.2">
      <c r="C416" s="2"/>
      <c r="D416" s="2"/>
      <c r="E416" s="1"/>
    </row>
    <row r="417" spans="3:5" ht="24.95" customHeight="1" x14ac:dyDescent="0.2">
      <c r="C417" s="2"/>
      <c r="D417" s="2"/>
      <c r="E417" s="1"/>
    </row>
    <row r="418" spans="3:5" ht="24.95" customHeight="1" x14ac:dyDescent="0.2">
      <c r="C418" s="2"/>
      <c r="D418" s="2"/>
      <c r="E418" s="1"/>
    </row>
    <row r="419" spans="3:5" ht="24.95" customHeight="1" x14ac:dyDescent="0.2">
      <c r="C419" s="2"/>
      <c r="D419" s="2"/>
      <c r="E419" s="1"/>
    </row>
    <row r="420" spans="3:5" ht="24.95" customHeight="1" x14ac:dyDescent="0.2">
      <c r="C420" s="2"/>
      <c r="D420" s="2"/>
      <c r="E420" s="1"/>
    </row>
    <row r="421" spans="3:5" ht="24.95" customHeight="1" x14ac:dyDescent="0.2">
      <c r="C421" s="2"/>
      <c r="D421" s="2"/>
      <c r="E421" s="1"/>
    </row>
    <row r="422" spans="3:5" ht="24.95" customHeight="1" x14ac:dyDescent="0.2">
      <c r="C422" s="2"/>
      <c r="D422" s="2"/>
      <c r="E422" s="1"/>
    </row>
    <row r="423" spans="3:5" ht="24.95" customHeight="1" x14ac:dyDescent="0.2">
      <c r="C423" s="2"/>
      <c r="D423" s="2"/>
      <c r="E423" s="1"/>
    </row>
    <row r="424" spans="3:5" ht="24.95" customHeight="1" x14ac:dyDescent="0.2">
      <c r="C424" s="2"/>
      <c r="D424" s="2"/>
      <c r="E424" s="1"/>
    </row>
    <row r="425" spans="3:5" ht="24.95" customHeight="1" x14ac:dyDescent="0.2">
      <c r="C425" s="2"/>
      <c r="D425" s="2"/>
      <c r="E425" s="1"/>
    </row>
    <row r="426" spans="3:5" ht="24.95" customHeight="1" x14ac:dyDescent="0.2">
      <c r="C426" s="2"/>
      <c r="D426" s="2"/>
      <c r="E426" s="1"/>
    </row>
    <row r="427" spans="3:5" ht="24.95" customHeight="1" x14ac:dyDescent="0.2">
      <c r="C427" s="2"/>
      <c r="D427" s="2"/>
      <c r="E427" s="1"/>
    </row>
    <row r="428" spans="3:5" ht="24.95" customHeight="1" x14ac:dyDescent="0.2">
      <c r="C428" s="2"/>
      <c r="D428" s="2"/>
      <c r="E428" s="1"/>
    </row>
    <row r="429" spans="3:5" ht="24.95" customHeight="1" x14ac:dyDescent="0.2">
      <c r="C429" s="2"/>
      <c r="D429" s="2"/>
      <c r="E429" s="1"/>
    </row>
    <row r="430" spans="3:5" ht="24.95" customHeight="1" x14ac:dyDescent="0.2">
      <c r="C430" s="2"/>
      <c r="D430" s="2"/>
      <c r="E430" s="1"/>
    </row>
    <row r="431" spans="3:5" ht="24.95" customHeight="1" x14ac:dyDescent="0.2">
      <c r="C431" s="2"/>
      <c r="D431" s="2"/>
      <c r="E431" s="1"/>
    </row>
    <row r="432" spans="3:5" ht="24.95" customHeight="1" x14ac:dyDescent="0.2">
      <c r="C432" s="2"/>
      <c r="D432" s="2"/>
      <c r="E432" s="1"/>
    </row>
    <row r="433" spans="1:14" ht="24.95" customHeight="1" x14ac:dyDescent="0.2">
      <c r="C433" s="2"/>
      <c r="D433" s="2"/>
      <c r="E433" s="1"/>
    </row>
    <row r="434" spans="1:14" ht="24.95" customHeight="1" x14ac:dyDescent="0.2">
      <c r="C434" s="2"/>
      <c r="D434" s="2"/>
      <c r="E434" s="1"/>
      <c r="N434" s="4">
        <v>1</v>
      </c>
    </row>
    <row r="435" spans="1:14" s="472" customFormat="1" ht="50.1" customHeight="1" x14ac:dyDescent="0.2">
      <c r="A435" s="742" t="s">
        <v>486</v>
      </c>
      <c r="B435" s="742"/>
      <c r="C435" s="742"/>
      <c r="D435" s="742"/>
      <c r="E435" s="742"/>
      <c r="F435" s="742"/>
      <c r="G435" s="742"/>
      <c r="H435" s="742"/>
      <c r="I435" s="742"/>
      <c r="J435" s="742"/>
      <c r="K435" s="742"/>
      <c r="L435" s="742"/>
      <c r="M435" s="742"/>
      <c r="N435" s="742"/>
    </row>
    <row r="436" spans="1:14" ht="24.95" customHeight="1" x14ac:dyDescent="0.4">
      <c r="A436" s="387"/>
      <c r="B436" s="388"/>
      <c r="C436" s="388"/>
      <c r="D436" s="388"/>
      <c r="E436" s="388"/>
      <c r="F436" s="388"/>
      <c r="G436" s="388"/>
      <c r="H436" s="388"/>
      <c r="I436" s="388"/>
      <c r="J436" s="388"/>
      <c r="K436" s="388"/>
      <c r="L436" s="388"/>
      <c r="M436" s="388"/>
      <c r="N436" s="388"/>
    </row>
    <row r="437" spans="1:14" ht="30" customHeight="1" x14ac:dyDescent="0.4">
      <c r="A437" s="670" t="s">
        <v>5</v>
      </c>
      <c r="B437" s="670"/>
      <c r="C437" s="670"/>
      <c r="D437" s="670"/>
      <c r="E437" s="670"/>
      <c r="F437" s="670"/>
      <c r="G437" s="670"/>
      <c r="H437" s="670"/>
      <c r="I437" s="670"/>
      <c r="J437" s="670"/>
      <c r="K437" s="670"/>
      <c r="L437" s="670"/>
      <c r="M437" s="670"/>
      <c r="N437" s="670"/>
    </row>
    <row r="438" spans="1:14" ht="24.95" customHeight="1" x14ac:dyDescent="0.3">
      <c r="A438" s="389"/>
      <c r="B438" s="389"/>
      <c r="C438" s="389"/>
      <c r="D438" s="389"/>
      <c r="E438" s="389"/>
      <c r="F438" s="389"/>
      <c r="G438" s="389"/>
      <c r="H438" s="389"/>
      <c r="I438" s="389"/>
      <c r="J438" s="389"/>
      <c r="K438" s="389"/>
      <c r="L438" s="389"/>
      <c r="M438" s="389"/>
      <c r="N438" s="389"/>
    </row>
    <row r="439" spans="1:14" ht="24.95" customHeight="1" x14ac:dyDescent="0.2">
      <c r="A439" s="513" t="s">
        <v>29</v>
      </c>
      <c r="B439" s="513"/>
      <c r="C439" s="514"/>
      <c r="D439" s="525">
        <v>691779</v>
      </c>
      <c r="E439" s="390"/>
    </row>
    <row r="440" spans="1:14" ht="24.95" customHeight="1" x14ac:dyDescent="0.2">
      <c r="A440" s="515" t="s">
        <v>30</v>
      </c>
      <c r="B440" s="515"/>
      <c r="C440" s="516"/>
      <c r="D440" s="527">
        <v>62382</v>
      </c>
      <c r="E440" s="390"/>
    </row>
    <row r="441" spans="1:14" ht="24.95" customHeight="1" x14ac:dyDescent="0.25">
      <c r="A441" s="517" t="s">
        <v>0</v>
      </c>
      <c r="B441" s="517"/>
      <c r="C441" s="518"/>
      <c r="D441" s="526">
        <v>754161</v>
      </c>
      <c r="E441" s="391"/>
    </row>
    <row r="442" spans="1:14" ht="24.95" customHeight="1" x14ac:dyDescent="0.2">
      <c r="A442" s="515" t="s">
        <v>34</v>
      </c>
      <c r="B442" s="515"/>
      <c r="C442" s="516"/>
      <c r="D442" s="525">
        <v>1220880</v>
      </c>
      <c r="E442" s="390"/>
    </row>
    <row r="443" spans="1:14" ht="24.95" customHeight="1" x14ac:dyDescent="0.2">
      <c r="A443" s="515" t="s">
        <v>35</v>
      </c>
      <c r="B443" s="515"/>
      <c r="C443" s="516"/>
      <c r="D443" s="527">
        <v>110777</v>
      </c>
      <c r="E443" s="390"/>
    </row>
    <row r="444" spans="1:14" ht="24.95" customHeight="1" x14ac:dyDescent="0.25">
      <c r="A444" s="517" t="s">
        <v>1</v>
      </c>
      <c r="B444" s="517"/>
      <c r="C444" s="518"/>
      <c r="D444" s="526">
        <v>1331657</v>
      </c>
      <c r="E444" s="391"/>
    </row>
    <row r="445" spans="1:14" ht="24.95" customHeight="1" x14ac:dyDescent="0.25">
      <c r="A445" s="517" t="s">
        <v>2</v>
      </c>
      <c r="B445" s="517"/>
      <c r="C445" s="518"/>
      <c r="D445" s="533">
        <v>0.17676828100073705</v>
      </c>
      <c r="E445" s="392"/>
    </row>
    <row r="446" spans="1:14" ht="24.95" customHeight="1" x14ac:dyDescent="0.25">
      <c r="A446" s="520" t="s">
        <v>3</v>
      </c>
      <c r="B446" s="520"/>
      <c r="C446" s="521"/>
      <c r="D446" s="528">
        <v>1.7657463061600904</v>
      </c>
      <c r="E446" s="393"/>
    </row>
    <row r="447" spans="1:14" ht="24.95" customHeight="1" x14ac:dyDescent="0.2">
      <c r="A447" s="513" t="s">
        <v>59</v>
      </c>
      <c r="B447" s="513"/>
      <c r="C447" s="514"/>
      <c r="D447" s="529">
        <v>1.7648410836408737</v>
      </c>
      <c r="E447" s="6"/>
    </row>
    <row r="448" spans="1:14" ht="24.95" customHeight="1" x14ac:dyDescent="0.2">
      <c r="A448" s="523" t="s">
        <v>60</v>
      </c>
      <c r="B448" s="523"/>
      <c r="C448" s="524"/>
      <c r="D448" s="530">
        <v>1.7757846814786316</v>
      </c>
      <c r="E448" s="6"/>
    </row>
    <row r="449" spans="1:14" ht="24.95" customHeight="1" x14ac:dyDescent="0.2">
      <c r="A449" s="394"/>
      <c r="B449" s="394"/>
      <c r="C449" s="394"/>
      <c r="D449" s="5"/>
      <c r="E449" s="6"/>
    </row>
    <row r="450" spans="1:14" ht="24.95" customHeight="1" x14ac:dyDescent="0.2"/>
    <row r="451" spans="1:14" ht="24.95" customHeight="1" x14ac:dyDescent="0.2">
      <c r="B451" s="534" t="s">
        <v>45</v>
      </c>
      <c r="C451" s="534" t="s">
        <v>46</v>
      </c>
      <c r="D451" s="534" t="s">
        <v>47</v>
      </c>
      <c r="E451" s="534" t="s">
        <v>48</v>
      </c>
      <c r="F451" s="534" t="s">
        <v>49</v>
      </c>
      <c r="G451" s="534" t="s">
        <v>50</v>
      </c>
      <c r="H451" s="534" t="s">
        <v>51</v>
      </c>
      <c r="I451" s="534" t="s">
        <v>61</v>
      </c>
      <c r="J451" s="534" t="s">
        <v>62</v>
      </c>
      <c r="K451" s="534" t="s">
        <v>54</v>
      </c>
      <c r="L451" s="534" t="s">
        <v>63</v>
      </c>
      <c r="M451" s="534" t="s">
        <v>56</v>
      </c>
      <c r="N451" s="534" t="s">
        <v>13</v>
      </c>
    </row>
    <row r="452" spans="1:14" ht="24.95" customHeight="1" x14ac:dyDescent="0.2">
      <c r="A452" s="535" t="s">
        <v>4</v>
      </c>
      <c r="B452" s="536">
        <v>27425</v>
      </c>
      <c r="C452" s="536">
        <v>39457</v>
      </c>
      <c r="D452" s="536">
        <v>39716</v>
      </c>
      <c r="E452" s="536">
        <v>64730</v>
      </c>
      <c r="F452" s="536">
        <v>68613</v>
      </c>
      <c r="G452" s="536">
        <v>64325</v>
      </c>
      <c r="H452" s="536">
        <v>77097</v>
      </c>
      <c r="I452" s="536">
        <v>106208</v>
      </c>
      <c r="J452" s="536">
        <v>75030</v>
      </c>
      <c r="K452" s="536">
        <v>76312</v>
      </c>
      <c r="L452" s="536">
        <v>60967</v>
      </c>
      <c r="M452" s="536">
        <v>54281</v>
      </c>
      <c r="N452" s="536">
        <v>754161</v>
      </c>
    </row>
    <row r="453" spans="1:14" ht="24.95" customHeight="1" x14ac:dyDescent="0.2">
      <c r="A453" s="535" t="s">
        <v>38</v>
      </c>
      <c r="B453" s="536">
        <v>46774</v>
      </c>
      <c r="C453" s="536">
        <v>61298</v>
      </c>
      <c r="D453" s="536">
        <v>68309</v>
      </c>
      <c r="E453" s="536">
        <v>111595</v>
      </c>
      <c r="F453" s="536">
        <v>116723</v>
      </c>
      <c r="G453" s="536">
        <v>114250</v>
      </c>
      <c r="H453" s="536">
        <v>148888</v>
      </c>
      <c r="I453" s="536">
        <v>224143</v>
      </c>
      <c r="J453" s="536">
        <v>125979</v>
      </c>
      <c r="K453" s="536">
        <v>126507</v>
      </c>
      <c r="L453" s="536">
        <v>94202</v>
      </c>
      <c r="M453" s="536">
        <v>92989</v>
      </c>
      <c r="N453" s="536">
        <v>1331657</v>
      </c>
    </row>
    <row r="454" spans="1:14" ht="24.95" customHeight="1" x14ac:dyDescent="0.2">
      <c r="A454" s="535" t="s">
        <v>120</v>
      </c>
      <c r="B454" s="537">
        <v>0.1022948342</v>
      </c>
      <c r="C454" s="537">
        <v>0.12787924489999999</v>
      </c>
      <c r="D454" s="537">
        <v>0.103886585</v>
      </c>
      <c r="E454" s="537">
        <v>0.16514480500000001</v>
      </c>
      <c r="F454" s="537">
        <v>0.16491488509999999</v>
      </c>
      <c r="G454" s="537">
        <v>0.1688336808</v>
      </c>
      <c r="H454" s="537">
        <v>0.21906444089999999</v>
      </c>
      <c r="I454" s="537">
        <v>0.30884267479999999</v>
      </c>
      <c r="J454" s="537">
        <v>0.19416632049999999</v>
      </c>
      <c r="K454" s="537">
        <v>0.1912673865</v>
      </c>
      <c r="L454" s="537">
        <v>0.15619572570000001</v>
      </c>
      <c r="M454" s="537">
        <v>0.16600000000000001</v>
      </c>
      <c r="N454" s="537">
        <v>0.17676828100073705</v>
      </c>
    </row>
    <row r="455" spans="1:14" ht="24.95" customHeight="1" x14ac:dyDescent="0.2">
      <c r="A455" s="535" t="s">
        <v>3</v>
      </c>
      <c r="B455" s="538">
        <v>1.7055241567912001</v>
      </c>
      <c r="C455" s="538">
        <v>1.5535392959423999</v>
      </c>
      <c r="D455" s="538">
        <v>1.7199365495015</v>
      </c>
      <c r="E455" s="538">
        <v>1.7240074154178999</v>
      </c>
      <c r="F455" s="538">
        <v>1.7011790768513</v>
      </c>
      <c r="G455" s="538">
        <v>1.7761368052857001</v>
      </c>
      <c r="H455" s="538">
        <v>1.9311776074296001</v>
      </c>
      <c r="I455" s="538">
        <v>2.1104154112684999</v>
      </c>
      <c r="J455" s="538">
        <v>1.6790483806476999</v>
      </c>
      <c r="K455" s="538">
        <v>1.6577602474054001</v>
      </c>
      <c r="L455" s="538">
        <v>1.5451309724933</v>
      </c>
      <c r="M455" s="538">
        <v>1.71</v>
      </c>
      <c r="N455" s="538">
        <v>1.7657463061600904</v>
      </c>
    </row>
    <row r="456" spans="1:14" ht="24.95" customHeight="1" x14ac:dyDescent="0.2">
      <c r="A456" s="395"/>
      <c r="B456" s="396"/>
      <c r="C456" s="396"/>
      <c r="D456" s="396"/>
      <c r="E456" s="396"/>
      <c r="F456" s="396"/>
      <c r="G456" s="396"/>
      <c r="H456" s="396"/>
      <c r="I456" s="396"/>
      <c r="J456" s="396"/>
      <c r="K456" s="396"/>
      <c r="L456" s="396"/>
      <c r="M456" s="396"/>
      <c r="N456" s="397"/>
    </row>
    <row r="457" spans="1:14" ht="24.95" customHeight="1" x14ac:dyDescent="0.2"/>
    <row r="458" spans="1:14" ht="24.95" customHeight="1" x14ac:dyDescent="0.2"/>
    <row r="459" spans="1:14" ht="24.95" customHeight="1" x14ac:dyDescent="0.2"/>
    <row r="460" spans="1:14" ht="24.95" customHeight="1" x14ac:dyDescent="0.2"/>
    <row r="461" spans="1:14" ht="24.95" customHeight="1" x14ac:dyDescent="0.2"/>
    <row r="462" spans="1:14" ht="24.95" customHeight="1" x14ac:dyDescent="0.2"/>
    <row r="463" spans="1:14" ht="24.95" customHeight="1" x14ac:dyDescent="0.2"/>
    <row r="464" spans="1:14" ht="24.95" customHeight="1" x14ac:dyDescent="0.2"/>
    <row r="465" spans="1:14" ht="24.95" customHeight="1" x14ac:dyDescent="0.2"/>
    <row r="466" spans="1:14" ht="24.95" customHeight="1" x14ac:dyDescent="0.2"/>
    <row r="467" spans="1:14" ht="24.95" customHeight="1" x14ac:dyDescent="0.2"/>
    <row r="468" spans="1:14" ht="24.95" customHeight="1" x14ac:dyDescent="0.2"/>
    <row r="469" spans="1:14" ht="24.95" customHeight="1" x14ac:dyDescent="0.2"/>
    <row r="470" spans="1:14" ht="24.95" customHeight="1" x14ac:dyDescent="0.2"/>
    <row r="471" spans="1:14" ht="30" customHeight="1" x14ac:dyDescent="0.4">
      <c r="A471" s="670" t="s">
        <v>6</v>
      </c>
      <c r="B471" s="670"/>
      <c r="C471" s="670"/>
      <c r="D471" s="670"/>
      <c r="E471" s="670"/>
      <c r="F471" s="670"/>
      <c r="G471" s="670"/>
      <c r="H471" s="670"/>
      <c r="I471" s="670"/>
      <c r="J471" s="670"/>
      <c r="K471" s="670"/>
      <c r="L471" s="670"/>
      <c r="M471" s="670"/>
      <c r="N471" s="670"/>
    </row>
    <row r="472" spans="1:14" ht="24.95" customHeight="1" x14ac:dyDescent="0.2"/>
    <row r="473" spans="1:14" ht="24.95" customHeight="1" x14ac:dyDescent="0.2">
      <c r="A473" s="513" t="s">
        <v>29</v>
      </c>
      <c r="B473" s="513"/>
      <c r="C473" s="514"/>
      <c r="D473" s="525">
        <v>953382</v>
      </c>
    </row>
    <row r="474" spans="1:14" ht="24.95" customHeight="1" x14ac:dyDescent="0.2">
      <c r="A474" s="515" t="s">
        <v>30</v>
      </c>
      <c r="B474" s="515"/>
      <c r="C474" s="516"/>
      <c r="D474" s="527">
        <v>476572</v>
      </c>
    </row>
    <row r="475" spans="1:14" ht="24.95" customHeight="1" x14ac:dyDescent="0.2">
      <c r="A475" s="517" t="s">
        <v>0</v>
      </c>
      <c r="B475" s="517"/>
      <c r="C475" s="518"/>
      <c r="D475" s="526">
        <v>1429954</v>
      </c>
    </row>
    <row r="476" spans="1:14" ht="24.95" customHeight="1" x14ac:dyDescent="0.2">
      <c r="A476" s="515" t="s">
        <v>34</v>
      </c>
      <c r="B476" s="515"/>
      <c r="C476" s="516"/>
      <c r="D476" s="525">
        <v>1564272</v>
      </c>
    </row>
    <row r="477" spans="1:14" ht="24.95" customHeight="1" x14ac:dyDescent="0.2">
      <c r="A477" s="515" t="s">
        <v>35</v>
      </c>
      <c r="B477" s="515"/>
      <c r="C477" s="516"/>
      <c r="D477" s="527">
        <v>610347</v>
      </c>
    </row>
    <row r="478" spans="1:14" ht="24.95" customHeight="1" x14ac:dyDescent="0.2">
      <c r="A478" s="517" t="s">
        <v>64</v>
      </c>
      <c r="B478" s="517"/>
      <c r="C478" s="518"/>
      <c r="D478" s="539">
        <v>2174619</v>
      </c>
    </row>
    <row r="479" spans="1:14" ht="24.95" customHeight="1" x14ac:dyDescent="0.2">
      <c r="A479" s="517" t="s">
        <v>2</v>
      </c>
      <c r="B479" s="517"/>
      <c r="C479" s="518"/>
      <c r="D479" s="533">
        <v>0.27683636412831603</v>
      </c>
    </row>
    <row r="480" spans="1:14" ht="24.95" customHeight="1" x14ac:dyDescent="0.2">
      <c r="A480" s="520" t="s">
        <v>3</v>
      </c>
      <c r="B480" s="520"/>
      <c r="C480" s="521"/>
      <c r="D480" s="528">
        <v>1.5207615070135123</v>
      </c>
    </row>
    <row r="481" spans="1:14" ht="24.95" customHeight="1" x14ac:dyDescent="0.2">
      <c r="A481" s="513" t="s">
        <v>59</v>
      </c>
      <c r="B481" s="513"/>
      <c r="C481" s="514"/>
      <c r="D481" s="529">
        <v>1.6407609961169813</v>
      </c>
    </row>
    <row r="482" spans="1:14" ht="24.95" customHeight="1" x14ac:dyDescent="0.2">
      <c r="A482" s="523" t="s">
        <v>60</v>
      </c>
      <c r="B482" s="523"/>
      <c r="C482" s="524"/>
      <c r="D482" s="530">
        <v>1.2807026010760179</v>
      </c>
    </row>
    <row r="483" spans="1:14" ht="24.95" customHeight="1" x14ac:dyDescent="0.25">
      <c r="A483" s="398"/>
      <c r="B483" s="398"/>
      <c r="C483" s="7"/>
      <c r="D483" s="6"/>
    </row>
    <row r="484" spans="1:14" ht="24.95" customHeight="1" x14ac:dyDescent="0.2"/>
    <row r="485" spans="1:14" ht="24.95" customHeight="1" x14ac:dyDescent="0.2">
      <c r="B485" s="534" t="s">
        <v>45</v>
      </c>
      <c r="C485" s="534" t="s">
        <v>46</v>
      </c>
      <c r="D485" s="534" t="s">
        <v>47</v>
      </c>
      <c r="E485" s="534" t="s">
        <v>48</v>
      </c>
      <c r="F485" s="534" t="s">
        <v>49</v>
      </c>
      <c r="G485" s="534" t="s">
        <v>50</v>
      </c>
      <c r="H485" s="534" t="s">
        <v>51</v>
      </c>
      <c r="I485" s="534" t="s">
        <v>61</v>
      </c>
      <c r="J485" s="534" t="s">
        <v>62</v>
      </c>
      <c r="K485" s="534" t="s">
        <v>54</v>
      </c>
      <c r="L485" s="534" t="s">
        <v>63</v>
      </c>
      <c r="M485" s="534" t="s">
        <v>56</v>
      </c>
      <c r="N485" s="534" t="s">
        <v>13</v>
      </c>
    </row>
    <row r="486" spans="1:14" ht="24.95" customHeight="1" x14ac:dyDescent="0.2">
      <c r="A486" s="535" t="s">
        <v>4</v>
      </c>
      <c r="B486" s="536">
        <v>49407</v>
      </c>
      <c r="C486" s="536">
        <v>61733</v>
      </c>
      <c r="D486" s="536">
        <v>88479</v>
      </c>
      <c r="E486" s="536">
        <v>128565</v>
      </c>
      <c r="F486" s="536">
        <v>138066</v>
      </c>
      <c r="G486" s="536">
        <v>126165</v>
      </c>
      <c r="H486" s="536">
        <v>144329</v>
      </c>
      <c r="I486" s="536">
        <v>220251</v>
      </c>
      <c r="J486" s="536">
        <v>160917</v>
      </c>
      <c r="K486" s="536">
        <v>129764</v>
      </c>
      <c r="L486" s="536">
        <v>99160</v>
      </c>
      <c r="M486" s="536">
        <v>83118</v>
      </c>
      <c r="N486" s="536">
        <v>1429954</v>
      </c>
    </row>
    <row r="487" spans="1:14" ht="24.95" customHeight="1" x14ac:dyDescent="0.2">
      <c r="A487" s="535" t="s">
        <v>38</v>
      </c>
      <c r="B487" s="536">
        <v>68772</v>
      </c>
      <c r="C487" s="536">
        <v>94835</v>
      </c>
      <c r="D487" s="536">
        <v>136098</v>
      </c>
      <c r="E487" s="536">
        <v>202428</v>
      </c>
      <c r="F487" s="536">
        <v>210630</v>
      </c>
      <c r="G487" s="536">
        <v>200314</v>
      </c>
      <c r="H487" s="536">
        <v>229673</v>
      </c>
      <c r="I487" s="536">
        <v>329203</v>
      </c>
      <c r="J487" s="536">
        <v>229904</v>
      </c>
      <c r="K487" s="536">
        <v>200803</v>
      </c>
      <c r="L487" s="536">
        <v>145699</v>
      </c>
      <c r="M487" s="536">
        <v>126260</v>
      </c>
      <c r="N487" s="536">
        <v>2174619</v>
      </c>
    </row>
    <row r="488" spans="1:14" ht="24.95" customHeight="1" x14ac:dyDescent="0.2">
      <c r="A488" s="535" t="s">
        <v>120</v>
      </c>
      <c r="B488" s="537">
        <v>0.1551082016</v>
      </c>
      <c r="C488" s="537">
        <v>0.19333119430000001</v>
      </c>
      <c r="D488" s="537">
        <v>0.21368151939999999</v>
      </c>
      <c r="E488" s="537">
        <v>0.284519366</v>
      </c>
      <c r="F488" s="537">
        <v>0.2983129497</v>
      </c>
      <c r="G488" s="537">
        <v>0.2797797474</v>
      </c>
      <c r="H488" s="537">
        <v>0.31161275659999998</v>
      </c>
      <c r="I488" s="537">
        <v>0.4272791916</v>
      </c>
      <c r="J488" s="537">
        <v>0.3084130564</v>
      </c>
      <c r="K488" s="537">
        <v>0.30355938170000002</v>
      </c>
      <c r="L488" s="537">
        <v>0.23241013560000001</v>
      </c>
      <c r="M488" s="537">
        <v>0.20710000000000001</v>
      </c>
      <c r="N488" s="537">
        <v>0.27683636412831603</v>
      </c>
    </row>
    <row r="489" spans="1:14" ht="24.95" customHeight="1" x14ac:dyDescent="0.2">
      <c r="A489" s="535" t="s">
        <v>3</v>
      </c>
      <c r="B489" s="538">
        <v>1.3919485093205</v>
      </c>
      <c r="C489" s="538">
        <v>1.5362123985550999</v>
      </c>
      <c r="D489" s="538">
        <v>1.5381955040179001</v>
      </c>
      <c r="E489" s="538">
        <v>1.5745187259363</v>
      </c>
      <c r="F489" s="538">
        <v>1.5255747251314999</v>
      </c>
      <c r="G489" s="538">
        <v>1.5877145008521001</v>
      </c>
      <c r="H489" s="538">
        <v>1.5913156746045001</v>
      </c>
      <c r="I489" s="538">
        <v>1.4946719878684001</v>
      </c>
      <c r="J489" s="538">
        <v>1.4287116960918</v>
      </c>
      <c r="K489" s="538">
        <v>1.5474476742394001</v>
      </c>
      <c r="L489" s="538">
        <v>1.4693323920935999</v>
      </c>
      <c r="M489" s="538">
        <v>1.52</v>
      </c>
      <c r="N489" s="538">
        <v>1.5207615070135123</v>
      </c>
    </row>
    <row r="490" spans="1:14" ht="24.95" customHeight="1" x14ac:dyDescent="0.2">
      <c r="A490" s="395"/>
      <c r="B490" s="396"/>
      <c r="C490" s="396"/>
      <c r="D490" s="396"/>
      <c r="E490" s="396"/>
      <c r="F490" s="396"/>
      <c r="G490" s="396"/>
      <c r="H490" s="396"/>
      <c r="I490" s="396"/>
      <c r="J490" s="396"/>
      <c r="K490" s="396"/>
      <c r="L490" s="396"/>
      <c r="M490" s="396"/>
      <c r="N490" s="8"/>
    </row>
    <row r="491" spans="1:14" ht="24.95" customHeight="1" x14ac:dyDescent="0.2"/>
    <row r="492" spans="1:14" ht="24.95" customHeight="1" x14ac:dyDescent="0.2"/>
    <row r="493" spans="1:14" ht="24.95" customHeight="1" x14ac:dyDescent="0.2"/>
    <row r="494" spans="1:14" ht="24.95" customHeight="1" x14ac:dyDescent="0.2"/>
    <row r="495" spans="1:14" ht="24.95" customHeight="1" x14ac:dyDescent="0.2"/>
    <row r="496" spans="1:14" ht="24.95" customHeight="1" x14ac:dyDescent="0.2"/>
    <row r="497" spans="1:14" ht="24.95" customHeight="1" x14ac:dyDescent="0.2"/>
    <row r="498" spans="1:14" ht="24.95" customHeight="1" x14ac:dyDescent="0.2"/>
    <row r="499" spans="1:14" ht="24.95" customHeight="1" x14ac:dyDescent="0.2"/>
    <row r="500" spans="1:14" ht="24.95" customHeight="1" x14ac:dyDescent="0.2"/>
    <row r="501" spans="1:14" ht="24.95" customHeight="1" x14ac:dyDescent="0.2">
      <c r="N501" s="8"/>
    </row>
    <row r="502" spans="1:14" ht="24.95" customHeight="1" x14ac:dyDescent="0.2">
      <c r="N502" s="8"/>
    </row>
    <row r="503" spans="1:14" ht="24.95" customHeight="1" x14ac:dyDescent="0.2">
      <c r="N503" s="4">
        <v>2</v>
      </c>
    </row>
    <row r="504" spans="1:14" ht="30" customHeight="1" x14ac:dyDescent="0.4">
      <c r="A504" s="670" t="s">
        <v>18</v>
      </c>
      <c r="B504" s="670"/>
      <c r="C504" s="670"/>
      <c r="D504" s="670"/>
      <c r="E504" s="670"/>
      <c r="F504" s="670"/>
      <c r="G504" s="670"/>
      <c r="H504" s="670"/>
      <c r="I504" s="670"/>
      <c r="J504" s="670"/>
      <c r="K504" s="670"/>
      <c r="L504" s="670"/>
      <c r="M504" s="670"/>
      <c r="N504" s="670"/>
    </row>
    <row r="505" spans="1:14" ht="24.95" customHeight="1" x14ac:dyDescent="0.2"/>
    <row r="506" spans="1:14" ht="24.95" customHeight="1" x14ac:dyDescent="0.2">
      <c r="A506" s="513" t="s">
        <v>29</v>
      </c>
      <c r="B506" s="513"/>
      <c r="C506" s="514"/>
      <c r="D506" s="525">
        <v>957579</v>
      </c>
    </row>
    <row r="507" spans="1:14" ht="24.95" customHeight="1" x14ac:dyDescent="0.2">
      <c r="A507" s="515" t="s">
        <v>30</v>
      </c>
      <c r="B507" s="515"/>
      <c r="C507" s="516"/>
      <c r="D507" s="527">
        <v>328474</v>
      </c>
    </row>
    <row r="508" spans="1:14" ht="24.95" customHeight="1" x14ac:dyDescent="0.2">
      <c r="A508" s="517" t="s">
        <v>0</v>
      </c>
      <c r="B508" s="517"/>
      <c r="C508" s="518"/>
      <c r="D508" s="526">
        <v>1286053</v>
      </c>
    </row>
    <row r="509" spans="1:14" ht="24.95" customHeight="1" x14ac:dyDescent="0.2">
      <c r="A509" s="515" t="s">
        <v>34</v>
      </c>
      <c r="B509" s="515"/>
      <c r="C509" s="516"/>
      <c r="D509" s="525">
        <v>1647946</v>
      </c>
    </row>
    <row r="510" spans="1:14" ht="24.95" customHeight="1" x14ac:dyDescent="0.2">
      <c r="A510" s="515" t="s">
        <v>35</v>
      </c>
      <c r="B510" s="515"/>
      <c r="C510" s="516"/>
      <c r="D510" s="527">
        <v>437486</v>
      </c>
    </row>
    <row r="511" spans="1:14" ht="24.95" customHeight="1" x14ac:dyDescent="0.2">
      <c r="A511" s="517" t="s">
        <v>1</v>
      </c>
      <c r="B511" s="517"/>
      <c r="C511" s="518"/>
      <c r="D511" s="539">
        <v>2085432</v>
      </c>
    </row>
    <row r="512" spans="1:14" ht="24.95" customHeight="1" x14ac:dyDescent="0.2">
      <c r="A512" s="517" t="s">
        <v>2</v>
      </c>
      <c r="B512" s="517"/>
      <c r="C512" s="518"/>
      <c r="D512" s="533">
        <v>0.25002355882541738</v>
      </c>
    </row>
    <row r="513" spans="1:14" ht="24.95" customHeight="1" x14ac:dyDescent="0.2">
      <c r="A513" s="520" t="s">
        <v>3</v>
      </c>
      <c r="B513" s="520"/>
      <c r="C513" s="521"/>
      <c r="D513" s="528">
        <v>1.6215754716174218</v>
      </c>
    </row>
    <row r="514" spans="1:14" ht="24.95" customHeight="1" x14ac:dyDescent="0.2">
      <c r="A514" s="513" t="s">
        <v>59</v>
      </c>
      <c r="B514" s="513"/>
      <c r="C514" s="514"/>
      <c r="D514" s="529">
        <v>1.7209504385538947</v>
      </c>
    </row>
    <row r="515" spans="1:14" ht="24.95" customHeight="1" x14ac:dyDescent="0.2">
      <c r="A515" s="523" t="s">
        <v>60</v>
      </c>
      <c r="B515" s="523"/>
      <c r="C515" s="524"/>
      <c r="D515" s="530">
        <v>1.3318740600473706</v>
      </c>
    </row>
    <row r="516" spans="1:14" ht="24.95" customHeight="1" x14ac:dyDescent="0.25">
      <c r="A516" s="398"/>
      <c r="B516" s="398"/>
      <c r="C516" s="7"/>
      <c r="D516" s="6"/>
    </row>
    <row r="517" spans="1:14" ht="24.95" customHeight="1" x14ac:dyDescent="0.2"/>
    <row r="518" spans="1:14" ht="24.95" customHeight="1" x14ac:dyDescent="0.2">
      <c r="B518" s="534" t="s">
        <v>45</v>
      </c>
      <c r="C518" s="534" t="s">
        <v>46</v>
      </c>
      <c r="D518" s="534" t="s">
        <v>47</v>
      </c>
      <c r="E518" s="534" t="s">
        <v>48</v>
      </c>
      <c r="F518" s="534" t="s">
        <v>49</v>
      </c>
      <c r="G518" s="534" t="s">
        <v>50</v>
      </c>
      <c r="H518" s="534" t="s">
        <v>51</v>
      </c>
      <c r="I518" s="534" t="s">
        <v>61</v>
      </c>
      <c r="J518" s="534" t="s">
        <v>62</v>
      </c>
      <c r="K518" s="534" t="s">
        <v>54</v>
      </c>
      <c r="L518" s="534" t="s">
        <v>63</v>
      </c>
      <c r="M518" s="534" t="s">
        <v>56</v>
      </c>
      <c r="N518" s="534" t="s">
        <v>13</v>
      </c>
    </row>
    <row r="519" spans="1:14" ht="24.95" customHeight="1" x14ac:dyDescent="0.2">
      <c r="A519" s="535" t="s">
        <v>4</v>
      </c>
      <c r="B519" s="536">
        <v>39885</v>
      </c>
      <c r="C519" s="536">
        <v>55782</v>
      </c>
      <c r="D519" s="536">
        <v>61227</v>
      </c>
      <c r="E519" s="536">
        <v>114640</v>
      </c>
      <c r="F519" s="536">
        <v>111813</v>
      </c>
      <c r="G519" s="536">
        <v>148347</v>
      </c>
      <c r="H519" s="536">
        <v>150287</v>
      </c>
      <c r="I519" s="536">
        <v>220110</v>
      </c>
      <c r="J519" s="536">
        <v>133377</v>
      </c>
      <c r="K519" s="536">
        <v>117364</v>
      </c>
      <c r="L519" s="536">
        <v>77713</v>
      </c>
      <c r="M519" s="536">
        <v>55508</v>
      </c>
      <c r="N519" s="536">
        <v>1286053</v>
      </c>
    </row>
    <row r="520" spans="1:14" ht="24.95" customHeight="1" x14ac:dyDescent="0.2">
      <c r="A520" s="535" t="s">
        <v>38</v>
      </c>
      <c r="B520" s="536">
        <v>69767</v>
      </c>
      <c r="C520" s="536">
        <v>91140</v>
      </c>
      <c r="D520" s="536">
        <v>93836</v>
      </c>
      <c r="E520" s="536">
        <v>181313</v>
      </c>
      <c r="F520" s="536">
        <v>178833</v>
      </c>
      <c r="G520" s="536">
        <v>227030</v>
      </c>
      <c r="H520" s="536">
        <v>242812</v>
      </c>
      <c r="I520" s="536">
        <v>388042</v>
      </c>
      <c r="J520" s="536">
        <v>196261</v>
      </c>
      <c r="K520" s="536">
        <v>184237</v>
      </c>
      <c r="L520" s="536">
        <v>122970</v>
      </c>
      <c r="M520" s="536">
        <v>109191</v>
      </c>
      <c r="N520" s="536">
        <v>2085432</v>
      </c>
    </row>
    <row r="521" spans="1:14" ht="24.95" customHeight="1" x14ac:dyDescent="0.2">
      <c r="A521" s="535" t="s">
        <v>120</v>
      </c>
      <c r="B521" s="537">
        <v>0.1605692115</v>
      </c>
      <c r="C521" s="537">
        <v>0.16870339179999999</v>
      </c>
      <c r="D521" s="537">
        <v>0.14312812320000001</v>
      </c>
      <c r="E521" s="537">
        <v>0.25622398419999998</v>
      </c>
      <c r="F521" s="537">
        <v>0.25443975680000003</v>
      </c>
      <c r="G521" s="537">
        <v>0.29679290940000003</v>
      </c>
      <c r="H521" s="537">
        <v>0.29463841029999999</v>
      </c>
      <c r="I521" s="537">
        <v>0.42802086540000001</v>
      </c>
      <c r="J521" s="537">
        <v>0.236570365</v>
      </c>
      <c r="K521" s="537">
        <v>0.2618322528</v>
      </c>
      <c r="L521" s="537">
        <v>0.18815057090000001</v>
      </c>
      <c r="M521" s="537">
        <v>0.17680000000000001</v>
      </c>
      <c r="N521" s="537">
        <v>0.25002355882541738</v>
      </c>
    </row>
    <row r="522" spans="1:14" ht="24.95" customHeight="1" x14ac:dyDescent="0.2">
      <c r="A522" s="535" t="s">
        <v>3</v>
      </c>
      <c r="B522" s="538">
        <v>1.749203961389</v>
      </c>
      <c r="C522" s="538">
        <v>1.6338603850705</v>
      </c>
      <c r="D522" s="538">
        <v>1.5325918304016</v>
      </c>
      <c r="E522" s="538">
        <v>1.5815858339149</v>
      </c>
      <c r="F522" s="538">
        <v>1.5993936304365</v>
      </c>
      <c r="G522" s="538">
        <v>1.5303983228511999</v>
      </c>
      <c r="H522" s="538">
        <v>1.6156553793741</v>
      </c>
      <c r="I522" s="538">
        <v>1.7629457998274001</v>
      </c>
      <c r="J522" s="538">
        <v>1.4714755917436999</v>
      </c>
      <c r="K522" s="538">
        <v>1.5697914181521</v>
      </c>
      <c r="L522" s="538">
        <v>1.5823607375857001</v>
      </c>
      <c r="M522" s="538">
        <v>1.97</v>
      </c>
      <c r="N522" s="538">
        <v>1.6215754716174218</v>
      </c>
    </row>
    <row r="523" spans="1:14" ht="24.95" customHeight="1" x14ac:dyDescent="0.2">
      <c r="A523" s="399"/>
      <c r="B523" s="396"/>
      <c r="C523" s="396"/>
      <c r="D523" s="396"/>
      <c r="E523" s="396"/>
      <c r="F523" s="396"/>
      <c r="G523" s="396"/>
      <c r="H523" s="396"/>
      <c r="I523" s="396"/>
      <c r="J523" s="396"/>
      <c r="K523" s="396"/>
      <c r="L523" s="396"/>
      <c r="M523" s="396"/>
      <c r="N523" s="8"/>
    </row>
    <row r="524" spans="1:14" ht="24.95" customHeight="1" x14ac:dyDescent="0.2"/>
    <row r="525" spans="1:14" ht="24.95" customHeight="1" x14ac:dyDescent="0.2"/>
    <row r="526" spans="1:14" ht="24.95" customHeight="1" x14ac:dyDescent="0.2"/>
    <row r="527" spans="1:14" ht="24.95" customHeight="1" x14ac:dyDescent="0.2"/>
    <row r="528" spans="1:14" ht="24.95" customHeight="1" x14ac:dyDescent="0.2"/>
    <row r="529" spans="1:14" ht="24.95" customHeight="1" x14ac:dyDescent="0.2"/>
    <row r="530" spans="1:14" ht="24.95" customHeight="1" x14ac:dyDescent="0.2"/>
    <row r="531" spans="1:14" ht="24.95" customHeight="1" x14ac:dyDescent="0.2"/>
    <row r="532" spans="1:14" ht="24.95" customHeight="1" x14ac:dyDescent="0.2"/>
    <row r="533" spans="1:14" ht="24.95" customHeight="1" x14ac:dyDescent="0.2"/>
    <row r="534" spans="1:14" ht="24.95" customHeight="1" x14ac:dyDescent="0.2"/>
    <row r="535" spans="1:14" ht="24.95" customHeight="1" x14ac:dyDescent="0.2"/>
    <row r="536" spans="1:14" ht="24.95" customHeight="1" x14ac:dyDescent="0.2"/>
    <row r="537" spans="1:14" ht="24.95" customHeight="1" x14ac:dyDescent="0.2"/>
    <row r="538" spans="1:14" ht="30" customHeight="1" x14ac:dyDescent="0.4">
      <c r="A538" s="670" t="s">
        <v>7</v>
      </c>
      <c r="B538" s="670"/>
      <c r="C538" s="670"/>
      <c r="D538" s="670"/>
      <c r="E538" s="670"/>
      <c r="F538" s="670"/>
      <c r="G538" s="670"/>
      <c r="H538" s="670"/>
      <c r="I538" s="670"/>
      <c r="J538" s="670"/>
      <c r="K538" s="670"/>
      <c r="L538" s="670"/>
      <c r="M538" s="670"/>
      <c r="N538" s="670"/>
    </row>
    <row r="539" spans="1:14" ht="24.95" customHeight="1" x14ac:dyDescent="0.2"/>
    <row r="540" spans="1:14" ht="24.95" customHeight="1" x14ac:dyDescent="0.2">
      <c r="A540" s="513" t="s">
        <v>29</v>
      </c>
      <c r="B540" s="513"/>
      <c r="C540" s="514"/>
      <c r="D540" s="525">
        <v>308694</v>
      </c>
    </row>
    <row r="541" spans="1:14" ht="24.95" customHeight="1" x14ac:dyDescent="0.2">
      <c r="A541" s="515" t="s">
        <v>30</v>
      </c>
      <c r="B541" s="515"/>
      <c r="C541" s="516"/>
      <c r="D541" s="527">
        <v>108878</v>
      </c>
    </row>
    <row r="542" spans="1:14" ht="24.95" customHeight="1" x14ac:dyDescent="0.2">
      <c r="A542" s="517" t="s">
        <v>0</v>
      </c>
      <c r="B542" s="517"/>
      <c r="C542" s="518"/>
      <c r="D542" s="526">
        <v>417572</v>
      </c>
    </row>
    <row r="543" spans="1:14" ht="24.95" customHeight="1" x14ac:dyDescent="0.2">
      <c r="A543" s="515" t="s">
        <v>34</v>
      </c>
      <c r="B543" s="515"/>
      <c r="C543" s="516"/>
      <c r="D543" s="525">
        <v>564503</v>
      </c>
    </row>
    <row r="544" spans="1:14" ht="24.95" customHeight="1" x14ac:dyDescent="0.2">
      <c r="A544" s="515" t="s">
        <v>35</v>
      </c>
      <c r="B544" s="515"/>
      <c r="C544" s="516"/>
      <c r="D544" s="527">
        <v>137233</v>
      </c>
    </row>
    <row r="545" spans="1:14" ht="24.95" customHeight="1" x14ac:dyDescent="0.2">
      <c r="A545" s="517" t="s">
        <v>1</v>
      </c>
      <c r="B545" s="517"/>
      <c r="C545" s="518"/>
      <c r="D545" s="539">
        <v>701736</v>
      </c>
    </row>
    <row r="546" spans="1:14" ht="24.95" customHeight="1" x14ac:dyDescent="0.2">
      <c r="A546" s="517" t="s">
        <v>2</v>
      </c>
      <c r="B546" s="517"/>
      <c r="C546" s="518"/>
      <c r="D546" s="533">
        <v>0.27762817590741995</v>
      </c>
    </row>
    <row r="547" spans="1:14" ht="24.95" customHeight="1" x14ac:dyDescent="0.2">
      <c r="A547" s="520" t="s">
        <v>3</v>
      </c>
      <c r="B547" s="520"/>
      <c r="C547" s="521"/>
      <c r="D547" s="528">
        <v>1.6805149770578487</v>
      </c>
    </row>
    <row r="548" spans="1:14" ht="24.95" customHeight="1" x14ac:dyDescent="0.2">
      <c r="A548" s="513" t="s">
        <v>59</v>
      </c>
      <c r="B548" s="513"/>
      <c r="C548" s="514"/>
      <c r="D548" s="529">
        <v>1.828681477450161</v>
      </c>
    </row>
    <row r="549" spans="1:14" ht="24.95" customHeight="1" x14ac:dyDescent="0.2">
      <c r="A549" s="523" t="s">
        <v>60</v>
      </c>
      <c r="B549" s="523"/>
      <c r="C549" s="524"/>
      <c r="D549" s="530">
        <v>1.2604291041349034</v>
      </c>
    </row>
    <row r="550" spans="1:14" ht="24.95" customHeight="1" x14ac:dyDescent="0.25">
      <c r="A550" s="398"/>
      <c r="B550" s="398"/>
      <c r="C550" s="7"/>
      <c r="D550" s="6"/>
    </row>
    <row r="551" spans="1:14" ht="24.95" customHeight="1" x14ac:dyDescent="0.2"/>
    <row r="552" spans="1:14" ht="24.95" customHeight="1" x14ac:dyDescent="0.2">
      <c r="B552" s="534" t="s">
        <v>45</v>
      </c>
      <c r="C552" s="534" t="s">
        <v>46</v>
      </c>
      <c r="D552" s="534" t="s">
        <v>47</v>
      </c>
      <c r="E552" s="534" t="s">
        <v>48</v>
      </c>
      <c r="F552" s="534" t="s">
        <v>49</v>
      </c>
      <c r="G552" s="534" t="s">
        <v>50</v>
      </c>
      <c r="H552" s="534" t="s">
        <v>51</v>
      </c>
      <c r="I552" s="534" t="s">
        <v>61</v>
      </c>
      <c r="J552" s="534" t="s">
        <v>62</v>
      </c>
      <c r="K552" s="534" t="s">
        <v>54</v>
      </c>
      <c r="L552" s="534" t="s">
        <v>63</v>
      </c>
      <c r="M552" s="534" t="s">
        <v>56</v>
      </c>
      <c r="N552" s="534" t="s">
        <v>13</v>
      </c>
    </row>
    <row r="553" spans="1:14" ht="24.95" customHeight="1" x14ac:dyDescent="0.2">
      <c r="A553" s="535" t="s">
        <v>4</v>
      </c>
      <c r="B553" s="536">
        <v>12138</v>
      </c>
      <c r="C553" s="536">
        <v>13939</v>
      </c>
      <c r="D553" s="536">
        <v>15147</v>
      </c>
      <c r="E553" s="536">
        <v>35312</v>
      </c>
      <c r="F553" s="536">
        <v>46377</v>
      </c>
      <c r="G553" s="536">
        <v>43790</v>
      </c>
      <c r="H553" s="536">
        <v>43531</v>
      </c>
      <c r="I553" s="536">
        <v>69483</v>
      </c>
      <c r="J553" s="536">
        <v>49801</v>
      </c>
      <c r="K553" s="536">
        <v>38510</v>
      </c>
      <c r="L553" s="536">
        <v>27097</v>
      </c>
      <c r="M553" s="536">
        <v>22447</v>
      </c>
      <c r="N553" s="536">
        <v>417572</v>
      </c>
    </row>
    <row r="554" spans="1:14" ht="24.95" customHeight="1" x14ac:dyDescent="0.2">
      <c r="A554" s="535" t="s">
        <v>38</v>
      </c>
      <c r="B554" s="536">
        <v>22321</v>
      </c>
      <c r="C554" s="536">
        <v>26155</v>
      </c>
      <c r="D554" s="536">
        <v>31651</v>
      </c>
      <c r="E554" s="536">
        <v>58725</v>
      </c>
      <c r="F554" s="536">
        <v>68254</v>
      </c>
      <c r="G554" s="536">
        <v>71236</v>
      </c>
      <c r="H554" s="536">
        <v>68531</v>
      </c>
      <c r="I554" s="536">
        <v>129365</v>
      </c>
      <c r="J554" s="536">
        <v>74095</v>
      </c>
      <c r="K554" s="536">
        <v>67385</v>
      </c>
      <c r="L554" s="536">
        <v>44382</v>
      </c>
      <c r="M554" s="536">
        <v>39636</v>
      </c>
      <c r="N554" s="536">
        <v>701736</v>
      </c>
    </row>
    <row r="555" spans="1:14" ht="24.95" customHeight="1" x14ac:dyDescent="0.2">
      <c r="A555" s="535" t="s">
        <v>120</v>
      </c>
      <c r="B555" s="537">
        <v>0.13534948329999999</v>
      </c>
      <c r="C555" s="537">
        <v>0.17570482170000001</v>
      </c>
      <c r="D555" s="537">
        <v>0.17951558079999999</v>
      </c>
      <c r="E555" s="537">
        <v>0.27233648430000001</v>
      </c>
      <c r="F555" s="537">
        <v>0.29237599209999998</v>
      </c>
      <c r="G555" s="537">
        <v>0.30238441269999999</v>
      </c>
      <c r="H555" s="537">
        <v>0.26724580310000001</v>
      </c>
      <c r="I555" s="537">
        <v>0.4947914457</v>
      </c>
      <c r="J555" s="537">
        <v>0.3082891002</v>
      </c>
      <c r="K555" s="537">
        <v>0.2978687968</v>
      </c>
      <c r="L555" s="537">
        <v>0.22524027939999999</v>
      </c>
      <c r="M555" s="537">
        <v>0.23130000000000001</v>
      </c>
      <c r="N555" s="537">
        <v>0.27762817590741995</v>
      </c>
    </row>
    <row r="556" spans="1:14" ht="24.95" customHeight="1" x14ac:dyDescent="0.2">
      <c r="A556" s="535" t="s">
        <v>3</v>
      </c>
      <c r="B556" s="538">
        <v>1.8389355742297</v>
      </c>
      <c r="C556" s="538">
        <v>1.8763899849343999</v>
      </c>
      <c r="D556" s="538">
        <v>2.0895886974317999</v>
      </c>
      <c r="E556" s="538">
        <v>1.6630323969189</v>
      </c>
      <c r="F556" s="538">
        <v>1.4717208961338999</v>
      </c>
      <c r="G556" s="538">
        <v>1.6267641013930001</v>
      </c>
      <c r="H556" s="538">
        <v>1.5743033700122</v>
      </c>
      <c r="I556" s="538">
        <v>1.8618223162500001</v>
      </c>
      <c r="J556" s="538">
        <v>1.4878215296882</v>
      </c>
      <c r="K556" s="538">
        <v>1.7498052453908</v>
      </c>
      <c r="L556" s="538">
        <v>1.6378934937447001</v>
      </c>
      <c r="M556" s="538">
        <v>1.77</v>
      </c>
      <c r="N556" s="538">
        <v>1.6805149770578487</v>
      </c>
    </row>
    <row r="557" spans="1:14" ht="24.95" customHeight="1" x14ac:dyDescent="0.2">
      <c r="A557" s="399"/>
      <c r="B557" s="396"/>
      <c r="C557" s="396"/>
      <c r="D557" s="396"/>
      <c r="E557" s="396"/>
      <c r="F557" s="396"/>
      <c r="G557" s="396"/>
      <c r="H557" s="396"/>
      <c r="I557" s="396"/>
      <c r="J557" s="396"/>
      <c r="K557" s="396"/>
      <c r="L557" s="396"/>
      <c r="M557" s="396"/>
      <c r="N557" s="8"/>
    </row>
    <row r="558" spans="1:14" ht="24.95" customHeight="1" x14ac:dyDescent="0.2"/>
    <row r="559" spans="1:14" ht="24.95" customHeight="1" x14ac:dyDescent="0.2"/>
    <row r="560" spans="1:14" ht="24.95" customHeight="1" x14ac:dyDescent="0.2"/>
    <row r="561" spans="1:14" ht="24.95" customHeight="1" x14ac:dyDescent="0.2"/>
    <row r="562" spans="1:14" ht="24.95" customHeight="1" x14ac:dyDescent="0.2"/>
    <row r="563" spans="1:14" ht="24.95" customHeight="1" x14ac:dyDescent="0.2"/>
    <row r="564" spans="1:14" ht="24.95" customHeight="1" x14ac:dyDescent="0.2"/>
    <row r="565" spans="1:14" ht="24.95" customHeight="1" x14ac:dyDescent="0.2"/>
    <row r="566" spans="1:14" ht="24.95" customHeight="1" x14ac:dyDescent="0.2"/>
    <row r="567" spans="1:14" ht="24.95" customHeight="1" x14ac:dyDescent="0.2"/>
    <row r="568" spans="1:14" ht="24.95" customHeight="1" x14ac:dyDescent="0.2"/>
    <row r="569" spans="1:14" ht="24.95" customHeight="1" x14ac:dyDescent="0.2"/>
    <row r="570" spans="1:14" ht="24.95" customHeight="1" x14ac:dyDescent="0.2"/>
    <row r="571" spans="1:14" ht="24.95" customHeight="1" x14ac:dyDescent="0.2"/>
    <row r="572" spans="1:14" ht="24.95" customHeight="1" x14ac:dyDescent="0.2"/>
    <row r="573" spans="1:14" ht="24.95" customHeight="1" x14ac:dyDescent="0.2">
      <c r="N573" s="4">
        <v>3</v>
      </c>
    </row>
    <row r="574" spans="1:14" ht="30" customHeight="1" x14ac:dyDescent="0.4">
      <c r="A574" s="670" t="s">
        <v>8</v>
      </c>
      <c r="B574" s="670"/>
      <c r="C574" s="670"/>
      <c r="D574" s="670"/>
      <c r="E574" s="670"/>
      <c r="F574" s="670"/>
      <c r="G574" s="670"/>
      <c r="H574" s="670"/>
      <c r="I574" s="670"/>
      <c r="J574" s="670"/>
      <c r="K574" s="670"/>
      <c r="L574" s="670"/>
      <c r="M574" s="670"/>
      <c r="N574" s="670"/>
    </row>
    <row r="575" spans="1:14" ht="24.95" customHeight="1" x14ac:dyDescent="0.2"/>
    <row r="576" spans="1:14" ht="24.95" customHeight="1" x14ac:dyDescent="0.2">
      <c r="A576" s="513" t="s">
        <v>29</v>
      </c>
      <c r="B576" s="513"/>
      <c r="C576" s="514"/>
      <c r="D576" s="546">
        <v>937702</v>
      </c>
    </row>
    <row r="577" spans="1:14" ht="24.95" customHeight="1" x14ac:dyDescent="0.2">
      <c r="A577" s="515" t="s">
        <v>30</v>
      </c>
      <c r="B577" s="515"/>
      <c r="C577" s="516"/>
      <c r="D577" s="527">
        <v>354273</v>
      </c>
    </row>
    <row r="578" spans="1:14" ht="24.95" customHeight="1" x14ac:dyDescent="0.2">
      <c r="A578" s="517" t="s">
        <v>0</v>
      </c>
      <c r="B578" s="517"/>
      <c r="C578" s="518"/>
      <c r="D578" s="526">
        <v>1291975</v>
      </c>
    </row>
    <row r="579" spans="1:14" ht="24.95" customHeight="1" x14ac:dyDescent="0.2">
      <c r="A579" s="515" t="s">
        <v>34</v>
      </c>
      <c r="B579" s="515"/>
      <c r="C579" s="516"/>
      <c r="D579" s="525">
        <v>1677938</v>
      </c>
    </row>
    <row r="580" spans="1:14" ht="24.95" customHeight="1" x14ac:dyDescent="0.2">
      <c r="A580" s="515" t="s">
        <v>35</v>
      </c>
      <c r="B580" s="515"/>
      <c r="C580" s="516"/>
      <c r="D580" s="527">
        <v>582619</v>
      </c>
    </row>
    <row r="581" spans="1:14" ht="24.95" customHeight="1" x14ac:dyDescent="0.2">
      <c r="A581" s="517" t="s">
        <v>1</v>
      </c>
      <c r="B581" s="517"/>
      <c r="C581" s="518"/>
      <c r="D581" s="539">
        <v>2260557</v>
      </c>
    </row>
    <row r="582" spans="1:14" ht="24.95" customHeight="1" x14ac:dyDescent="0.2">
      <c r="A582" s="517" t="s">
        <v>2</v>
      </c>
      <c r="B582" s="517"/>
      <c r="C582" s="518"/>
      <c r="D582" s="533">
        <v>0.29477844168026685</v>
      </c>
    </row>
    <row r="583" spans="1:14" ht="24.95" customHeight="1" x14ac:dyDescent="0.2">
      <c r="A583" s="520" t="s">
        <v>3</v>
      </c>
      <c r="B583" s="520"/>
      <c r="C583" s="521"/>
      <c r="D583" s="528">
        <v>1.7496909769925888</v>
      </c>
    </row>
    <row r="584" spans="1:14" ht="24.95" customHeight="1" x14ac:dyDescent="0.2">
      <c r="A584" s="513" t="s">
        <v>59</v>
      </c>
      <c r="B584" s="513"/>
      <c r="C584" s="514"/>
      <c r="D584" s="529">
        <v>1.7894149740535905</v>
      </c>
    </row>
    <row r="585" spans="1:14" ht="24.95" customHeight="1" x14ac:dyDescent="0.2">
      <c r="A585" s="523" t="s">
        <v>60</v>
      </c>
      <c r="B585" s="523"/>
      <c r="C585" s="524"/>
      <c r="D585" s="530">
        <v>1.6445481309611514</v>
      </c>
    </row>
    <row r="586" spans="1:14" ht="24.95" customHeight="1" x14ac:dyDescent="0.25">
      <c r="A586" s="398"/>
      <c r="B586" s="398"/>
      <c r="C586" s="7"/>
      <c r="D586" s="6"/>
    </row>
    <row r="587" spans="1:14" ht="24.95" customHeight="1" x14ac:dyDescent="0.2"/>
    <row r="588" spans="1:14" ht="24.95" customHeight="1" x14ac:dyDescent="0.2">
      <c r="B588" s="534" t="s">
        <v>45</v>
      </c>
      <c r="C588" s="534" t="s">
        <v>46</v>
      </c>
      <c r="D588" s="534" t="s">
        <v>47</v>
      </c>
      <c r="E588" s="534" t="s">
        <v>48</v>
      </c>
      <c r="F588" s="534" t="s">
        <v>49</v>
      </c>
      <c r="G588" s="534" t="s">
        <v>50</v>
      </c>
      <c r="H588" s="534" t="s">
        <v>51</v>
      </c>
      <c r="I588" s="534" t="s">
        <v>61</v>
      </c>
      <c r="J588" s="534" t="s">
        <v>62</v>
      </c>
      <c r="K588" s="534" t="s">
        <v>54</v>
      </c>
      <c r="L588" s="534" t="s">
        <v>63</v>
      </c>
      <c r="M588" s="534" t="s">
        <v>56</v>
      </c>
      <c r="N588" s="534" t="s">
        <v>13</v>
      </c>
    </row>
    <row r="589" spans="1:14" ht="24.95" customHeight="1" x14ac:dyDescent="0.2">
      <c r="A589" s="535" t="s">
        <v>4</v>
      </c>
      <c r="B589" s="536">
        <v>56045</v>
      </c>
      <c r="C589" s="536">
        <v>79131</v>
      </c>
      <c r="D589" s="536">
        <v>79849</v>
      </c>
      <c r="E589" s="536">
        <v>106710</v>
      </c>
      <c r="F589" s="536">
        <v>95312</v>
      </c>
      <c r="G589" s="536">
        <v>104832</v>
      </c>
      <c r="H589" s="536">
        <v>136114</v>
      </c>
      <c r="I589" s="536">
        <v>231344</v>
      </c>
      <c r="J589" s="536">
        <v>126309</v>
      </c>
      <c r="K589" s="536">
        <v>114705</v>
      </c>
      <c r="L589" s="536">
        <v>79655</v>
      </c>
      <c r="M589" s="536">
        <v>81969</v>
      </c>
      <c r="N589" s="536">
        <v>1291975</v>
      </c>
    </row>
    <row r="590" spans="1:14" ht="24.95" customHeight="1" x14ac:dyDescent="0.2">
      <c r="A590" s="535" t="s">
        <v>38</v>
      </c>
      <c r="B590" s="536">
        <v>90382</v>
      </c>
      <c r="C590" s="536">
        <v>129740</v>
      </c>
      <c r="D590" s="536">
        <v>141677</v>
      </c>
      <c r="E590" s="536">
        <v>201645</v>
      </c>
      <c r="F590" s="536">
        <v>181807</v>
      </c>
      <c r="G590" s="536">
        <v>188377</v>
      </c>
      <c r="H590" s="536">
        <v>231291</v>
      </c>
      <c r="I590" s="536">
        <v>376790</v>
      </c>
      <c r="J590" s="536">
        <v>232467</v>
      </c>
      <c r="K590" s="536">
        <v>211272</v>
      </c>
      <c r="L590" s="536">
        <v>136927</v>
      </c>
      <c r="M590" s="536">
        <v>138182</v>
      </c>
      <c r="N590" s="536">
        <v>2260557</v>
      </c>
    </row>
    <row r="591" spans="1:14" ht="24.95" customHeight="1" x14ac:dyDescent="0.2">
      <c r="A591" s="535" t="s">
        <v>120</v>
      </c>
      <c r="B591" s="537">
        <v>0.18528389219999999</v>
      </c>
      <c r="C591" s="537">
        <v>0.24564628050000001</v>
      </c>
      <c r="D591" s="537">
        <v>0.2351746039</v>
      </c>
      <c r="E591" s="537">
        <v>0.2898339191</v>
      </c>
      <c r="F591" s="537">
        <v>0.25500082429999998</v>
      </c>
      <c r="G591" s="537">
        <v>0.28468008830000002</v>
      </c>
      <c r="H591" s="537">
        <v>0.31828702809999998</v>
      </c>
      <c r="I591" s="537">
        <v>0.51885505919999997</v>
      </c>
      <c r="J591" s="537">
        <v>0.33884595280000002</v>
      </c>
      <c r="K591" s="537">
        <v>0.30723215929999997</v>
      </c>
      <c r="L591" s="537">
        <v>0.2419547718</v>
      </c>
      <c r="M591" s="537">
        <v>0.23530000000000001</v>
      </c>
      <c r="N591" s="537">
        <v>0.29477844168026685</v>
      </c>
    </row>
    <row r="592" spans="1:14" ht="24.95" customHeight="1" x14ac:dyDescent="0.2">
      <c r="A592" s="535" t="s">
        <v>3</v>
      </c>
      <c r="B592" s="538">
        <v>1.6126683914711</v>
      </c>
      <c r="C592" s="538">
        <v>1.6395597174306</v>
      </c>
      <c r="D592" s="538">
        <v>1.7743115129808</v>
      </c>
      <c r="E592" s="538">
        <v>1.8896542029800001</v>
      </c>
      <c r="F592" s="538">
        <v>1.9074932852107001</v>
      </c>
      <c r="G592" s="538">
        <v>1.7969417735043001</v>
      </c>
      <c r="H592" s="538">
        <v>1.6992447507237001</v>
      </c>
      <c r="I592" s="538">
        <v>1.6287001175738001</v>
      </c>
      <c r="J592" s="538">
        <v>1.8404626748688</v>
      </c>
      <c r="K592" s="538">
        <v>1.8418726297895001</v>
      </c>
      <c r="L592" s="538">
        <v>1.7190006904777</v>
      </c>
      <c r="M592" s="538">
        <v>1.69</v>
      </c>
      <c r="N592" s="538">
        <v>1.7496909769925888</v>
      </c>
    </row>
    <row r="593" spans="1:14" ht="24.95" customHeight="1" x14ac:dyDescent="0.2">
      <c r="A593" s="399"/>
      <c r="B593" s="396"/>
      <c r="C593" s="396"/>
      <c r="D593" s="396"/>
      <c r="E593" s="396"/>
      <c r="F593" s="396"/>
      <c r="G593" s="396"/>
      <c r="H593" s="396"/>
      <c r="I593" s="396"/>
      <c r="J593" s="396"/>
      <c r="K593" s="396"/>
      <c r="L593" s="396"/>
      <c r="M593" s="396"/>
      <c r="N593" s="8"/>
    </row>
    <row r="594" spans="1:14" ht="24.95" customHeight="1" x14ac:dyDescent="0.2"/>
    <row r="595" spans="1:14" ht="24.95" customHeight="1" x14ac:dyDescent="0.2"/>
    <row r="596" spans="1:14" ht="24.95" customHeight="1" x14ac:dyDescent="0.2"/>
    <row r="597" spans="1:14" ht="24.95" customHeight="1" x14ac:dyDescent="0.2"/>
    <row r="598" spans="1:14" ht="24.95" customHeight="1" x14ac:dyDescent="0.2"/>
    <row r="599" spans="1:14" ht="24.95" customHeight="1" x14ac:dyDescent="0.2"/>
    <row r="600" spans="1:14" ht="24.95" customHeight="1" x14ac:dyDescent="0.2"/>
    <row r="601" spans="1:14" ht="24.95" customHeight="1" x14ac:dyDescent="0.2"/>
    <row r="602" spans="1:14" ht="24.95" customHeight="1" x14ac:dyDescent="0.2"/>
    <row r="603" spans="1:14" ht="24.95" customHeight="1" x14ac:dyDescent="0.2"/>
    <row r="604" spans="1:14" ht="24.95" customHeight="1" x14ac:dyDescent="0.2"/>
    <row r="605" spans="1:14" ht="24.95" customHeight="1" x14ac:dyDescent="0.2"/>
    <row r="606" spans="1:14" ht="24.95" customHeight="1" x14ac:dyDescent="0.2"/>
    <row r="607" spans="1:14" ht="24.95" customHeight="1" x14ac:dyDescent="0.2"/>
    <row r="608" spans="1:14" ht="30" customHeight="1" x14ac:dyDescent="0.4">
      <c r="A608" s="670" t="s">
        <v>9</v>
      </c>
      <c r="B608" s="670"/>
      <c r="C608" s="670"/>
      <c r="D608" s="670"/>
      <c r="E608" s="670"/>
      <c r="F608" s="670"/>
      <c r="G608" s="670"/>
      <c r="H608" s="670"/>
      <c r="I608" s="670"/>
      <c r="J608" s="670"/>
      <c r="K608" s="670"/>
      <c r="L608" s="670"/>
      <c r="M608" s="670"/>
      <c r="N608" s="670"/>
    </row>
    <row r="609" spans="1:14" ht="24.95" customHeight="1" x14ac:dyDescent="0.2"/>
    <row r="610" spans="1:14" ht="24.95" customHeight="1" x14ac:dyDescent="0.2">
      <c r="A610" s="513" t="s">
        <v>29</v>
      </c>
      <c r="B610" s="513"/>
      <c r="C610" s="514"/>
      <c r="D610" s="525">
        <v>767673</v>
      </c>
      <c r="E610" s="390"/>
    </row>
    <row r="611" spans="1:14" ht="24.95" customHeight="1" x14ac:dyDescent="0.2">
      <c r="A611" s="515" t="s">
        <v>30</v>
      </c>
      <c r="B611" s="515"/>
      <c r="C611" s="516"/>
      <c r="D611" s="527">
        <v>149194</v>
      </c>
      <c r="E611" s="390"/>
    </row>
    <row r="612" spans="1:14" ht="24.95" customHeight="1" x14ac:dyDescent="0.25">
      <c r="A612" s="517" t="s">
        <v>0</v>
      </c>
      <c r="B612" s="517"/>
      <c r="C612" s="518"/>
      <c r="D612" s="526">
        <v>916867</v>
      </c>
      <c r="E612" s="391"/>
    </row>
    <row r="613" spans="1:14" ht="24.95" customHeight="1" x14ac:dyDescent="0.2">
      <c r="A613" s="515" t="s">
        <v>34</v>
      </c>
      <c r="B613" s="515"/>
      <c r="C613" s="516"/>
      <c r="D613" s="525">
        <v>1262048</v>
      </c>
      <c r="E613" s="390"/>
    </row>
    <row r="614" spans="1:14" ht="24.95" customHeight="1" x14ac:dyDescent="0.2">
      <c r="A614" s="515" t="s">
        <v>35</v>
      </c>
      <c r="B614" s="515"/>
      <c r="C614" s="516"/>
      <c r="D614" s="527">
        <v>201292</v>
      </c>
      <c r="E614" s="390"/>
    </row>
    <row r="615" spans="1:14" ht="24.95" customHeight="1" x14ac:dyDescent="0.25">
      <c r="A615" s="517" t="s">
        <v>1</v>
      </c>
      <c r="B615" s="517"/>
      <c r="C615" s="518"/>
      <c r="D615" s="539">
        <v>1463340</v>
      </c>
      <c r="E615" s="391"/>
    </row>
    <row r="616" spans="1:14" ht="24.95" customHeight="1" x14ac:dyDescent="0.25">
      <c r="A616" s="517" t="s">
        <v>2</v>
      </c>
      <c r="B616" s="517"/>
      <c r="C616" s="518"/>
      <c r="D616" s="533">
        <v>0.25443941745623416</v>
      </c>
      <c r="E616" s="392"/>
    </row>
    <row r="617" spans="1:14" ht="24.95" customHeight="1" x14ac:dyDescent="0.25">
      <c r="A617" s="520" t="s">
        <v>3</v>
      </c>
      <c r="B617" s="520"/>
      <c r="C617" s="521"/>
      <c r="D617" s="528">
        <v>1.5960221057143511</v>
      </c>
      <c r="E617" s="393"/>
    </row>
    <row r="618" spans="1:14" ht="24.95" customHeight="1" x14ac:dyDescent="0.2">
      <c r="A618" s="513" t="s">
        <v>59</v>
      </c>
      <c r="B618" s="513"/>
      <c r="C618" s="514"/>
      <c r="D618" s="529">
        <v>1.6439916474853224</v>
      </c>
      <c r="E618" s="6"/>
    </row>
    <row r="619" spans="1:14" ht="24.95" customHeight="1" x14ac:dyDescent="0.2">
      <c r="A619" s="523" t="s">
        <v>60</v>
      </c>
      <c r="B619" s="523"/>
      <c r="C619" s="524"/>
      <c r="D619" s="530">
        <v>1.3491963483786211</v>
      </c>
      <c r="E619" s="6"/>
    </row>
    <row r="620" spans="1:14" ht="24.95" customHeight="1" x14ac:dyDescent="0.25">
      <c r="A620" s="398"/>
      <c r="B620" s="398"/>
      <c r="C620" s="7"/>
      <c r="D620" s="6"/>
      <c r="E620" s="6"/>
    </row>
    <row r="621" spans="1:14" ht="24.95" customHeight="1" x14ac:dyDescent="0.2"/>
    <row r="622" spans="1:14" ht="24.95" customHeight="1" x14ac:dyDescent="0.2">
      <c r="B622" s="534" t="s">
        <v>45</v>
      </c>
      <c r="C622" s="534" t="s">
        <v>46</v>
      </c>
      <c r="D622" s="534" t="s">
        <v>47</v>
      </c>
      <c r="E622" s="534" t="s">
        <v>48</v>
      </c>
      <c r="F622" s="534" t="s">
        <v>49</v>
      </c>
      <c r="G622" s="534" t="s">
        <v>50</v>
      </c>
      <c r="H622" s="534" t="s">
        <v>51</v>
      </c>
      <c r="I622" s="534" t="s">
        <v>61</v>
      </c>
      <c r="J622" s="534" t="s">
        <v>62</v>
      </c>
      <c r="K622" s="534" t="s">
        <v>54</v>
      </c>
      <c r="L622" s="534" t="s">
        <v>63</v>
      </c>
      <c r="M622" s="534" t="s">
        <v>56</v>
      </c>
      <c r="N622" s="534" t="s">
        <v>13</v>
      </c>
    </row>
    <row r="623" spans="1:14" ht="24.95" customHeight="1" x14ac:dyDescent="0.2">
      <c r="A623" s="535" t="s">
        <v>4</v>
      </c>
      <c r="B623" s="536">
        <v>33598</v>
      </c>
      <c r="C623" s="536">
        <v>44280</v>
      </c>
      <c r="D623" s="536">
        <v>57502</v>
      </c>
      <c r="E623" s="536">
        <v>68472</v>
      </c>
      <c r="F623" s="536">
        <v>90349</v>
      </c>
      <c r="G623" s="536">
        <v>82098</v>
      </c>
      <c r="H623" s="536">
        <v>100410</v>
      </c>
      <c r="I623" s="536">
        <v>124667</v>
      </c>
      <c r="J623" s="536">
        <v>86898</v>
      </c>
      <c r="K623" s="536">
        <v>92437</v>
      </c>
      <c r="L623" s="536">
        <v>73571</v>
      </c>
      <c r="M623" s="536">
        <v>62585</v>
      </c>
      <c r="N623" s="536">
        <v>916867</v>
      </c>
    </row>
    <row r="624" spans="1:14" ht="24.95" customHeight="1" x14ac:dyDescent="0.2">
      <c r="A624" s="535" t="s">
        <v>38</v>
      </c>
      <c r="B624" s="536">
        <v>50328</v>
      </c>
      <c r="C624" s="536">
        <v>66180</v>
      </c>
      <c r="D624" s="536">
        <v>84519</v>
      </c>
      <c r="E624" s="536">
        <v>123100</v>
      </c>
      <c r="F624" s="536">
        <v>133735</v>
      </c>
      <c r="G624" s="536">
        <v>127076</v>
      </c>
      <c r="H624" s="536">
        <v>166478</v>
      </c>
      <c r="I624" s="536">
        <v>222687</v>
      </c>
      <c r="J624" s="536">
        <v>128869</v>
      </c>
      <c r="K624" s="536">
        <v>141839</v>
      </c>
      <c r="L624" s="536">
        <v>109733</v>
      </c>
      <c r="M624" s="536">
        <v>108796</v>
      </c>
      <c r="N624" s="536">
        <v>1463340</v>
      </c>
    </row>
    <row r="625" spans="1:14" ht="24.95" customHeight="1" x14ac:dyDescent="0.2">
      <c r="A625" s="535" t="s">
        <v>120</v>
      </c>
      <c r="B625" s="537">
        <v>0.13850536099999999</v>
      </c>
      <c r="C625" s="537">
        <v>0.16333090920000001</v>
      </c>
      <c r="D625" s="537">
        <v>0.18130919149999999</v>
      </c>
      <c r="E625" s="537">
        <v>0.26479763919999999</v>
      </c>
      <c r="F625" s="537">
        <v>0.26680214810000003</v>
      </c>
      <c r="G625" s="537">
        <v>0.2576508522</v>
      </c>
      <c r="H625" s="537">
        <v>0.31446522710000002</v>
      </c>
      <c r="I625" s="537">
        <v>0.40023281970000002</v>
      </c>
      <c r="J625" s="537">
        <v>0.24492268289999999</v>
      </c>
      <c r="K625" s="537">
        <v>0.28438140589999999</v>
      </c>
      <c r="L625" s="537">
        <v>0.23969629549999999</v>
      </c>
      <c r="M625" s="537">
        <v>0.22259999999999999</v>
      </c>
      <c r="N625" s="537">
        <v>0.25443941745623416</v>
      </c>
    </row>
    <row r="626" spans="1:14" ht="24.95" customHeight="1" x14ac:dyDescent="0.2">
      <c r="A626" s="535" t="s">
        <v>3</v>
      </c>
      <c r="B626" s="538">
        <v>1.4979463063278</v>
      </c>
      <c r="C626" s="538">
        <v>1.4945799457994999</v>
      </c>
      <c r="D626" s="538">
        <v>1.4698445271469001</v>
      </c>
      <c r="E626" s="538">
        <v>1.7978151653231</v>
      </c>
      <c r="F626" s="538">
        <v>1.4802045401720001</v>
      </c>
      <c r="G626" s="538">
        <v>1.5478574386709001</v>
      </c>
      <c r="H626" s="538">
        <v>1.6579822726819999</v>
      </c>
      <c r="I626" s="538">
        <v>1.786254582207</v>
      </c>
      <c r="J626" s="538">
        <v>1.4829915533153999</v>
      </c>
      <c r="K626" s="538">
        <v>1.5344396724255001</v>
      </c>
      <c r="L626" s="538">
        <v>1.4915251933506</v>
      </c>
      <c r="M626" s="538">
        <v>1.74</v>
      </c>
      <c r="N626" s="538">
        <v>1.5960221057143511</v>
      </c>
    </row>
    <row r="627" spans="1:14" ht="24.95" customHeight="1" x14ac:dyDescent="0.2">
      <c r="A627" s="399"/>
      <c r="B627" s="396"/>
      <c r="C627" s="396"/>
      <c r="D627" s="396"/>
      <c r="E627" s="396"/>
      <c r="F627" s="396"/>
      <c r="G627" s="396"/>
      <c r="H627" s="396"/>
      <c r="I627" s="396"/>
      <c r="J627" s="396"/>
      <c r="K627" s="396"/>
      <c r="L627" s="396"/>
      <c r="M627" s="396"/>
      <c r="N627" s="8"/>
    </row>
    <row r="628" spans="1:14" ht="24.95" customHeight="1" x14ac:dyDescent="0.2"/>
    <row r="629" spans="1:14" ht="24.95" customHeight="1" x14ac:dyDescent="0.2"/>
    <row r="630" spans="1:14" ht="24.95" customHeight="1" x14ac:dyDescent="0.2"/>
    <row r="631" spans="1:14" ht="24.95" customHeight="1" x14ac:dyDescent="0.2"/>
    <row r="632" spans="1:14" ht="24.95" customHeight="1" x14ac:dyDescent="0.2"/>
    <row r="633" spans="1:14" ht="24.95" customHeight="1" x14ac:dyDescent="0.2"/>
    <row r="634" spans="1:14" ht="24.95" customHeight="1" x14ac:dyDescent="0.2"/>
    <row r="635" spans="1:14" ht="24.95" customHeight="1" x14ac:dyDescent="0.2"/>
    <row r="636" spans="1:14" ht="24.95" customHeight="1" x14ac:dyDescent="0.2"/>
    <row r="637" spans="1:14" ht="24.95" customHeight="1" x14ac:dyDescent="0.2"/>
    <row r="638" spans="1:14" ht="24.95" customHeight="1" x14ac:dyDescent="0.2"/>
    <row r="639" spans="1:14" ht="24.95" customHeight="1" x14ac:dyDescent="0.2"/>
    <row r="640" spans="1:14" ht="24.95" customHeight="1" x14ac:dyDescent="0.2"/>
    <row r="641" spans="1:14" ht="24.95" customHeight="1" x14ac:dyDescent="0.2">
      <c r="N641" s="8"/>
    </row>
    <row r="642" spans="1:14" ht="24.95" customHeight="1" x14ac:dyDescent="0.2">
      <c r="N642" s="8"/>
    </row>
    <row r="643" spans="1:14" ht="24.95" customHeight="1" x14ac:dyDescent="0.2">
      <c r="N643" s="4">
        <v>4</v>
      </c>
    </row>
    <row r="644" spans="1:14" ht="30" customHeight="1" x14ac:dyDescent="0.4">
      <c r="A644" s="670" t="s">
        <v>10</v>
      </c>
      <c r="B644" s="670"/>
      <c r="C644" s="670"/>
      <c r="D644" s="670"/>
      <c r="E644" s="670"/>
      <c r="F644" s="670"/>
      <c r="G644" s="670"/>
      <c r="H644" s="670"/>
      <c r="I644" s="670"/>
      <c r="J644" s="670"/>
      <c r="K644" s="670"/>
      <c r="L644" s="670"/>
      <c r="M644" s="670"/>
      <c r="N644" s="670"/>
    </row>
    <row r="645" spans="1:14" ht="24.95" customHeight="1" x14ac:dyDescent="0.2"/>
    <row r="646" spans="1:14" ht="24.95" customHeight="1" x14ac:dyDescent="0.2">
      <c r="A646" s="513" t="s">
        <v>29</v>
      </c>
      <c r="B646" s="513"/>
      <c r="C646" s="514"/>
      <c r="D646" s="525">
        <v>399359</v>
      </c>
    </row>
    <row r="647" spans="1:14" ht="24.95" customHeight="1" x14ac:dyDescent="0.2">
      <c r="A647" s="515" t="s">
        <v>30</v>
      </c>
      <c r="B647" s="515"/>
      <c r="C647" s="516"/>
      <c r="D647" s="527">
        <v>32731</v>
      </c>
    </row>
    <row r="648" spans="1:14" ht="24.95" customHeight="1" x14ac:dyDescent="0.2">
      <c r="A648" s="517" t="s">
        <v>0</v>
      </c>
      <c r="B648" s="517"/>
      <c r="C648" s="518"/>
      <c r="D648" s="526">
        <v>432090</v>
      </c>
    </row>
    <row r="649" spans="1:14" ht="24.95" customHeight="1" x14ac:dyDescent="0.2">
      <c r="A649" s="515" t="s">
        <v>34</v>
      </c>
      <c r="B649" s="515"/>
      <c r="C649" s="516"/>
      <c r="D649" s="525">
        <v>772502</v>
      </c>
    </row>
    <row r="650" spans="1:14" ht="24.95" customHeight="1" x14ac:dyDescent="0.2">
      <c r="A650" s="515" t="s">
        <v>35</v>
      </c>
      <c r="B650" s="515"/>
      <c r="C650" s="516"/>
      <c r="D650" s="527">
        <v>57859</v>
      </c>
    </row>
    <row r="651" spans="1:14" ht="24.95" customHeight="1" x14ac:dyDescent="0.2">
      <c r="A651" s="517" t="s">
        <v>1</v>
      </c>
      <c r="B651" s="517"/>
      <c r="C651" s="518"/>
      <c r="D651" s="539">
        <v>830361</v>
      </c>
    </row>
    <row r="652" spans="1:14" ht="24.95" customHeight="1" x14ac:dyDescent="0.2">
      <c r="A652" s="517" t="s">
        <v>2</v>
      </c>
      <c r="B652" s="517"/>
      <c r="C652" s="518"/>
      <c r="D652" s="533">
        <v>0.21243610919851</v>
      </c>
    </row>
    <row r="653" spans="1:14" ht="24.95" customHeight="1" x14ac:dyDescent="0.2">
      <c r="A653" s="520" t="s">
        <v>3</v>
      </c>
      <c r="B653" s="520"/>
      <c r="C653" s="521"/>
      <c r="D653" s="528">
        <v>1.9217315836978408</v>
      </c>
    </row>
    <row r="654" spans="1:14" ht="24.95" customHeight="1" x14ac:dyDescent="0.2">
      <c r="A654" s="513" t="s">
        <v>59</v>
      </c>
      <c r="B654" s="513"/>
      <c r="C654" s="514"/>
      <c r="D654" s="529">
        <v>1.9343548035727254</v>
      </c>
    </row>
    <row r="655" spans="1:14" ht="24.95" customHeight="1" x14ac:dyDescent="0.2">
      <c r="A655" s="523" t="s">
        <v>60</v>
      </c>
      <c r="B655" s="523"/>
      <c r="C655" s="524"/>
      <c r="D655" s="530">
        <v>1.7677125660688644</v>
      </c>
    </row>
    <row r="656" spans="1:14" ht="24.95" customHeight="1" x14ac:dyDescent="0.25">
      <c r="A656" s="398"/>
      <c r="B656" s="398"/>
      <c r="C656" s="7"/>
      <c r="D656" s="6"/>
    </row>
    <row r="657" spans="1:14" ht="24.95" customHeight="1" x14ac:dyDescent="0.2"/>
    <row r="658" spans="1:14" ht="24.95" customHeight="1" x14ac:dyDescent="0.2">
      <c r="B658" s="534" t="s">
        <v>45</v>
      </c>
      <c r="C658" s="534" t="s">
        <v>46</v>
      </c>
      <c r="D658" s="534" t="s">
        <v>47</v>
      </c>
      <c r="E658" s="534" t="s">
        <v>48</v>
      </c>
      <c r="F658" s="534" t="s">
        <v>49</v>
      </c>
      <c r="G658" s="534" t="s">
        <v>50</v>
      </c>
      <c r="H658" s="534" t="s">
        <v>51</v>
      </c>
      <c r="I658" s="534" t="s">
        <v>61</v>
      </c>
      <c r="J658" s="534" t="s">
        <v>62</v>
      </c>
      <c r="K658" s="534" t="s">
        <v>54</v>
      </c>
      <c r="L658" s="534" t="s">
        <v>63</v>
      </c>
      <c r="M658" s="534" t="s">
        <v>56</v>
      </c>
      <c r="N658" s="534" t="s">
        <v>13</v>
      </c>
    </row>
    <row r="659" spans="1:14" ht="24.95" customHeight="1" x14ac:dyDescent="0.2">
      <c r="A659" s="535" t="s">
        <v>4</v>
      </c>
      <c r="B659" s="536">
        <v>11175</v>
      </c>
      <c r="C659" s="536">
        <v>21873</v>
      </c>
      <c r="D659" s="536">
        <v>23990</v>
      </c>
      <c r="E659" s="536">
        <v>41962</v>
      </c>
      <c r="F659" s="536">
        <v>30940</v>
      </c>
      <c r="G659" s="536">
        <v>40556</v>
      </c>
      <c r="H659" s="536">
        <v>58215</v>
      </c>
      <c r="I659" s="536">
        <v>72253</v>
      </c>
      <c r="J659" s="536">
        <v>40070</v>
      </c>
      <c r="K659" s="536">
        <v>42219</v>
      </c>
      <c r="L659" s="536">
        <v>26399</v>
      </c>
      <c r="M659" s="536">
        <v>22438</v>
      </c>
      <c r="N659" s="536">
        <v>432090</v>
      </c>
    </row>
    <row r="660" spans="1:14" ht="24.95" customHeight="1" x14ac:dyDescent="0.2">
      <c r="A660" s="535" t="s">
        <v>38</v>
      </c>
      <c r="B660" s="536">
        <v>20511</v>
      </c>
      <c r="C660" s="536">
        <v>38416</v>
      </c>
      <c r="D660" s="536">
        <v>44623</v>
      </c>
      <c r="E660" s="536">
        <v>78267</v>
      </c>
      <c r="F660" s="536">
        <v>56055</v>
      </c>
      <c r="G660" s="536">
        <v>75229</v>
      </c>
      <c r="H660" s="536">
        <v>107192</v>
      </c>
      <c r="I660" s="536">
        <v>164516</v>
      </c>
      <c r="J660" s="536">
        <v>72795</v>
      </c>
      <c r="K660" s="536">
        <v>77447</v>
      </c>
      <c r="L660" s="536">
        <v>51662</v>
      </c>
      <c r="M660" s="536">
        <v>43648</v>
      </c>
      <c r="N660" s="536">
        <v>830361</v>
      </c>
    </row>
    <row r="661" spans="1:14" ht="24.95" customHeight="1" x14ac:dyDescent="0.2">
      <c r="A661" s="535" t="s">
        <v>120</v>
      </c>
      <c r="B661" s="537">
        <v>0.1009672745</v>
      </c>
      <c r="C661" s="537">
        <v>0.16507066779999999</v>
      </c>
      <c r="D661" s="537">
        <v>0.1686785569</v>
      </c>
      <c r="E661" s="537">
        <v>0.2269432431</v>
      </c>
      <c r="F661" s="537">
        <v>0.15628812410000001</v>
      </c>
      <c r="G661" s="537">
        <v>0.19660608960000001</v>
      </c>
      <c r="H661" s="537">
        <v>0.26060345010000002</v>
      </c>
      <c r="I661" s="537">
        <v>0.38938265570000002</v>
      </c>
      <c r="J661" s="537">
        <v>0.1921813416</v>
      </c>
      <c r="K661" s="537">
        <v>0.22588305080000001</v>
      </c>
      <c r="L661" s="537">
        <v>0.1826844393</v>
      </c>
      <c r="M661" s="537">
        <v>0.15379999999999999</v>
      </c>
      <c r="N661" s="537">
        <v>0.21243610919851</v>
      </c>
    </row>
    <row r="662" spans="1:14" ht="24.95" customHeight="1" x14ac:dyDescent="0.2">
      <c r="A662" s="535" t="s">
        <v>3</v>
      </c>
      <c r="B662" s="538">
        <v>1.8354362416107</v>
      </c>
      <c r="C662" s="538">
        <v>1.7563205778813999</v>
      </c>
      <c r="D662" s="538">
        <v>1.860066694456</v>
      </c>
      <c r="E662" s="538">
        <v>1.8651875506411</v>
      </c>
      <c r="F662" s="538">
        <v>1.8117323852617999</v>
      </c>
      <c r="G662" s="538">
        <v>1.8549413157115999</v>
      </c>
      <c r="H662" s="538">
        <v>1.8413123765353001</v>
      </c>
      <c r="I662" s="538">
        <v>2.2769435179161999</v>
      </c>
      <c r="J662" s="538">
        <v>1.8166957823808001</v>
      </c>
      <c r="K662" s="538">
        <v>1.8344110471588999</v>
      </c>
      <c r="L662" s="538">
        <v>1.9569680669722</v>
      </c>
      <c r="M662" s="538">
        <v>1.95</v>
      </c>
      <c r="N662" s="538">
        <v>1.9217315836978408</v>
      </c>
    </row>
    <row r="663" spans="1:14" ht="24.95" customHeight="1" x14ac:dyDescent="0.2">
      <c r="A663" s="399"/>
      <c r="B663" s="396"/>
      <c r="C663" s="396"/>
      <c r="D663" s="396"/>
      <c r="E663" s="396"/>
      <c r="F663" s="396"/>
      <c r="G663" s="396"/>
      <c r="H663" s="396"/>
      <c r="I663" s="396"/>
      <c r="J663" s="396"/>
      <c r="K663" s="396"/>
      <c r="L663" s="396"/>
      <c r="M663" s="396"/>
      <c r="N663" s="8"/>
    </row>
    <row r="664" spans="1:14" ht="24.95" customHeight="1" x14ac:dyDescent="0.2"/>
    <row r="665" spans="1:14" ht="24.95" customHeight="1" x14ac:dyDescent="0.2"/>
    <row r="666" spans="1:14" ht="24.95" customHeight="1" x14ac:dyDescent="0.2"/>
    <row r="667" spans="1:14" ht="24.95" customHeight="1" x14ac:dyDescent="0.2"/>
    <row r="668" spans="1:14" ht="24.95" customHeight="1" x14ac:dyDescent="0.2"/>
    <row r="669" spans="1:14" ht="24.95" customHeight="1" x14ac:dyDescent="0.2"/>
    <row r="670" spans="1:14" ht="24.95" customHeight="1" x14ac:dyDescent="0.2"/>
    <row r="671" spans="1:14" ht="24.95" customHeight="1" x14ac:dyDescent="0.2"/>
    <row r="672" spans="1:14" ht="24.95" customHeight="1" x14ac:dyDescent="0.2"/>
    <row r="673" spans="1:14" ht="24.95" customHeight="1" x14ac:dyDescent="0.2"/>
    <row r="674" spans="1:14" ht="24.95" customHeight="1" x14ac:dyDescent="0.2"/>
    <row r="675" spans="1:14" ht="24.95" customHeight="1" x14ac:dyDescent="0.2"/>
    <row r="676" spans="1:14" ht="24.95" customHeight="1" x14ac:dyDescent="0.2"/>
    <row r="677" spans="1:14" ht="24.95" customHeight="1" x14ac:dyDescent="0.2"/>
    <row r="678" spans="1:14" ht="30" customHeight="1" x14ac:dyDescent="0.4">
      <c r="A678" s="670" t="s">
        <v>11</v>
      </c>
      <c r="B678" s="670"/>
      <c r="C678" s="670"/>
      <c r="D678" s="670"/>
      <c r="E678" s="670"/>
      <c r="F678" s="670"/>
      <c r="G678" s="670"/>
      <c r="H678" s="670"/>
      <c r="I678" s="670"/>
      <c r="J678" s="670"/>
      <c r="K678" s="670"/>
      <c r="L678" s="670"/>
      <c r="M678" s="670"/>
      <c r="N678" s="670"/>
    </row>
    <row r="679" spans="1:14" ht="24.95" customHeight="1" x14ac:dyDescent="0.2"/>
    <row r="680" spans="1:14" ht="24.95" customHeight="1" x14ac:dyDescent="0.2">
      <c r="A680" s="513" t="s">
        <v>29</v>
      </c>
      <c r="B680" s="513"/>
      <c r="C680" s="514"/>
      <c r="D680" s="525">
        <v>763331</v>
      </c>
    </row>
    <row r="681" spans="1:14" ht="24.95" customHeight="1" x14ac:dyDescent="0.2">
      <c r="A681" s="515" t="s">
        <v>30</v>
      </c>
      <c r="B681" s="515"/>
      <c r="C681" s="516"/>
      <c r="D681" s="527">
        <v>190055</v>
      </c>
    </row>
    <row r="682" spans="1:14" ht="24.95" customHeight="1" x14ac:dyDescent="0.2">
      <c r="A682" s="517" t="s">
        <v>0</v>
      </c>
      <c r="B682" s="517"/>
      <c r="C682" s="518"/>
      <c r="D682" s="526">
        <v>953386</v>
      </c>
    </row>
    <row r="683" spans="1:14" ht="24.95" customHeight="1" x14ac:dyDescent="0.2">
      <c r="A683" s="515" t="s">
        <v>34</v>
      </c>
      <c r="B683" s="515"/>
      <c r="C683" s="516"/>
      <c r="D683" s="525">
        <v>1240508</v>
      </c>
    </row>
    <row r="684" spans="1:14" ht="24.95" customHeight="1" x14ac:dyDescent="0.2">
      <c r="A684" s="515" t="s">
        <v>35</v>
      </c>
      <c r="B684" s="515"/>
      <c r="C684" s="516"/>
      <c r="D684" s="527">
        <v>309634</v>
      </c>
    </row>
    <row r="685" spans="1:14" ht="24.95" customHeight="1" x14ac:dyDescent="0.2">
      <c r="A685" s="517" t="s">
        <v>1</v>
      </c>
      <c r="B685" s="517"/>
      <c r="C685" s="518"/>
      <c r="D685" s="539">
        <v>1550142</v>
      </c>
    </row>
    <row r="686" spans="1:14" ht="24.95" customHeight="1" x14ac:dyDescent="0.2">
      <c r="A686" s="517" t="s">
        <v>2</v>
      </c>
      <c r="B686" s="517"/>
      <c r="C686" s="518"/>
      <c r="D686" s="533">
        <v>0.32330879979285876</v>
      </c>
    </row>
    <row r="687" spans="1:14" ht="24.95" customHeight="1" x14ac:dyDescent="0.2">
      <c r="A687" s="520" t="s">
        <v>3</v>
      </c>
      <c r="B687" s="520"/>
      <c r="C687" s="521"/>
      <c r="D687" s="528">
        <v>1.6259332526384906</v>
      </c>
    </row>
    <row r="688" spans="1:14" ht="24.95" customHeight="1" x14ac:dyDescent="0.2">
      <c r="A688" s="513" t="s">
        <v>59</v>
      </c>
      <c r="B688" s="513"/>
      <c r="C688" s="514"/>
      <c r="D688" s="529">
        <v>1.6251246182848593</v>
      </c>
    </row>
    <row r="689" spans="1:14" ht="24.95" customHeight="1" x14ac:dyDescent="0.2">
      <c r="A689" s="523" t="s">
        <v>60</v>
      </c>
      <c r="B689" s="523"/>
      <c r="C689" s="524"/>
      <c r="D689" s="530">
        <v>1.6291810265449476</v>
      </c>
    </row>
    <row r="690" spans="1:14" ht="24.95" customHeight="1" x14ac:dyDescent="0.25">
      <c r="A690" s="398"/>
      <c r="B690" s="398"/>
      <c r="C690" s="7"/>
      <c r="D690" s="6"/>
    </row>
    <row r="691" spans="1:14" ht="24.95" customHeight="1" x14ac:dyDescent="0.2"/>
    <row r="692" spans="1:14" ht="24.95" customHeight="1" x14ac:dyDescent="0.2">
      <c r="B692" s="534" t="s">
        <v>45</v>
      </c>
      <c r="C692" s="534" t="s">
        <v>46</v>
      </c>
      <c r="D692" s="534" t="s">
        <v>47</v>
      </c>
      <c r="E692" s="534" t="s">
        <v>48</v>
      </c>
      <c r="F692" s="534" t="s">
        <v>49</v>
      </c>
      <c r="G692" s="534" t="s">
        <v>50</v>
      </c>
      <c r="H692" s="534" t="s">
        <v>51</v>
      </c>
      <c r="I692" s="534" t="s">
        <v>61</v>
      </c>
      <c r="J692" s="534" t="s">
        <v>62</v>
      </c>
      <c r="K692" s="534" t="s">
        <v>54</v>
      </c>
      <c r="L692" s="534" t="s">
        <v>63</v>
      </c>
      <c r="M692" s="534" t="s">
        <v>56</v>
      </c>
      <c r="N692" s="534" t="s">
        <v>13</v>
      </c>
    </row>
    <row r="693" spans="1:14" ht="24.95" customHeight="1" x14ac:dyDescent="0.2">
      <c r="A693" s="535" t="s">
        <v>4</v>
      </c>
      <c r="B693" s="536">
        <v>38920</v>
      </c>
      <c r="C693" s="536">
        <v>51464</v>
      </c>
      <c r="D693" s="536">
        <v>60400</v>
      </c>
      <c r="E693" s="536">
        <v>83730</v>
      </c>
      <c r="F693" s="536">
        <v>78044</v>
      </c>
      <c r="G693" s="536">
        <v>92405</v>
      </c>
      <c r="H693" s="536">
        <v>96270</v>
      </c>
      <c r="I693" s="536">
        <v>126627</v>
      </c>
      <c r="J693" s="536">
        <v>88068</v>
      </c>
      <c r="K693" s="536">
        <v>88819</v>
      </c>
      <c r="L693" s="536">
        <v>77862</v>
      </c>
      <c r="M693" s="536">
        <v>70777</v>
      </c>
      <c r="N693" s="536">
        <v>953386</v>
      </c>
    </row>
    <row r="694" spans="1:14" ht="24.95" customHeight="1" x14ac:dyDescent="0.2">
      <c r="A694" s="535" t="s">
        <v>38</v>
      </c>
      <c r="B694" s="536">
        <v>66848</v>
      </c>
      <c r="C694" s="536">
        <v>83746</v>
      </c>
      <c r="D694" s="536">
        <v>96272</v>
      </c>
      <c r="E694" s="536">
        <v>135749</v>
      </c>
      <c r="F694" s="536">
        <v>129755</v>
      </c>
      <c r="G694" s="536">
        <v>148408</v>
      </c>
      <c r="H694" s="536">
        <v>157614</v>
      </c>
      <c r="I694" s="536">
        <v>196280</v>
      </c>
      <c r="J694" s="536">
        <v>143996</v>
      </c>
      <c r="K694" s="536">
        <v>150336</v>
      </c>
      <c r="L694" s="536">
        <v>125286</v>
      </c>
      <c r="M694" s="536">
        <v>115852</v>
      </c>
      <c r="N694" s="536">
        <v>1550142</v>
      </c>
    </row>
    <row r="695" spans="1:14" ht="24.95" customHeight="1" x14ac:dyDescent="0.2">
      <c r="A695" s="535" t="s">
        <v>120</v>
      </c>
      <c r="B695" s="537">
        <v>0.2045013198</v>
      </c>
      <c r="C695" s="537">
        <v>0.25433845599999999</v>
      </c>
      <c r="D695" s="537">
        <v>0.24625555839999999</v>
      </c>
      <c r="E695" s="537">
        <v>0.33103506960000001</v>
      </c>
      <c r="F695" s="537">
        <v>0.31377378839999998</v>
      </c>
      <c r="G695" s="537">
        <v>0.36172215730000001</v>
      </c>
      <c r="H695" s="537">
        <v>0.36695242620000001</v>
      </c>
      <c r="I695" s="537">
        <v>0.45597631020000001</v>
      </c>
      <c r="J695" s="537">
        <v>0.34543562290000002</v>
      </c>
      <c r="K695" s="537">
        <v>0.35038991899999999</v>
      </c>
      <c r="L695" s="537">
        <v>0.30987519569999999</v>
      </c>
      <c r="M695" s="537">
        <v>0.28720000000000001</v>
      </c>
      <c r="N695" s="537">
        <v>0.32330879979285876</v>
      </c>
    </row>
    <row r="696" spans="1:14" ht="24.95" customHeight="1" x14ac:dyDescent="0.2">
      <c r="A696" s="535" t="s">
        <v>3</v>
      </c>
      <c r="B696" s="538">
        <v>1.7175745118190999</v>
      </c>
      <c r="C696" s="538">
        <v>1.6272734338567001</v>
      </c>
      <c r="D696" s="538">
        <v>1.5939072847682001</v>
      </c>
      <c r="E696" s="538">
        <v>1.6212707512241999</v>
      </c>
      <c r="F696" s="538">
        <v>1.662587771001</v>
      </c>
      <c r="G696" s="538">
        <v>1.6060602781235001</v>
      </c>
      <c r="H696" s="538">
        <v>1.6372078529137</v>
      </c>
      <c r="I696" s="538">
        <v>1.5500643622607999</v>
      </c>
      <c r="J696" s="538">
        <v>1.6350547304356</v>
      </c>
      <c r="K696" s="538">
        <v>1.6926108152535</v>
      </c>
      <c r="L696" s="538">
        <v>1.6090775988287001</v>
      </c>
      <c r="M696" s="538">
        <v>1.64</v>
      </c>
      <c r="N696" s="538">
        <v>1.6259332526384906</v>
      </c>
    </row>
    <row r="697" spans="1:14" ht="24.95" customHeight="1" x14ac:dyDescent="0.2"/>
    <row r="698" spans="1:14" ht="24.95" customHeight="1" x14ac:dyDescent="0.2"/>
    <row r="699" spans="1:14" ht="24.95" customHeight="1" x14ac:dyDescent="0.2"/>
    <row r="700" spans="1:14" ht="24.95" customHeight="1" x14ac:dyDescent="0.2"/>
    <row r="701" spans="1:14" ht="24.95" customHeight="1" x14ac:dyDescent="0.2"/>
    <row r="702" spans="1:14" ht="24.95" customHeight="1" x14ac:dyDescent="0.2"/>
    <row r="703" spans="1:14" ht="24.95" customHeight="1" x14ac:dyDescent="0.2"/>
    <row r="704" spans="1:14" ht="24.95" customHeight="1" x14ac:dyDescent="0.2"/>
    <row r="705" spans="1:14" ht="24.95" customHeight="1" x14ac:dyDescent="0.2"/>
    <row r="706" spans="1:14" ht="24.95" customHeight="1" x14ac:dyDescent="0.2"/>
    <row r="707" spans="1:14" ht="24.95" customHeight="1" x14ac:dyDescent="0.2"/>
    <row r="708" spans="1:14" ht="24.95" customHeight="1" x14ac:dyDescent="0.2"/>
    <row r="709" spans="1:14" ht="24.95" customHeight="1" x14ac:dyDescent="0.2"/>
    <row r="710" spans="1:14" ht="24.95" customHeight="1" x14ac:dyDescent="0.2"/>
    <row r="711" spans="1:14" ht="24.95" customHeight="1" x14ac:dyDescent="0.2"/>
    <row r="712" spans="1:14" ht="24.95" customHeight="1" x14ac:dyDescent="0.2"/>
    <row r="713" spans="1:14" ht="24.95" customHeight="1" x14ac:dyDescent="0.2">
      <c r="N713" s="4">
        <v>5</v>
      </c>
    </row>
    <row r="714" spans="1:14" ht="30" customHeight="1" x14ac:dyDescent="0.4">
      <c r="A714" s="670" t="s">
        <v>12</v>
      </c>
      <c r="B714" s="670"/>
      <c r="C714" s="670"/>
      <c r="D714" s="670"/>
      <c r="E714" s="670"/>
      <c r="F714" s="670"/>
      <c r="G714" s="670"/>
      <c r="H714" s="670"/>
      <c r="I714" s="670"/>
      <c r="J714" s="670"/>
      <c r="K714" s="670"/>
      <c r="L714" s="670"/>
      <c r="M714" s="670"/>
      <c r="N714" s="670"/>
    </row>
    <row r="715" spans="1:14" ht="24.95" customHeight="1" x14ac:dyDescent="0.2"/>
    <row r="716" spans="1:14" ht="24.95" customHeight="1" x14ac:dyDescent="0.2">
      <c r="A716" s="513" t="s">
        <v>29</v>
      </c>
      <c r="B716" s="513"/>
      <c r="C716" s="514"/>
      <c r="D716" s="525">
        <v>389742</v>
      </c>
    </row>
    <row r="717" spans="1:14" ht="24.95" customHeight="1" x14ac:dyDescent="0.2">
      <c r="A717" s="515" t="s">
        <v>30</v>
      </c>
      <c r="B717" s="515"/>
      <c r="C717" s="516"/>
      <c r="D717" s="527">
        <v>51857</v>
      </c>
    </row>
    <row r="718" spans="1:14" ht="24.95" customHeight="1" x14ac:dyDescent="0.2">
      <c r="A718" s="517" t="s">
        <v>0</v>
      </c>
      <c r="B718" s="517"/>
      <c r="C718" s="518"/>
      <c r="D718" s="526">
        <v>441599</v>
      </c>
    </row>
    <row r="719" spans="1:14" ht="24.95" customHeight="1" x14ac:dyDescent="0.2">
      <c r="A719" s="515" t="s">
        <v>34</v>
      </c>
      <c r="B719" s="515"/>
      <c r="C719" s="516"/>
      <c r="D719" s="525">
        <v>648373</v>
      </c>
    </row>
    <row r="720" spans="1:14" ht="24.95" customHeight="1" x14ac:dyDescent="0.2">
      <c r="A720" s="515" t="s">
        <v>35</v>
      </c>
      <c r="B720" s="515"/>
      <c r="C720" s="516"/>
      <c r="D720" s="527">
        <v>77214</v>
      </c>
    </row>
    <row r="721" spans="1:14" ht="24.95" customHeight="1" x14ac:dyDescent="0.2">
      <c r="A721" s="517" t="s">
        <v>1</v>
      </c>
      <c r="B721" s="517"/>
      <c r="C721" s="518"/>
      <c r="D721" s="539">
        <v>725587</v>
      </c>
    </row>
    <row r="722" spans="1:14" ht="24.95" customHeight="1" x14ac:dyDescent="0.2">
      <c r="A722" s="517" t="s">
        <v>2</v>
      </c>
      <c r="B722" s="517"/>
      <c r="C722" s="518"/>
      <c r="D722" s="533">
        <v>0.21299610782678524</v>
      </c>
    </row>
    <row r="723" spans="1:14" ht="24.95" customHeight="1" x14ac:dyDescent="0.2">
      <c r="A723" s="520" t="s">
        <v>3</v>
      </c>
      <c r="B723" s="520"/>
      <c r="C723" s="521"/>
      <c r="D723" s="528">
        <v>1.643090224389095</v>
      </c>
    </row>
    <row r="724" spans="1:14" ht="24.95" customHeight="1" x14ac:dyDescent="0.2">
      <c r="A724" s="513" t="s">
        <v>59</v>
      </c>
      <c r="B724" s="513"/>
      <c r="C724" s="514"/>
      <c r="D724" s="529">
        <v>1.6635954041391485</v>
      </c>
    </row>
    <row r="725" spans="1:14" ht="24.95" customHeight="1" x14ac:dyDescent="0.2">
      <c r="A725" s="523" t="s">
        <v>60</v>
      </c>
      <c r="B725" s="523"/>
      <c r="C725" s="524"/>
      <c r="D725" s="530">
        <v>1.4889793084829435</v>
      </c>
    </row>
    <row r="726" spans="1:14" ht="24.95" customHeight="1" x14ac:dyDescent="0.25">
      <c r="A726" s="398"/>
      <c r="B726" s="398"/>
      <c r="C726" s="7"/>
      <c r="D726" s="6"/>
    </row>
    <row r="727" spans="1:14" ht="24.95" customHeight="1" x14ac:dyDescent="0.2"/>
    <row r="728" spans="1:14" ht="24.95" customHeight="1" x14ac:dyDescent="0.2">
      <c r="B728" s="534" t="s">
        <v>45</v>
      </c>
      <c r="C728" s="534" t="s">
        <v>46</v>
      </c>
      <c r="D728" s="534" t="s">
        <v>47</v>
      </c>
      <c r="E728" s="534" t="s">
        <v>48</v>
      </c>
      <c r="F728" s="534" t="s">
        <v>49</v>
      </c>
      <c r="G728" s="534" t="s">
        <v>50</v>
      </c>
      <c r="H728" s="534" t="s">
        <v>51</v>
      </c>
      <c r="I728" s="534" t="s">
        <v>61</v>
      </c>
      <c r="J728" s="534" t="s">
        <v>62</v>
      </c>
      <c r="K728" s="534" t="s">
        <v>54</v>
      </c>
      <c r="L728" s="534" t="s">
        <v>63</v>
      </c>
      <c r="M728" s="534" t="s">
        <v>56</v>
      </c>
      <c r="N728" s="534" t="s">
        <v>13</v>
      </c>
    </row>
    <row r="729" spans="1:14" ht="24.95" customHeight="1" x14ac:dyDescent="0.2">
      <c r="A729" s="535" t="s">
        <v>4</v>
      </c>
      <c r="B729" s="536">
        <v>12858</v>
      </c>
      <c r="C729" s="536">
        <v>21974</v>
      </c>
      <c r="D729" s="536">
        <v>23066</v>
      </c>
      <c r="E729" s="536">
        <v>37826</v>
      </c>
      <c r="F729" s="536">
        <v>33173</v>
      </c>
      <c r="G729" s="536">
        <v>41728</v>
      </c>
      <c r="H729" s="536">
        <v>56565</v>
      </c>
      <c r="I729" s="536">
        <v>76901</v>
      </c>
      <c r="J729" s="536">
        <v>45147</v>
      </c>
      <c r="K729" s="536">
        <v>41588</v>
      </c>
      <c r="L729" s="536">
        <v>25395</v>
      </c>
      <c r="M729" s="536">
        <v>25378</v>
      </c>
      <c r="N729" s="536">
        <v>441599</v>
      </c>
    </row>
    <row r="730" spans="1:14" ht="24.95" customHeight="1" x14ac:dyDescent="0.2">
      <c r="A730" s="535" t="s">
        <v>38</v>
      </c>
      <c r="B730" s="536">
        <v>20179</v>
      </c>
      <c r="C730" s="536">
        <v>33491</v>
      </c>
      <c r="D730" s="536">
        <v>36262</v>
      </c>
      <c r="E730" s="536">
        <v>68001</v>
      </c>
      <c r="F730" s="536">
        <v>50172</v>
      </c>
      <c r="G730" s="536">
        <v>67977</v>
      </c>
      <c r="H730" s="536">
        <v>90684</v>
      </c>
      <c r="I730" s="536">
        <v>140117</v>
      </c>
      <c r="J730" s="536">
        <v>69412</v>
      </c>
      <c r="K730" s="536">
        <v>70120</v>
      </c>
      <c r="L730" s="536">
        <v>38406</v>
      </c>
      <c r="M730" s="536">
        <v>40766</v>
      </c>
      <c r="N730" s="536">
        <v>725587</v>
      </c>
    </row>
    <row r="731" spans="1:14" ht="24.95" customHeight="1" x14ac:dyDescent="0.2">
      <c r="A731" s="535" t="s">
        <v>120</v>
      </c>
      <c r="B731" s="537">
        <v>0.1041934878</v>
      </c>
      <c r="C731" s="537">
        <v>0.1700618549</v>
      </c>
      <c r="D731" s="537">
        <v>0.13693944150000001</v>
      </c>
      <c r="E731" s="537">
        <v>0.24663225129999999</v>
      </c>
      <c r="F731" s="537">
        <v>0.14571268430000001</v>
      </c>
      <c r="G731" s="537">
        <v>0.1919419094</v>
      </c>
      <c r="H731" s="537">
        <v>0.25530012930000001</v>
      </c>
      <c r="I731" s="537">
        <v>0.39208780980000002</v>
      </c>
      <c r="J731" s="537">
        <v>0.2142348684</v>
      </c>
      <c r="K731" s="537">
        <v>0.26552394419999997</v>
      </c>
      <c r="L731" s="537">
        <v>0.1507847481</v>
      </c>
      <c r="M731" s="537">
        <v>0.184</v>
      </c>
      <c r="N731" s="537">
        <v>0.21299610782678524</v>
      </c>
    </row>
    <row r="732" spans="1:14" ht="24.95" customHeight="1" x14ac:dyDescent="0.2">
      <c r="A732" s="535" t="s">
        <v>3</v>
      </c>
      <c r="B732" s="538">
        <v>1.5693731529009001</v>
      </c>
      <c r="C732" s="538">
        <v>1.5241194138526999</v>
      </c>
      <c r="D732" s="538">
        <v>1.5720974594641</v>
      </c>
      <c r="E732" s="538">
        <v>1.7977317189235</v>
      </c>
      <c r="F732" s="538">
        <v>1.512434811443</v>
      </c>
      <c r="G732" s="538">
        <v>1.6290500383436</v>
      </c>
      <c r="H732" s="538">
        <v>1.6031821797932</v>
      </c>
      <c r="I732" s="538">
        <v>1.8220439266069</v>
      </c>
      <c r="J732" s="538">
        <v>1.5374664983277</v>
      </c>
      <c r="K732" s="538">
        <v>1.6860632874868</v>
      </c>
      <c r="L732" s="538">
        <v>1.5123449497932999</v>
      </c>
      <c r="M732" s="538">
        <v>1.61</v>
      </c>
      <c r="N732" s="538">
        <v>1.643090224389095</v>
      </c>
    </row>
    <row r="733" spans="1:14" ht="24.95" customHeight="1" x14ac:dyDescent="0.2">
      <c r="A733" s="399"/>
      <c r="B733" s="396"/>
      <c r="C733" s="396"/>
      <c r="D733" s="396"/>
      <c r="E733" s="396"/>
      <c r="F733" s="396"/>
      <c r="G733" s="396"/>
      <c r="H733" s="396"/>
      <c r="I733" s="396"/>
      <c r="J733" s="396"/>
      <c r="K733" s="396"/>
      <c r="L733" s="396"/>
      <c r="M733" s="396"/>
      <c r="N733" s="8"/>
    </row>
    <row r="734" spans="1:14" ht="24.95" customHeight="1" x14ac:dyDescent="0.2"/>
    <row r="735" spans="1:14" ht="24.95" customHeight="1" x14ac:dyDescent="0.2"/>
    <row r="736" spans="1:14" ht="24.95" customHeight="1" x14ac:dyDescent="0.2"/>
    <row r="737" ht="24.95" customHeight="1" x14ac:dyDescent="0.2"/>
    <row r="738" ht="24.95" customHeight="1" x14ac:dyDescent="0.2"/>
    <row r="739" ht="24.95" customHeight="1" x14ac:dyDescent="0.2"/>
    <row r="740" ht="24.95" customHeight="1" x14ac:dyDescent="0.2"/>
    <row r="741" ht="24.95" customHeight="1" x14ac:dyDescent="0.2"/>
    <row r="742" ht="24.95" customHeight="1" x14ac:dyDescent="0.2"/>
    <row r="743" ht="24.95" customHeight="1" x14ac:dyDescent="0.2"/>
    <row r="744" ht="24.95" customHeight="1" x14ac:dyDescent="0.2"/>
    <row r="745" ht="24.95" customHeight="1" x14ac:dyDescent="0.2"/>
    <row r="746" ht="24.95" customHeight="1" x14ac:dyDescent="0.2"/>
    <row r="747" ht="24.95" customHeight="1" x14ac:dyDescent="0.2"/>
    <row r="748" ht="24.95" customHeight="1" x14ac:dyDescent="0.2"/>
    <row r="749" ht="24.95" customHeight="1" x14ac:dyDescent="0.2"/>
    <row r="750" ht="24.95" customHeight="1" x14ac:dyDescent="0.2"/>
    <row r="751" ht="24.95" customHeight="1" x14ac:dyDescent="0.2"/>
    <row r="752" ht="24.95" customHeight="1" x14ac:dyDescent="0.2"/>
    <row r="753" ht="24.95" customHeight="1" x14ac:dyDescent="0.2"/>
    <row r="754" ht="24.95" customHeight="1" x14ac:dyDescent="0.2"/>
    <row r="755" ht="24.95" customHeight="1" x14ac:dyDescent="0.2"/>
    <row r="756" ht="24.95" customHeight="1" x14ac:dyDescent="0.2"/>
    <row r="757" ht="24.95" customHeight="1" x14ac:dyDescent="0.2"/>
    <row r="758" ht="24.95" customHeight="1" x14ac:dyDescent="0.2"/>
    <row r="759" ht="24.95" customHeight="1" x14ac:dyDescent="0.2"/>
    <row r="760" ht="24.95" customHeight="1" x14ac:dyDescent="0.2"/>
    <row r="761" ht="24.95" customHeight="1" x14ac:dyDescent="0.2"/>
    <row r="762" ht="24.95" customHeight="1" x14ac:dyDescent="0.2"/>
    <row r="763" ht="24.95" customHeight="1" x14ac:dyDescent="0.2"/>
    <row r="764" ht="24.95" customHeight="1" x14ac:dyDescent="0.2"/>
    <row r="765" ht="24.95" customHeight="1" x14ac:dyDescent="0.2"/>
    <row r="766" ht="24.95" customHeight="1" x14ac:dyDescent="0.2"/>
    <row r="767" ht="24.95" customHeight="1" x14ac:dyDescent="0.2"/>
    <row r="768" ht="24.95" customHeight="1" x14ac:dyDescent="0.2"/>
    <row r="769" spans="1:14" ht="24.95" customHeight="1" x14ac:dyDescent="0.2"/>
    <row r="770" spans="1:14" ht="24.95" customHeight="1" x14ac:dyDescent="0.2"/>
    <row r="771" spans="1:14" ht="24.95" customHeight="1" x14ac:dyDescent="0.2"/>
    <row r="772" spans="1:14" ht="24.95" customHeight="1" x14ac:dyDescent="0.2"/>
    <row r="773" spans="1:14" ht="24.95" customHeight="1" x14ac:dyDescent="0.2"/>
    <row r="774" spans="1:14" ht="24.95" customHeight="1" x14ac:dyDescent="0.2"/>
    <row r="775" spans="1:14" ht="24.95" customHeight="1" x14ac:dyDescent="0.2"/>
    <row r="776" spans="1:14" ht="24.95" customHeight="1" x14ac:dyDescent="0.2"/>
    <row r="777" spans="1:14" ht="24.95" customHeight="1" x14ac:dyDescent="0.2"/>
    <row r="778" spans="1:14" ht="24.95" customHeight="1" x14ac:dyDescent="0.2"/>
    <row r="779" spans="1:14" ht="24.95" customHeight="1" x14ac:dyDescent="0.2"/>
    <row r="780" spans="1:14" ht="24.95" customHeight="1" x14ac:dyDescent="0.2"/>
    <row r="781" spans="1:14" ht="24.95" customHeight="1" x14ac:dyDescent="0.2"/>
    <row r="782" spans="1:14" ht="24.95" customHeight="1" x14ac:dyDescent="0.2"/>
    <row r="783" spans="1:14" ht="24.95" customHeight="1" x14ac:dyDescent="0.2">
      <c r="N783" s="4">
        <v>6</v>
      </c>
    </row>
    <row r="784" spans="1:14" ht="39.950000000000003" customHeight="1" x14ac:dyDescent="0.4">
      <c r="A784" s="727" t="s">
        <v>487</v>
      </c>
      <c r="B784" s="727"/>
      <c r="C784" s="727"/>
      <c r="D784" s="727"/>
      <c r="E784" s="727"/>
      <c r="F784" s="727"/>
      <c r="G784" s="727"/>
      <c r="H784" s="727"/>
      <c r="I784" s="727"/>
      <c r="J784" s="727"/>
      <c r="K784" s="727"/>
      <c r="L784" s="727"/>
      <c r="M784" s="727"/>
      <c r="N784" s="727"/>
    </row>
    <row r="785" spans="1:14" ht="24.95" customHeight="1" x14ac:dyDescent="0.2"/>
    <row r="786" spans="1:14" ht="30" customHeight="1" x14ac:dyDescent="0.4">
      <c r="A786" s="670" t="s">
        <v>45</v>
      </c>
      <c r="B786" s="670"/>
      <c r="C786" s="670"/>
      <c r="D786" s="670"/>
      <c r="E786" s="670"/>
      <c r="F786" s="670"/>
      <c r="G786" s="670"/>
      <c r="H786" s="670"/>
      <c r="I786" s="670"/>
      <c r="J786" s="670"/>
      <c r="K786" s="670"/>
      <c r="L786" s="670"/>
      <c r="M786" s="670"/>
      <c r="N786" s="670"/>
    </row>
    <row r="787" spans="1:14" ht="24.95" customHeight="1" x14ac:dyDescent="0.4">
      <c r="A787" s="400"/>
      <c r="B787" s="400"/>
      <c r="C787" s="400"/>
      <c r="D787" s="400"/>
      <c r="E787" s="400"/>
      <c r="F787" s="400"/>
      <c r="G787" s="400"/>
      <c r="H787" s="400"/>
      <c r="I787" s="400"/>
      <c r="J787" s="400"/>
      <c r="K787" s="400"/>
      <c r="L787" s="400"/>
      <c r="M787" s="400"/>
      <c r="N787" s="400"/>
    </row>
    <row r="788" spans="1:14" ht="24.95" customHeight="1" x14ac:dyDescent="0.3">
      <c r="A788" s="684" t="s">
        <v>45</v>
      </c>
      <c r="B788" s="684"/>
      <c r="C788" s="684"/>
      <c r="D788" s="684"/>
      <c r="E788" s="684"/>
      <c r="F788" s="401"/>
      <c r="G788" s="401"/>
      <c r="H788" s="687" t="s">
        <v>65</v>
      </c>
      <c r="I788" s="687"/>
      <c r="J788" s="687"/>
      <c r="K788" s="687"/>
      <c r="L788" s="687"/>
      <c r="M788" s="687"/>
      <c r="N788" s="401"/>
    </row>
    <row r="789" spans="1:14" ht="24.95" customHeight="1" x14ac:dyDescent="0.2">
      <c r="A789" s="513" t="s">
        <v>29</v>
      </c>
      <c r="B789" s="513"/>
      <c r="C789" s="514"/>
      <c r="D789" s="525"/>
      <c r="E789" s="525">
        <v>238009</v>
      </c>
      <c r="H789" s="513" t="s">
        <v>29</v>
      </c>
      <c r="I789" s="513"/>
      <c r="J789" s="514"/>
      <c r="K789" s="525"/>
      <c r="L789" s="513"/>
      <c r="M789" s="525">
        <v>514103.41666666669</v>
      </c>
    </row>
    <row r="790" spans="1:14" ht="24.95" customHeight="1" x14ac:dyDescent="0.2">
      <c r="A790" s="515" t="s">
        <v>30</v>
      </c>
      <c r="B790" s="515"/>
      <c r="C790" s="516"/>
      <c r="D790" s="527"/>
      <c r="E790" s="527">
        <v>43442</v>
      </c>
      <c r="H790" s="515" t="s">
        <v>30</v>
      </c>
      <c r="I790" s="515"/>
      <c r="J790" s="516"/>
      <c r="K790" s="527"/>
      <c r="L790" s="515"/>
      <c r="M790" s="527">
        <v>146201.33333333334</v>
      </c>
    </row>
    <row r="791" spans="1:14" ht="24.95" customHeight="1" x14ac:dyDescent="0.2">
      <c r="A791" s="517" t="s">
        <v>0</v>
      </c>
      <c r="B791" s="517"/>
      <c r="C791" s="518"/>
      <c r="D791" s="526"/>
      <c r="E791" s="526">
        <v>281451</v>
      </c>
      <c r="H791" s="517" t="s">
        <v>0</v>
      </c>
      <c r="I791" s="517"/>
      <c r="J791" s="518"/>
      <c r="K791" s="526"/>
      <c r="L791" s="517"/>
      <c r="M791" s="526">
        <v>660304.75</v>
      </c>
    </row>
    <row r="792" spans="1:14" ht="24.95" customHeight="1" x14ac:dyDescent="0.2">
      <c r="A792" s="515" t="s">
        <v>34</v>
      </c>
      <c r="B792" s="515"/>
      <c r="C792" s="516"/>
      <c r="D792" s="525"/>
      <c r="E792" s="525">
        <v>385447</v>
      </c>
      <c r="H792" s="515" t="s">
        <v>34</v>
      </c>
      <c r="I792" s="515"/>
      <c r="J792" s="516"/>
      <c r="K792" s="525"/>
      <c r="L792" s="515"/>
      <c r="M792" s="525">
        <v>883247.5</v>
      </c>
    </row>
    <row r="793" spans="1:14" ht="24.95" customHeight="1" x14ac:dyDescent="0.2">
      <c r="A793" s="515" t="s">
        <v>35</v>
      </c>
      <c r="B793" s="515"/>
      <c r="C793" s="516"/>
      <c r="D793" s="527"/>
      <c r="E793" s="527">
        <v>70435</v>
      </c>
      <c r="H793" s="515" t="s">
        <v>35</v>
      </c>
      <c r="I793" s="515"/>
      <c r="J793" s="516"/>
      <c r="K793" s="527"/>
      <c r="L793" s="515"/>
      <c r="M793" s="527">
        <v>210371.75</v>
      </c>
    </row>
    <row r="794" spans="1:14" ht="24.95" customHeight="1" x14ac:dyDescent="0.2">
      <c r="A794" s="517" t="s">
        <v>1</v>
      </c>
      <c r="B794" s="517"/>
      <c r="C794" s="518"/>
      <c r="D794" s="539"/>
      <c r="E794" s="539">
        <v>455882</v>
      </c>
      <c r="H794" s="517" t="s">
        <v>1</v>
      </c>
      <c r="I794" s="517"/>
      <c r="J794" s="518"/>
      <c r="K794" s="539"/>
      <c r="L794" s="517"/>
      <c r="M794" s="539">
        <v>1093619.25</v>
      </c>
    </row>
    <row r="795" spans="1:14" ht="24.95" customHeight="1" x14ac:dyDescent="0.2">
      <c r="A795" s="517" t="s">
        <v>66</v>
      </c>
      <c r="B795" s="517"/>
      <c r="C795" s="518"/>
      <c r="D795" s="533"/>
      <c r="E795" s="533">
        <v>0.1482589429</v>
      </c>
      <c r="H795" s="517" t="s">
        <v>66</v>
      </c>
      <c r="I795" s="517"/>
      <c r="J795" s="518"/>
      <c r="K795" s="533"/>
      <c r="L795" s="517"/>
      <c r="M795" s="533">
        <v>0.24547777409166663</v>
      </c>
    </row>
    <row r="796" spans="1:14" ht="24.95" customHeight="1" x14ac:dyDescent="0.2">
      <c r="A796" s="520" t="s">
        <v>3</v>
      </c>
      <c r="B796" s="520"/>
      <c r="C796" s="521"/>
      <c r="D796" s="528"/>
      <c r="E796" s="528">
        <v>1.6197561920192147</v>
      </c>
      <c r="H796" s="520" t="s">
        <v>3</v>
      </c>
      <c r="I796" s="520"/>
      <c r="J796" s="521"/>
      <c r="K796" s="528"/>
      <c r="L796" s="520"/>
      <c r="M796" s="528">
        <v>1.6562341100832607</v>
      </c>
    </row>
    <row r="797" spans="1:14" ht="24.95" customHeight="1" x14ac:dyDescent="0.2">
      <c r="A797" s="513" t="s">
        <v>59</v>
      </c>
      <c r="B797" s="513"/>
      <c r="C797" s="514"/>
      <c r="D797" s="529"/>
      <c r="E797" s="529">
        <v>1.6194639698498796</v>
      </c>
      <c r="H797" s="513" t="s">
        <v>59</v>
      </c>
      <c r="I797" s="513"/>
      <c r="J797" s="514"/>
      <c r="K797" s="529"/>
      <c r="L797" s="513"/>
      <c r="M797" s="529">
        <v>1.7180346820621855</v>
      </c>
    </row>
    <row r="798" spans="1:14" ht="24.95" customHeight="1" x14ac:dyDescent="0.2">
      <c r="A798" s="523" t="s">
        <v>60</v>
      </c>
      <c r="B798" s="523"/>
      <c r="C798" s="524"/>
      <c r="D798" s="530"/>
      <c r="E798" s="530">
        <v>1.6213572119147368</v>
      </c>
      <c r="H798" s="523" t="s">
        <v>60</v>
      </c>
      <c r="I798" s="523"/>
      <c r="J798" s="524"/>
      <c r="K798" s="530"/>
      <c r="L798" s="523"/>
      <c r="M798" s="530">
        <v>1.4389181357215164</v>
      </c>
    </row>
    <row r="799" spans="1:14" ht="24.95" customHeight="1" x14ac:dyDescent="0.2">
      <c r="D799" s="394"/>
      <c r="E799" s="394"/>
      <c r="F799" s="394"/>
      <c r="G799" s="5"/>
      <c r="H799" s="5"/>
    </row>
    <row r="800" spans="1:14" s="543" customFormat="1" ht="24.95" customHeight="1" x14ac:dyDescent="0.5">
      <c r="A800" s="671" t="s">
        <v>537</v>
      </c>
      <c r="B800" s="671"/>
      <c r="D800" s="544"/>
      <c r="E800" s="544"/>
      <c r="F800" s="544"/>
      <c r="G800" s="545"/>
      <c r="H800" s="671" t="s">
        <v>537</v>
      </c>
      <c r="I800" s="671"/>
    </row>
    <row r="801" spans="1:14" s="540" customFormat="1" ht="24.95" customHeight="1" x14ac:dyDescent="0.5">
      <c r="A801" s="685" t="s">
        <v>536</v>
      </c>
      <c r="B801" s="685"/>
      <c r="F801" s="544"/>
      <c r="G801" s="544"/>
      <c r="H801" s="685" t="s">
        <v>536</v>
      </c>
      <c r="I801" s="685"/>
      <c r="K801" s="542"/>
    </row>
    <row r="802" spans="1:14" s="374" customFormat="1" ht="24.95" customHeight="1" x14ac:dyDescent="0.25">
      <c r="A802" s="686"/>
      <c r="B802" s="686"/>
      <c r="C802" s="686"/>
      <c r="D802" s="686"/>
      <c r="E802" s="686"/>
      <c r="F802" s="544"/>
      <c r="G802" s="544"/>
      <c r="H802" s="686"/>
      <c r="I802" s="686"/>
      <c r="J802" s="686"/>
      <c r="K802" s="686"/>
      <c r="L802" s="686"/>
      <c r="M802" s="686"/>
      <c r="N802" s="543"/>
    </row>
    <row r="803" spans="1:14" ht="24.95" customHeight="1" x14ac:dyDescent="0.4">
      <c r="F803" s="403"/>
      <c r="N803" s="543"/>
    </row>
    <row r="804" spans="1:14" ht="24.95" customHeight="1" x14ac:dyDescent="0.25">
      <c r="A804" s="738"/>
      <c r="B804" s="738"/>
      <c r="C804" s="738"/>
      <c r="D804" s="738"/>
      <c r="E804" s="738"/>
      <c r="G804" s="738"/>
      <c r="H804" s="738"/>
      <c r="I804" s="738"/>
      <c r="J804" s="738"/>
      <c r="K804" s="738"/>
      <c r="L804" s="738"/>
      <c r="M804" s="738"/>
      <c r="N804" s="543"/>
    </row>
    <row r="805" spans="1:14" ht="24.95" customHeight="1" x14ac:dyDescent="0.2">
      <c r="A805" s="13"/>
      <c r="B805" s="13"/>
      <c r="C805" s="13"/>
      <c r="D805" s="13"/>
      <c r="E805" s="13"/>
      <c r="G805" s="9"/>
      <c r="H805" s="13"/>
      <c r="I805" s="13"/>
      <c r="J805" s="13"/>
      <c r="K805" s="13"/>
      <c r="L805" s="13"/>
      <c r="M805" s="13"/>
      <c r="N805" s="543"/>
    </row>
    <row r="806" spans="1:14" ht="24.95" customHeight="1" x14ac:dyDescent="0.2">
      <c r="N806" s="543"/>
    </row>
    <row r="807" spans="1:14" ht="24.95" customHeight="1" x14ac:dyDescent="0.2">
      <c r="I807" s="385"/>
      <c r="J807" s="385"/>
      <c r="K807" s="385"/>
    </row>
    <row r="808" spans="1:14" ht="24.95" customHeight="1" x14ac:dyDescent="0.2">
      <c r="I808" s="385"/>
      <c r="J808" s="385"/>
    </row>
    <row r="809" spans="1:14" ht="24.95" customHeight="1" x14ac:dyDescent="0.2"/>
    <row r="810" spans="1:14" ht="24.95" customHeight="1" x14ac:dyDescent="0.2"/>
    <row r="811" spans="1:14" ht="24.95" customHeight="1" x14ac:dyDescent="0.2"/>
    <row r="812" spans="1:14" ht="24.95" customHeight="1" x14ac:dyDescent="0.2"/>
    <row r="813" spans="1:14" ht="24.95" customHeight="1" x14ac:dyDescent="0.2"/>
    <row r="814" spans="1:14" ht="24.95" customHeight="1" x14ac:dyDescent="0.2"/>
    <row r="815" spans="1:14" ht="24.95" customHeight="1" x14ac:dyDescent="0.2"/>
    <row r="816" spans="1:14" ht="30" customHeight="1" x14ac:dyDescent="0.4">
      <c r="A816" s="670" t="s">
        <v>46</v>
      </c>
      <c r="B816" s="670"/>
      <c r="C816" s="670"/>
      <c r="D816" s="670"/>
      <c r="E816" s="670"/>
      <c r="F816" s="670"/>
      <c r="G816" s="670"/>
      <c r="H816" s="670"/>
      <c r="I816" s="670"/>
      <c r="J816" s="670"/>
      <c r="K816" s="670"/>
      <c r="L816" s="670"/>
      <c r="M816" s="670"/>
      <c r="N816" s="670"/>
    </row>
    <row r="817" spans="1:14" ht="24.95" customHeight="1" x14ac:dyDescent="0.4">
      <c r="A817" s="400"/>
      <c r="B817" s="400"/>
      <c r="C817" s="400"/>
      <c r="D817" s="400"/>
      <c r="E817" s="400"/>
      <c r="F817" s="400"/>
      <c r="G817" s="400"/>
      <c r="H817" s="400"/>
      <c r="I817" s="400"/>
      <c r="J817" s="400"/>
      <c r="K817" s="400"/>
      <c r="L817" s="400"/>
      <c r="M817" s="400"/>
      <c r="N817" s="400"/>
    </row>
    <row r="818" spans="1:14" ht="24.95" customHeight="1" x14ac:dyDescent="0.3">
      <c r="A818" s="684" t="s">
        <v>46</v>
      </c>
      <c r="B818" s="684"/>
      <c r="C818" s="684"/>
      <c r="D818" s="684"/>
      <c r="E818" s="684"/>
      <c r="F818" s="401"/>
      <c r="G818" s="401"/>
      <c r="H818" s="687" t="s">
        <v>65</v>
      </c>
      <c r="I818" s="687"/>
      <c r="J818" s="687"/>
      <c r="K818" s="687"/>
      <c r="L818" s="687"/>
      <c r="M818" s="687"/>
      <c r="N818" s="401"/>
    </row>
    <row r="819" spans="1:14" ht="24.95" customHeight="1" x14ac:dyDescent="0.2">
      <c r="A819" s="513" t="s">
        <v>29</v>
      </c>
      <c r="B819" s="513"/>
      <c r="C819" s="514"/>
      <c r="D819" s="525"/>
      <c r="E819" s="525">
        <v>340961</v>
      </c>
      <c r="H819" s="513" t="s">
        <v>29</v>
      </c>
      <c r="I819" s="513"/>
      <c r="J819" s="514"/>
      <c r="K819" s="525"/>
      <c r="L819" s="513"/>
      <c r="M819" s="525">
        <v>514103.41666666669</v>
      </c>
    </row>
    <row r="820" spans="1:14" ht="24.95" customHeight="1" x14ac:dyDescent="0.2">
      <c r="A820" s="515" t="s">
        <v>30</v>
      </c>
      <c r="B820" s="515"/>
      <c r="C820" s="516"/>
      <c r="D820" s="527"/>
      <c r="E820" s="527">
        <v>48672</v>
      </c>
      <c r="H820" s="515" t="s">
        <v>30</v>
      </c>
      <c r="I820" s="515"/>
      <c r="J820" s="516"/>
      <c r="K820" s="527"/>
      <c r="L820" s="515"/>
      <c r="M820" s="527">
        <v>146201.33333333334</v>
      </c>
    </row>
    <row r="821" spans="1:14" ht="24.95" customHeight="1" x14ac:dyDescent="0.2">
      <c r="A821" s="517" t="s">
        <v>0</v>
      </c>
      <c r="B821" s="517"/>
      <c r="C821" s="518"/>
      <c r="D821" s="526"/>
      <c r="E821" s="526">
        <v>389633</v>
      </c>
      <c r="H821" s="517" t="s">
        <v>0</v>
      </c>
      <c r="I821" s="517"/>
      <c r="J821" s="518"/>
      <c r="K821" s="526"/>
      <c r="L821" s="517"/>
      <c r="M821" s="526">
        <v>660304.75</v>
      </c>
    </row>
    <row r="822" spans="1:14" ht="24.95" customHeight="1" x14ac:dyDescent="0.2">
      <c r="A822" s="515" t="s">
        <v>34</v>
      </c>
      <c r="B822" s="515"/>
      <c r="C822" s="516"/>
      <c r="D822" s="525"/>
      <c r="E822" s="525">
        <v>547579</v>
      </c>
      <c r="H822" s="515" t="s">
        <v>34</v>
      </c>
      <c r="I822" s="515"/>
      <c r="J822" s="516"/>
      <c r="K822" s="525"/>
      <c r="L822" s="515"/>
      <c r="M822" s="525">
        <v>883247.5</v>
      </c>
    </row>
    <row r="823" spans="1:14" ht="24.95" customHeight="1" x14ac:dyDescent="0.2">
      <c r="A823" s="515" t="s">
        <v>35</v>
      </c>
      <c r="B823" s="515"/>
      <c r="C823" s="516"/>
      <c r="D823" s="527"/>
      <c r="E823" s="527">
        <v>77422</v>
      </c>
      <c r="H823" s="515" t="s">
        <v>35</v>
      </c>
      <c r="I823" s="515"/>
      <c r="J823" s="516"/>
      <c r="K823" s="527"/>
      <c r="L823" s="515"/>
      <c r="M823" s="527">
        <v>210371.75</v>
      </c>
    </row>
    <row r="824" spans="1:14" ht="24.95" customHeight="1" x14ac:dyDescent="0.2">
      <c r="A824" s="517" t="s">
        <v>1</v>
      </c>
      <c r="B824" s="517"/>
      <c r="C824" s="518"/>
      <c r="D824" s="539"/>
      <c r="E824" s="539">
        <v>625001</v>
      </c>
      <c r="H824" s="517" t="s">
        <v>1</v>
      </c>
      <c r="I824" s="517"/>
      <c r="J824" s="518"/>
      <c r="K824" s="539"/>
      <c r="L824" s="517"/>
      <c r="M824" s="539">
        <v>1093619.25</v>
      </c>
    </row>
    <row r="825" spans="1:14" ht="24.95" customHeight="1" x14ac:dyDescent="0.2">
      <c r="A825" s="517" t="s">
        <v>66</v>
      </c>
      <c r="B825" s="517"/>
      <c r="C825" s="518"/>
      <c r="D825" s="533"/>
      <c r="E825" s="533">
        <v>0.18649809470000001</v>
      </c>
      <c r="H825" s="517" t="s">
        <v>66</v>
      </c>
      <c r="I825" s="517"/>
      <c r="J825" s="518"/>
      <c r="K825" s="533"/>
      <c r="L825" s="517"/>
      <c r="M825" s="533">
        <v>0.24547777409166663</v>
      </c>
    </row>
    <row r="826" spans="1:14" ht="24.95" customHeight="1" x14ac:dyDescent="0.2">
      <c r="A826" s="520" t="s">
        <v>3</v>
      </c>
      <c r="B826" s="520"/>
      <c r="C826" s="521"/>
      <c r="D826" s="528"/>
      <c r="E826" s="528">
        <v>1.6040761434478086</v>
      </c>
      <c r="H826" s="520" t="s">
        <v>3</v>
      </c>
      <c r="I826" s="520"/>
      <c r="J826" s="521"/>
      <c r="K826" s="528"/>
      <c r="L826" s="520"/>
      <c r="M826" s="528">
        <v>1.6562341100832607</v>
      </c>
    </row>
    <row r="827" spans="1:14" ht="24.95" customHeight="1" x14ac:dyDescent="0.2">
      <c r="A827" s="513" t="s">
        <v>59</v>
      </c>
      <c r="B827" s="513"/>
      <c r="C827" s="514"/>
      <c r="D827" s="529"/>
      <c r="E827" s="529">
        <v>1.6059871950164388</v>
      </c>
      <c r="H827" s="513" t="s">
        <v>59</v>
      </c>
      <c r="I827" s="513"/>
      <c r="J827" s="514"/>
      <c r="K827" s="529"/>
      <c r="L827" s="513"/>
      <c r="M827" s="529">
        <v>1.7180346820621855</v>
      </c>
    </row>
    <row r="828" spans="1:14" ht="24.95" customHeight="1" x14ac:dyDescent="0.2">
      <c r="A828" s="523" t="s">
        <v>60</v>
      </c>
      <c r="B828" s="523"/>
      <c r="C828" s="524"/>
      <c r="D828" s="530"/>
      <c r="E828" s="530">
        <v>1.5906886916502301</v>
      </c>
      <c r="H828" s="523" t="s">
        <v>60</v>
      </c>
      <c r="I828" s="523"/>
      <c r="J828" s="524"/>
      <c r="K828" s="530"/>
      <c r="L828" s="523"/>
      <c r="M828" s="530">
        <v>1.4389181357215164</v>
      </c>
    </row>
    <row r="829" spans="1:14" ht="24.95" customHeight="1" x14ac:dyDescent="0.2">
      <c r="D829" s="394"/>
      <c r="E829" s="394"/>
      <c r="F829" s="394"/>
      <c r="G829" s="5"/>
      <c r="H829" s="5"/>
    </row>
    <row r="830" spans="1:14" s="543" customFormat="1" ht="24.95" customHeight="1" x14ac:dyDescent="0.5">
      <c r="A830" s="671" t="s">
        <v>548</v>
      </c>
      <c r="B830" s="671"/>
      <c r="D830" s="544"/>
      <c r="E830" s="544"/>
      <c r="F830" s="544"/>
      <c r="G830" s="545"/>
      <c r="H830" s="671" t="s">
        <v>548</v>
      </c>
      <c r="I830" s="671"/>
    </row>
    <row r="831" spans="1:14" s="540" customFormat="1" ht="24.95" customHeight="1" x14ac:dyDescent="0.5">
      <c r="A831" s="685" t="s">
        <v>536</v>
      </c>
      <c r="B831" s="685"/>
      <c r="F831" s="543"/>
      <c r="G831" s="544"/>
      <c r="H831" s="685" t="s">
        <v>536</v>
      </c>
      <c r="I831" s="685"/>
      <c r="K831" s="542"/>
      <c r="N831" s="543"/>
    </row>
    <row r="832" spans="1:14" s="374" customFormat="1" ht="24.95" customHeight="1" x14ac:dyDescent="0.25">
      <c r="A832" s="686"/>
      <c r="B832" s="686"/>
      <c r="C832" s="686"/>
      <c r="D832" s="686"/>
      <c r="E832" s="686"/>
      <c r="F832" s="543"/>
      <c r="G832" s="544"/>
      <c r="H832" s="686"/>
      <c r="I832" s="686"/>
      <c r="J832" s="686"/>
      <c r="K832" s="686"/>
      <c r="L832" s="686"/>
      <c r="M832" s="686"/>
      <c r="N832" s="543"/>
    </row>
    <row r="833" spans="1:14" ht="24.95" customHeight="1" x14ac:dyDescent="0.25">
      <c r="A833" s="404"/>
      <c r="B833" s="404"/>
      <c r="C833" s="404"/>
      <c r="D833" s="404"/>
      <c r="E833" s="404"/>
      <c r="F833" s="543"/>
      <c r="G833" s="544"/>
      <c r="N833" s="543"/>
    </row>
    <row r="834" spans="1:14" ht="24.95" customHeight="1" x14ac:dyDescent="0.2">
      <c r="A834" s="13"/>
      <c r="B834" s="13"/>
      <c r="C834" s="13"/>
      <c r="D834" s="13"/>
      <c r="E834" s="13"/>
      <c r="F834" s="543"/>
      <c r="G834" s="544"/>
      <c r="H834" s="13"/>
      <c r="I834" s="13"/>
      <c r="J834" s="13"/>
      <c r="K834" s="13"/>
      <c r="L834" s="13"/>
      <c r="M834" s="13"/>
      <c r="N834" s="543"/>
    </row>
    <row r="835" spans="1:14" ht="24.95" customHeight="1" x14ac:dyDescent="0.2">
      <c r="F835" s="543"/>
      <c r="N835" s="543"/>
    </row>
    <row r="836" spans="1:14" ht="24.95" customHeight="1" x14ac:dyDescent="0.2">
      <c r="F836" s="543"/>
      <c r="N836" s="543"/>
    </row>
    <row r="837" spans="1:14" ht="24.95" customHeight="1" x14ac:dyDescent="0.2">
      <c r="F837" s="543"/>
      <c r="N837" s="543"/>
    </row>
    <row r="838" spans="1:14" ht="24.95" customHeight="1" x14ac:dyDescent="0.2"/>
    <row r="839" spans="1:14" ht="24.95" customHeight="1" x14ac:dyDescent="0.2"/>
    <row r="840" spans="1:14" ht="24.95" customHeight="1" x14ac:dyDescent="0.2"/>
    <row r="841" spans="1:14" ht="24.95" customHeight="1" x14ac:dyDescent="0.2"/>
    <row r="842" spans="1:14" ht="24.95" customHeight="1" x14ac:dyDescent="0.2"/>
    <row r="843" spans="1:14" ht="24.95" customHeight="1" x14ac:dyDescent="0.2"/>
    <row r="844" spans="1:14" ht="24.95" customHeight="1" x14ac:dyDescent="0.2"/>
    <row r="845" spans="1:14" ht="24.95" customHeight="1" x14ac:dyDescent="0.2"/>
    <row r="846" spans="1:14" ht="24.95" customHeight="1" x14ac:dyDescent="0.2"/>
    <row r="847" spans="1:14" ht="24.95" customHeight="1" x14ac:dyDescent="0.2"/>
    <row r="848" spans="1:14" ht="24.95" customHeight="1" x14ac:dyDescent="0.2"/>
    <row r="849" spans="1:14" ht="24.95" customHeight="1" x14ac:dyDescent="0.2"/>
    <row r="850" spans="1:14" ht="24.95" customHeight="1" x14ac:dyDescent="0.2"/>
    <row r="851" spans="1:14" ht="24.95" customHeight="1" x14ac:dyDescent="0.2"/>
    <row r="852" spans="1:14" ht="24.95" customHeight="1" x14ac:dyDescent="0.2">
      <c r="N852" s="4">
        <v>7</v>
      </c>
    </row>
    <row r="853" spans="1:14" ht="30" customHeight="1" x14ac:dyDescent="0.4">
      <c r="A853" s="670" t="s">
        <v>47</v>
      </c>
      <c r="B853" s="670"/>
      <c r="C853" s="670"/>
      <c r="D853" s="670"/>
      <c r="E853" s="670"/>
      <c r="F853" s="670"/>
      <c r="G853" s="670"/>
      <c r="H853" s="670"/>
      <c r="I853" s="670"/>
      <c r="J853" s="670"/>
      <c r="K853" s="670"/>
      <c r="L853" s="670"/>
      <c r="M853" s="670"/>
      <c r="N853" s="670"/>
    </row>
    <row r="854" spans="1:14" ht="24.95" customHeight="1" x14ac:dyDescent="0.4">
      <c r="F854" s="400"/>
      <c r="G854" s="400"/>
      <c r="H854" s="400"/>
      <c r="I854" s="400"/>
      <c r="J854" s="400"/>
      <c r="K854" s="400"/>
      <c r="L854" s="400"/>
      <c r="M854" s="400"/>
      <c r="N854" s="400"/>
    </row>
    <row r="855" spans="1:14" ht="24.95" customHeight="1" x14ac:dyDescent="0.3">
      <c r="A855" s="684" t="s">
        <v>47</v>
      </c>
      <c r="B855" s="684"/>
      <c r="C855" s="684"/>
      <c r="D855" s="684"/>
      <c r="E855" s="684"/>
      <c r="F855" s="401"/>
      <c r="G855" s="401"/>
      <c r="H855" s="687" t="s">
        <v>65</v>
      </c>
      <c r="I855" s="687"/>
      <c r="J855" s="687"/>
      <c r="K855" s="687"/>
      <c r="L855" s="687"/>
      <c r="M855" s="687"/>
      <c r="N855" s="401"/>
    </row>
    <row r="856" spans="1:14" ht="24.95" customHeight="1" x14ac:dyDescent="0.2">
      <c r="A856" s="513" t="s">
        <v>29</v>
      </c>
      <c r="B856" s="513"/>
      <c r="C856" s="514"/>
      <c r="D856" s="525"/>
      <c r="E856" s="525">
        <v>375955</v>
      </c>
      <c r="H856" s="513" t="s">
        <v>29</v>
      </c>
      <c r="I856" s="513"/>
      <c r="J856" s="514"/>
      <c r="K856" s="525"/>
      <c r="L856" s="513"/>
      <c r="M856" s="525">
        <v>514103.41666666669</v>
      </c>
    </row>
    <row r="857" spans="1:14" ht="24.95" customHeight="1" x14ac:dyDescent="0.2">
      <c r="A857" s="515" t="s">
        <v>30</v>
      </c>
      <c r="B857" s="515"/>
      <c r="C857" s="516"/>
      <c r="D857" s="527"/>
      <c r="E857" s="527">
        <v>73421</v>
      </c>
      <c r="H857" s="515" t="s">
        <v>30</v>
      </c>
      <c r="I857" s="515"/>
      <c r="J857" s="516"/>
      <c r="K857" s="527"/>
      <c r="L857" s="515"/>
      <c r="M857" s="527">
        <v>146201.33333333334</v>
      </c>
    </row>
    <row r="858" spans="1:14" ht="24.95" customHeight="1" x14ac:dyDescent="0.2">
      <c r="A858" s="517" t="s">
        <v>0</v>
      </c>
      <c r="B858" s="517"/>
      <c r="C858" s="518"/>
      <c r="D858" s="526"/>
      <c r="E858" s="526">
        <v>449376</v>
      </c>
      <c r="H858" s="517" t="s">
        <v>0</v>
      </c>
      <c r="I858" s="517"/>
      <c r="J858" s="518"/>
      <c r="K858" s="526"/>
      <c r="L858" s="517"/>
      <c r="M858" s="526">
        <v>660304.75</v>
      </c>
    </row>
    <row r="859" spans="1:14" ht="24.95" customHeight="1" x14ac:dyDescent="0.2">
      <c r="A859" s="515" t="s">
        <v>34</v>
      </c>
      <c r="B859" s="515"/>
      <c r="C859" s="516"/>
      <c r="D859" s="525"/>
      <c r="E859" s="525">
        <v>624783</v>
      </c>
      <c r="H859" s="515" t="s">
        <v>34</v>
      </c>
      <c r="I859" s="515"/>
      <c r="J859" s="516"/>
      <c r="K859" s="525"/>
      <c r="L859" s="515"/>
      <c r="M859" s="525">
        <v>883247.5</v>
      </c>
    </row>
    <row r="860" spans="1:14" ht="24.95" customHeight="1" x14ac:dyDescent="0.2">
      <c r="A860" s="515" t="s">
        <v>35</v>
      </c>
      <c r="B860" s="515"/>
      <c r="C860" s="516"/>
      <c r="D860" s="527"/>
      <c r="E860" s="527">
        <v>108464</v>
      </c>
      <c r="H860" s="515" t="s">
        <v>35</v>
      </c>
      <c r="I860" s="515"/>
      <c r="J860" s="516"/>
      <c r="K860" s="527"/>
      <c r="L860" s="515"/>
      <c r="M860" s="527">
        <v>210371.75</v>
      </c>
    </row>
    <row r="861" spans="1:14" ht="24.95" customHeight="1" x14ac:dyDescent="0.2">
      <c r="A861" s="517" t="s">
        <v>1</v>
      </c>
      <c r="B861" s="517"/>
      <c r="C861" s="518"/>
      <c r="D861" s="539"/>
      <c r="E861" s="539">
        <v>733247</v>
      </c>
      <c r="H861" s="517" t="s">
        <v>1</v>
      </c>
      <c r="I861" s="517"/>
      <c r="J861" s="518"/>
      <c r="K861" s="539"/>
      <c r="L861" s="517"/>
      <c r="M861" s="539">
        <v>1093619.25</v>
      </c>
    </row>
    <row r="862" spans="1:14" ht="24.95" customHeight="1" x14ac:dyDescent="0.2">
      <c r="A862" s="517" t="s">
        <v>66</v>
      </c>
      <c r="B862" s="517"/>
      <c r="C862" s="518"/>
      <c r="D862" s="533"/>
      <c r="E862" s="533">
        <v>0.1781775649</v>
      </c>
      <c r="H862" s="517" t="s">
        <v>66</v>
      </c>
      <c r="I862" s="517"/>
      <c r="J862" s="518"/>
      <c r="K862" s="533"/>
      <c r="L862" s="517"/>
      <c r="M862" s="533">
        <v>0.24547777409166663</v>
      </c>
    </row>
    <row r="863" spans="1:14" ht="24.95" customHeight="1" x14ac:dyDescent="0.2">
      <c r="A863" s="520" t="s">
        <v>3</v>
      </c>
      <c r="B863" s="520"/>
      <c r="C863" s="521"/>
      <c r="D863" s="528"/>
      <c r="E863" s="528">
        <v>1.6317004023356834</v>
      </c>
      <c r="H863" s="520" t="s">
        <v>3</v>
      </c>
      <c r="I863" s="520"/>
      <c r="J863" s="521"/>
      <c r="K863" s="528"/>
      <c r="L863" s="520"/>
      <c r="M863" s="528">
        <v>1.6562341100832607</v>
      </c>
    </row>
    <row r="864" spans="1:14" ht="24.95" customHeight="1" x14ac:dyDescent="0.2">
      <c r="A864" s="513" t="s">
        <v>59</v>
      </c>
      <c r="B864" s="513"/>
      <c r="C864" s="514"/>
      <c r="D864" s="529"/>
      <c r="E864" s="529">
        <v>1.6618558072109695</v>
      </c>
      <c r="H864" s="513" t="s">
        <v>59</v>
      </c>
      <c r="I864" s="513"/>
      <c r="J864" s="514"/>
      <c r="K864" s="529"/>
      <c r="L864" s="513"/>
      <c r="M864" s="529">
        <v>1.7180346820621855</v>
      </c>
    </row>
    <row r="865" spans="1:14" ht="24.95" customHeight="1" x14ac:dyDescent="0.2">
      <c r="A865" s="523" t="s">
        <v>60</v>
      </c>
      <c r="B865" s="523"/>
      <c r="C865" s="524"/>
      <c r="D865" s="530"/>
      <c r="E865" s="530">
        <v>1.4772885141853149</v>
      </c>
      <c r="H865" s="523" t="s">
        <v>60</v>
      </c>
      <c r="I865" s="523"/>
      <c r="J865" s="524"/>
      <c r="K865" s="530"/>
      <c r="L865" s="523"/>
      <c r="M865" s="530">
        <v>1.4389181357215164</v>
      </c>
    </row>
    <row r="866" spans="1:14" ht="24.95" customHeight="1" x14ac:dyDescent="0.2">
      <c r="D866" s="394"/>
      <c r="E866" s="394"/>
      <c r="F866" s="394"/>
      <c r="G866" s="5"/>
      <c r="H866" s="5"/>
    </row>
    <row r="867" spans="1:14" s="543" customFormat="1" ht="24.95" customHeight="1" x14ac:dyDescent="0.5">
      <c r="A867" s="671" t="s">
        <v>547</v>
      </c>
      <c r="B867" s="671"/>
      <c r="D867" s="544"/>
      <c r="E867" s="544"/>
      <c r="F867" s="394"/>
      <c r="G867" s="394"/>
      <c r="H867" s="671" t="s">
        <v>547</v>
      </c>
      <c r="I867" s="671"/>
    </row>
    <row r="868" spans="1:14" s="540" customFormat="1" ht="24.95" customHeight="1" x14ac:dyDescent="0.5">
      <c r="A868" s="685" t="s">
        <v>536</v>
      </c>
      <c r="B868" s="685"/>
      <c r="F868" s="394"/>
      <c r="G868" s="394"/>
      <c r="H868" s="685" t="s">
        <v>536</v>
      </c>
      <c r="I868" s="685"/>
      <c r="K868" s="542"/>
      <c r="N868" s="543"/>
    </row>
    <row r="869" spans="1:14" s="374" customFormat="1" ht="24.95" customHeight="1" x14ac:dyDescent="0.25">
      <c r="A869" s="686"/>
      <c r="B869" s="686"/>
      <c r="C869" s="686"/>
      <c r="D869" s="686"/>
      <c r="E869" s="686"/>
      <c r="F869" s="394"/>
      <c r="G869" s="394"/>
      <c r="H869" s="686"/>
      <c r="I869" s="686"/>
      <c r="J869" s="686"/>
      <c r="K869" s="686"/>
      <c r="L869" s="686"/>
      <c r="M869" s="686"/>
      <c r="N869" s="543"/>
    </row>
    <row r="870" spans="1:14" ht="24.95" customHeight="1" x14ac:dyDescent="0.5">
      <c r="D870" s="741"/>
      <c r="E870" s="741"/>
      <c r="F870" s="403"/>
      <c r="G870" s="402"/>
      <c r="H870" s="402"/>
      <c r="N870" s="543"/>
    </row>
    <row r="871" spans="1:14" ht="24.95" customHeight="1" x14ac:dyDescent="0.25">
      <c r="A871" s="738"/>
      <c r="B871" s="738"/>
      <c r="C871" s="738"/>
      <c r="D871" s="738"/>
      <c r="E871" s="738"/>
      <c r="G871" s="405"/>
      <c r="H871" s="405"/>
      <c r="I871" s="405"/>
      <c r="J871" s="405"/>
      <c r="K871" s="405"/>
      <c r="L871" s="405"/>
      <c r="M871" s="405"/>
    </row>
    <row r="872" spans="1:14" ht="24.95" customHeight="1" x14ac:dyDescent="0.2">
      <c r="A872" s="374"/>
      <c r="B872" s="13"/>
      <c r="C872" s="13"/>
      <c r="D872" s="13"/>
      <c r="E872" s="13"/>
      <c r="H872" s="13"/>
      <c r="I872" s="13"/>
      <c r="J872" s="13"/>
      <c r="K872" s="13"/>
      <c r="L872" s="13"/>
      <c r="M872" s="13"/>
    </row>
    <row r="873" spans="1:14" ht="24.95" customHeight="1" x14ac:dyDescent="0.2"/>
    <row r="874" spans="1:14" ht="24.95" customHeight="1" x14ac:dyDescent="0.2"/>
    <row r="875" spans="1:14" ht="24.95" customHeight="1" x14ac:dyDescent="0.2"/>
    <row r="876" spans="1:14" ht="24.95" customHeight="1" x14ac:dyDescent="0.2"/>
    <row r="877" spans="1:14" ht="24.95" customHeight="1" x14ac:dyDescent="0.2"/>
    <row r="878" spans="1:14" ht="24.95" customHeight="1" x14ac:dyDescent="0.2"/>
    <row r="879" spans="1:14" ht="24.95" customHeight="1" x14ac:dyDescent="0.2"/>
    <row r="880" spans="1:14" ht="24.95" customHeight="1" x14ac:dyDescent="0.2"/>
    <row r="881" spans="1:14" ht="24.95" customHeight="1" x14ac:dyDescent="0.2"/>
    <row r="882" spans="1:14" ht="24.95" customHeight="1" x14ac:dyDescent="0.2">
      <c r="N882" s="4"/>
    </row>
    <row r="883" spans="1:14" ht="30" customHeight="1" x14ac:dyDescent="0.4">
      <c r="A883" s="670" t="s">
        <v>48</v>
      </c>
      <c r="B883" s="670"/>
      <c r="C883" s="670"/>
      <c r="D883" s="670"/>
      <c r="E883" s="670"/>
      <c r="F883" s="670"/>
      <c r="G883" s="670"/>
      <c r="H883" s="670"/>
      <c r="I883" s="670"/>
      <c r="J883" s="670"/>
      <c r="K883" s="670"/>
      <c r="L883" s="670"/>
      <c r="M883" s="670"/>
      <c r="N883" s="670"/>
    </row>
    <row r="884" spans="1:14" ht="24.95" customHeight="1" x14ac:dyDescent="0.4">
      <c r="F884" s="400"/>
      <c r="G884" s="400"/>
      <c r="H884" s="400"/>
      <c r="I884" s="400"/>
      <c r="J884" s="400"/>
      <c r="K884" s="400"/>
      <c r="L884" s="400"/>
      <c r="M884" s="400"/>
      <c r="N884" s="400"/>
    </row>
    <row r="885" spans="1:14" ht="24.95" customHeight="1" x14ac:dyDescent="0.3">
      <c r="A885" s="684" t="s">
        <v>48</v>
      </c>
      <c r="B885" s="684"/>
      <c r="C885" s="684"/>
      <c r="D885" s="684"/>
      <c r="E885" s="684"/>
      <c r="F885" s="401"/>
      <c r="G885" s="401"/>
      <c r="H885" s="687" t="s">
        <v>65</v>
      </c>
      <c r="I885" s="687"/>
      <c r="J885" s="687"/>
      <c r="K885" s="687"/>
      <c r="L885" s="687"/>
      <c r="M885" s="687"/>
      <c r="N885" s="401"/>
    </row>
    <row r="886" spans="1:14" ht="24.95" customHeight="1" x14ac:dyDescent="0.2">
      <c r="A886" s="513" t="s">
        <v>29</v>
      </c>
      <c r="B886" s="513"/>
      <c r="C886" s="514"/>
      <c r="D886" s="525"/>
      <c r="E886" s="525">
        <v>559927</v>
      </c>
      <c r="H886" s="513" t="s">
        <v>29</v>
      </c>
      <c r="I886" s="513"/>
      <c r="J886" s="514"/>
      <c r="K886" s="525"/>
      <c r="L886" s="513"/>
      <c r="M886" s="525">
        <v>514103.41666666669</v>
      </c>
    </row>
    <row r="887" spans="1:14" ht="24.95" customHeight="1" x14ac:dyDescent="0.2">
      <c r="A887" s="515" t="s">
        <v>30</v>
      </c>
      <c r="B887" s="515"/>
      <c r="C887" s="516"/>
      <c r="D887" s="527"/>
      <c r="E887" s="527">
        <v>122020</v>
      </c>
      <c r="H887" s="515" t="s">
        <v>30</v>
      </c>
      <c r="I887" s="515"/>
      <c r="J887" s="516"/>
      <c r="K887" s="527"/>
      <c r="L887" s="515"/>
      <c r="M887" s="527">
        <v>146201.33333333334</v>
      </c>
    </row>
    <row r="888" spans="1:14" ht="24.95" customHeight="1" x14ac:dyDescent="0.2">
      <c r="A888" s="517" t="s">
        <v>0</v>
      </c>
      <c r="B888" s="517"/>
      <c r="C888" s="518"/>
      <c r="D888" s="526"/>
      <c r="E888" s="526">
        <v>681947</v>
      </c>
      <c r="H888" s="517" t="s">
        <v>0</v>
      </c>
      <c r="I888" s="517"/>
      <c r="J888" s="518"/>
      <c r="K888" s="526"/>
      <c r="L888" s="517"/>
      <c r="M888" s="526">
        <v>660304.75</v>
      </c>
    </row>
    <row r="889" spans="1:14" ht="24.95" customHeight="1" x14ac:dyDescent="0.2">
      <c r="A889" s="515" t="s">
        <v>34</v>
      </c>
      <c r="B889" s="515"/>
      <c r="C889" s="516"/>
      <c r="D889" s="525"/>
      <c r="E889" s="525">
        <v>975080</v>
      </c>
      <c r="H889" s="515" t="s">
        <v>34</v>
      </c>
      <c r="I889" s="515"/>
      <c r="J889" s="516"/>
      <c r="K889" s="525"/>
      <c r="L889" s="515"/>
      <c r="M889" s="525">
        <v>883247.5</v>
      </c>
    </row>
    <row r="890" spans="1:14" ht="24.95" customHeight="1" x14ac:dyDescent="0.2">
      <c r="A890" s="515" t="s">
        <v>35</v>
      </c>
      <c r="B890" s="515"/>
      <c r="C890" s="516"/>
      <c r="D890" s="527"/>
      <c r="E890" s="527">
        <v>185743</v>
      </c>
      <c r="H890" s="515" t="s">
        <v>35</v>
      </c>
      <c r="I890" s="515"/>
      <c r="J890" s="516"/>
      <c r="K890" s="527"/>
      <c r="L890" s="515"/>
      <c r="M890" s="527">
        <v>210371.75</v>
      </c>
    </row>
    <row r="891" spans="1:14" ht="24.95" customHeight="1" x14ac:dyDescent="0.2">
      <c r="A891" s="517" t="s">
        <v>1</v>
      </c>
      <c r="B891" s="517"/>
      <c r="C891" s="518"/>
      <c r="D891" s="539"/>
      <c r="E891" s="539">
        <v>1160823</v>
      </c>
      <c r="H891" s="517" t="s">
        <v>1</v>
      </c>
      <c r="I891" s="517"/>
      <c r="J891" s="518"/>
      <c r="K891" s="539"/>
      <c r="L891" s="517"/>
      <c r="M891" s="539">
        <v>1093619.25</v>
      </c>
    </row>
    <row r="892" spans="1:14" ht="24.95" customHeight="1" x14ac:dyDescent="0.2">
      <c r="A892" s="517" t="s">
        <v>66</v>
      </c>
      <c r="B892" s="517"/>
      <c r="C892" s="518"/>
      <c r="D892" s="533"/>
      <c r="E892" s="533">
        <v>0.25785985719999999</v>
      </c>
      <c r="H892" s="517" t="s">
        <v>66</v>
      </c>
      <c r="I892" s="517"/>
      <c r="J892" s="518"/>
      <c r="K892" s="533"/>
      <c r="L892" s="517"/>
      <c r="M892" s="533">
        <v>0.24547777409166663</v>
      </c>
    </row>
    <row r="893" spans="1:14" ht="24.95" customHeight="1" x14ac:dyDescent="0.2">
      <c r="A893" s="520" t="s">
        <v>3</v>
      </c>
      <c r="B893" s="520"/>
      <c r="C893" s="521"/>
      <c r="D893" s="528"/>
      <c r="E893" s="528">
        <v>1.7022187941291624</v>
      </c>
      <c r="H893" s="520" t="s">
        <v>3</v>
      </c>
      <c r="I893" s="520"/>
      <c r="J893" s="521"/>
      <c r="K893" s="528"/>
      <c r="L893" s="520"/>
      <c r="M893" s="528">
        <v>1.6562341100832607</v>
      </c>
    </row>
    <row r="894" spans="1:14" ht="24.95" customHeight="1" x14ac:dyDescent="0.2">
      <c r="A894" s="513" t="s">
        <v>59</v>
      </c>
      <c r="B894" s="513"/>
      <c r="C894" s="514"/>
      <c r="D894" s="529"/>
      <c r="E894" s="529">
        <v>1.7414412950259588</v>
      </c>
      <c r="H894" s="513" t="s">
        <v>59</v>
      </c>
      <c r="I894" s="513"/>
      <c r="J894" s="514"/>
      <c r="K894" s="529"/>
      <c r="L894" s="513"/>
      <c r="M894" s="529">
        <v>1.7180346820621855</v>
      </c>
    </row>
    <row r="895" spans="1:14" ht="24.95" customHeight="1" x14ac:dyDescent="0.2">
      <c r="A895" s="523" t="s">
        <v>60</v>
      </c>
      <c r="B895" s="523"/>
      <c r="C895" s="524"/>
      <c r="D895" s="530"/>
      <c r="E895" s="530">
        <v>1.5222340599901656</v>
      </c>
      <c r="H895" s="523" t="s">
        <v>60</v>
      </c>
      <c r="I895" s="523"/>
      <c r="J895" s="524"/>
      <c r="K895" s="530"/>
      <c r="L895" s="523"/>
      <c r="M895" s="530">
        <v>1.4389181357215164</v>
      </c>
    </row>
    <row r="896" spans="1:14" ht="24.95" customHeight="1" x14ac:dyDescent="0.2">
      <c r="D896" s="394"/>
      <c r="E896" s="394"/>
      <c r="F896" s="394"/>
      <c r="G896" s="5"/>
      <c r="K896" s="739"/>
      <c r="L896" s="739"/>
      <c r="M896" s="739"/>
    </row>
    <row r="897" spans="1:14" s="543" customFormat="1" ht="24.95" customHeight="1" x14ac:dyDescent="0.5">
      <c r="A897" s="671" t="s">
        <v>546</v>
      </c>
      <c r="B897" s="671"/>
      <c r="D897" s="544"/>
      <c r="E897" s="544"/>
      <c r="F897" s="394"/>
      <c r="G897" s="394"/>
      <c r="H897" s="671" t="s">
        <v>546</v>
      </c>
      <c r="I897" s="671"/>
      <c r="K897" s="740"/>
      <c r="L897" s="740"/>
      <c r="M897" s="740"/>
    </row>
    <row r="898" spans="1:14" s="540" customFormat="1" ht="24.95" customHeight="1" x14ac:dyDescent="0.5">
      <c r="A898" s="685" t="s">
        <v>536</v>
      </c>
      <c r="B898" s="685"/>
      <c r="F898" s="394"/>
      <c r="G898" s="394"/>
      <c r="H898" s="685" t="s">
        <v>536</v>
      </c>
      <c r="I898" s="685"/>
      <c r="K898" s="542"/>
    </row>
    <row r="899" spans="1:14" s="374" customFormat="1" ht="24.95" customHeight="1" x14ac:dyDescent="0.25">
      <c r="A899" s="686"/>
      <c r="B899" s="686"/>
      <c r="C899" s="686"/>
      <c r="D899" s="686"/>
      <c r="E899" s="686"/>
      <c r="F899" s="394"/>
      <c r="G899" s="394"/>
      <c r="H899" s="686"/>
      <c r="I899" s="686"/>
      <c r="J899" s="686"/>
      <c r="K899" s="686"/>
      <c r="L899" s="686"/>
      <c r="M899" s="686"/>
      <c r="N899" s="543"/>
    </row>
    <row r="900" spans="1:14" ht="24.95" customHeight="1" x14ac:dyDescent="0.25">
      <c r="A900" s="737"/>
      <c r="B900" s="737"/>
      <c r="C900" s="737"/>
      <c r="D900" s="737"/>
      <c r="E900" s="737"/>
      <c r="F900" s="394"/>
      <c r="G900" s="394"/>
      <c r="H900" s="738"/>
      <c r="I900" s="738"/>
      <c r="J900" s="738"/>
      <c r="K900" s="738"/>
      <c r="L900" s="738"/>
      <c r="M900" s="738"/>
      <c r="N900" s="543"/>
    </row>
    <row r="901" spans="1:14" ht="24.95" customHeight="1" x14ac:dyDescent="0.2">
      <c r="A901" s="13"/>
      <c r="B901" s="13"/>
      <c r="C901" s="13"/>
      <c r="D901" s="13"/>
      <c r="E901" s="13"/>
      <c r="F901" s="394"/>
      <c r="G901" s="394"/>
      <c r="H901" s="9"/>
      <c r="I901" s="9"/>
      <c r="J901" s="9"/>
      <c r="K901" s="9"/>
      <c r="L901" s="9"/>
      <c r="M901" s="9"/>
      <c r="N901" s="543"/>
    </row>
    <row r="902" spans="1:14" ht="24.95" customHeight="1" x14ac:dyDescent="0.2">
      <c r="A902" s="374"/>
      <c r="B902" s="374"/>
      <c r="C902" s="374"/>
      <c r="D902" s="374"/>
      <c r="E902" s="374"/>
      <c r="F902" s="394"/>
      <c r="G902" s="394"/>
    </row>
    <row r="903" spans="1:14" ht="24.95" customHeight="1" x14ac:dyDescent="0.2">
      <c r="A903" s="374"/>
      <c r="B903" s="374"/>
      <c r="C903" s="374"/>
      <c r="D903" s="374"/>
      <c r="E903" s="374"/>
    </row>
    <row r="904" spans="1:14" ht="24.95" customHeight="1" x14ac:dyDescent="0.2"/>
    <row r="905" spans="1:14" ht="24.95" customHeight="1" x14ac:dyDescent="0.2"/>
    <row r="906" spans="1:14" ht="24.95" customHeight="1" x14ac:dyDescent="0.2"/>
    <row r="907" spans="1:14" ht="24.95" customHeight="1" x14ac:dyDescent="0.2"/>
    <row r="908" spans="1:14" ht="24.95" customHeight="1" x14ac:dyDescent="0.2"/>
    <row r="909" spans="1:14" ht="24.95" customHeight="1" x14ac:dyDescent="0.2"/>
    <row r="910" spans="1:14" ht="24.95" customHeight="1" x14ac:dyDescent="0.2"/>
    <row r="911" spans="1:14" ht="24.95" customHeight="1" x14ac:dyDescent="0.2"/>
    <row r="912" spans="1:14" ht="24.95" customHeight="1" x14ac:dyDescent="0.2"/>
    <row r="913" spans="1:14" ht="24.95" customHeight="1" x14ac:dyDescent="0.2"/>
    <row r="914" spans="1:14" ht="24.95" customHeight="1" x14ac:dyDescent="0.2"/>
    <row r="915" spans="1:14" ht="24.95" customHeight="1" x14ac:dyDescent="0.2"/>
    <row r="916" spans="1:14" ht="24.95" customHeight="1" x14ac:dyDescent="0.2"/>
    <row r="917" spans="1:14" ht="24.95" customHeight="1" x14ac:dyDescent="0.2"/>
    <row r="918" spans="1:14" ht="24.95" customHeight="1" x14ac:dyDescent="0.2"/>
    <row r="919" spans="1:14" ht="24.95" customHeight="1" x14ac:dyDescent="0.2"/>
    <row r="920" spans="1:14" ht="24.95" customHeight="1" x14ac:dyDescent="0.2"/>
    <row r="921" spans="1:14" ht="24.95" customHeight="1" x14ac:dyDescent="0.2"/>
    <row r="922" spans="1:14" ht="24.95" customHeight="1" x14ac:dyDescent="0.2">
      <c r="N922" s="4">
        <v>8</v>
      </c>
    </row>
    <row r="923" spans="1:14" ht="30" customHeight="1" x14ac:dyDescent="0.4">
      <c r="A923" s="670" t="s">
        <v>49</v>
      </c>
      <c r="B923" s="670"/>
      <c r="C923" s="670"/>
      <c r="D923" s="670"/>
      <c r="E923" s="670"/>
      <c r="F923" s="670"/>
      <c r="G923" s="670"/>
      <c r="H923" s="670"/>
      <c r="I923" s="670"/>
      <c r="J923" s="670"/>
      <c r="K923" s="670"/>
      <c r="L923" s="670"/>
      <c r="M923" s="670"/>
      <c r="N923" s="670"/>
    </row>
    <row r="924" spans="1:14" ht="24.95" customHeight="1" x14ac:dyDescent="0.4">
      <c r="A924" s="400"/>
      <c r="B924" s="400"/>
      <c r="C924" s="400"/>
      <c r="D924" s="400"/>
      <c r="E924" s="400"/>
      <c r="F924" s="400"/>
      <c r="G924" s="400"/>
      <c r="H924" s="400"/>
      <c r="I924" s="400"/>
      <c r="J924" s="400"/>
      <c r="K924" s="400"/>
      <c r="L924" s="400"/>
      <c r="M924" s="400"/>
      <c r="N924" s="400"/>
    </row>
    <row r="925" spans="1:14" ht="24.95" customHeight="1" x14ac:dyDescent="0.3">
      <c r="A925" s="684" t="s">
        <v>49</v>
      </c>
      <c r="B925" s="684"/>
      <c r="C925" s="684"/>
      <c r="D925" s="684"/>
      <c r="E925" s="684"/>
      <c r="F925" s="401"/>
      <c r="G925" s="401"/>
      <c r="H925" s="687" t="s">
        <v>65</v>
      </c>
      <c r="I925" s="687"/>
      <c r="J925" s="687"/>
      <c r="K925" s="687"/>
      <c r="L925" s="687"/>
      <c r="M925" s="687"/>
      <c r="N925" s="401"/>
    </row>
    <row r="926" spans="1:14" ht="24.95" customHeight="1" x14ac:dyDescent="0.2">
      <c r="A926" s="513" t="s">
        <v>29</v>
      </c>
      <c r="B926" s="513"/>
      <c r="C926" s="514"/>
      <c r="D926" s="525"/>
      <c r="E926" s="525">
        <v>509552</v>
      </c>
      <c r="H926" s="513" t="s">
        <v>29</v>
      </c>
      <c r="I926" s="513"/>
      <c r="J926" s="514"/>
      <c r="K926" s="525"/>
      <c r="L926" s="513"/>
      <c r="M926" s="525">
        <v>514103.41666666669</v>
      </c>
    </row>
    <row r="927" spans="1:14" ht="24.95" customHeight="1" x14ac:dyDescent="0.2">
      <c r="A927" s="515" t="s">
        <v>30</v>
      </c>
      <c r="B927" s="515"/>
      <c r="C927" s="516"/>
      <c r="D927" s="527"/>
      <c r="E927" s="527">
        <v>183135</v>
      </c>
      <c r="H927" s="515" t="s">
        <v>30</v>
      </c>
      <c r="I927" s="515"/>
      <c r="J927" s="516"/>
      <c r="K927" s="527"/>
      <c r="L927" s="515"/>
      <c r="M927" s="527">
        <v>146201.33333333334</v>
      </c>
    </row>
    <row r="928" spans="1:14" ht="24.95" customHeight="1" x14ac:dyDescent="0.2">
      <c r="A928" s="517" t="s">
        <v>0</v>
      </c>
      <c r="B928" s="517"/>
      <c r="C928" s="518"/>
      <c r="D928" s="526"/>
      <c r="E928" s="526">
        <v>692687</v>
      </c>
      <c r="H928" s="517" t="s">
        <v>0</v>
      </c>
      <c r="I928" s="517"/>
      <c r="J928" s="518"/>
      <c r="K928" s="526"/>
      <c r="L928" s="517"/>
      <c r="M928" s="526">
        <v>660304.75</v>
      </c>
    </row>
    <row r="929" spans="1:14" ht="24.95" customHeight="1" x14ac:dyDescent="0.2">
      <c r="A929" s="515" t="s">
        <v>34</v>
      </c>
      <c r="B929" s="515"/>
      <c r="C929" s="516"/>
      <c r="D929" s="525"/>
      <c r="E929" s="525">
        <v>858144</v>
      </c>
      <c r="H929" s="515" t="s">
        <v>34</v>
      </c>
      <c r="I929" s="515"/>
      <c r="J929" s="516"/>
      <c r="K929" s="525"/>
      <c r="L929" s="515"/>
      <c r="M929" s="525">
        <v>883247.5</v>
      </c>
    </row>
    <row r="930" spans="1:14" ht="24.95" customHeight="1" x14ac:dyDescent="0.2">
      <c r="A930" s="515" t="s">
        <v>35</v>
      </c>
      <c r="B930" s="515"/>
      <c r="C930" s="516"/>
      <c r="D930" s="527"/>
      <c r="E930" s="527">
        <v>267820</v>
      </c>
      <c r="H930" s="515" t="s">
        <v>35</v>
      </c>
      <c r="I930" s="515"/>
      <c r="J930" s="516"/>
      <c r="K930" s="527"/>
      <c r="L930" s="515"/>
      <c r="M930" s="527">
        <v>210371.75</v>
      </c>
    </row>
    <row r="931" spans="1:14" ht="24.95" customHeight="1" x14ac:dyDescent="0.2">
      <c r="A931" s="517" t="s">
        <v>1</v>
      </c>
      <c r="B931" s="517"/>
      <c r="C931" s="518"/>
      <c r="D931" s="539"/>
      <c r="E931" s="539">
        <v>1125964</v>
      </c>
      <c r="H931" s="517" t="s">
        <v>1</v>
      </c>
      <c r="I931" s="517"/>
      <c r="J931" s="518"/>
      <c r="K931" s="539"/>
      <c r="L931" s="517"/>
      <c r="M931" s="539">
        <v>1093619.25</v>
      </c>
    </row>
    <row r="932" spans="1:14" ht="24.95" customHeight="1" x14ac:dyDescent="0.2">
      <c r="A932" s="517" t="s">
        <v>66</v>
      </c>
      <c r="B932" s="517"/>
      <c r="C932" s="518"/>
      <c r="D932" s="533"/>
      <c r="E932" s="533">
        <v>0.24054546569999999</v>
      </c>
      <c r="H932" s="517" t="s">
        <v>66</v>
      </c>
      <c r="I932" s="517"/>
      <c r="J932" s="518"/>
      <c r="K932" s="533"/>
      <c r="L932" s="517"/>
      <c r="M932" s="533">
        <v>0.24547777409166663</v>
      </c>
    </row>
    <row r="933" spans="1:14" ht="24.95" customHeight="1" x14ac:dyDescent="0.2">
      <c r="A933" s="520" t="s">
        <v>3</v>
      </c>
      <c r="B933" s="520"/>
      <c r="C933" s="521"/>
      <c r="D933" s="528"/>
      <c r="E933" s="528">
        <v>1.625501850041938</v>
      </c>
      <c r="H933" s="520" t="s">
        <v>3</v>
      </c>
      <c r="I933" s="520"/>
      <c r="J933" s="521"/>
      <c r="K933" s="528"/>
      <c r="L933" s="520"/>
      <c r="M933" s="528">
        <v>1.6562341100832607</v>
      </c>
    </row>
    <row r="934" spans="1:14" ht="24.95" customHeight="1" x14ac:dyDescent="0.2">
      <c r="A934" s="513" t="s">
        <v>59</v>
      </c>
      <c r="B934" s="513"/>
      <c r="C934" s="514"/>
      <c r="D934" s="529"/>
      <c r="E934" s="529">
        <v>1.6841146732816277</v>
      </c>
      <c r="H934" s="513" t="s">
        <v>59</v>
      </c>
      <c r="I934" s="513"/>
      <c r="J934" s="514"/>
      <c r="K934" s="529"/>
      <c r="L934" s="513"/>
      <c r="M934" s="529">
        <v>1.7180346820621855</v>
      </c>
    </row>
    <row r="935" spans="1:14" ht="24.95" customHeight="1" x14ac:dyDescent="0.2">
      <c r="A935" s="523" t="s">
        <v>60</v>
      </c>
      <c r="B935" s="523"/>
      <c r="C935" s="524"/>
      <c r="D935" s="530"/>
      <c r="E935" s="530">
        <v>1.4624184344882192</v>
      </c>
      <c r="F935" s="394"/>
      <c r="G935" s="394"/>
      <c r="H935" s="523" t="s">
        <v>60</v>
      </c>
      <c r="I935" s="523"/>
      <c r="J935" s="524"/>
      <c r="K935" s="530"/>
      <c r="L935" s="523"/>
      <c r="M935" s="530">
        <v>1.4389181357215164</v>
      </c>
    </row>
    <row r="936" spans="1:14" ht="24.95" customHeight="1" x14ac:dyDescent="0.2">
      <c r="D936" s="394"/>
      <c r="E936" s="394"/>
      <c r="F936" s="394"/>
      <c r="G936" s="394"/>
      <c r="H936" s="5"/>
    </row>
    <row r="937" spans="1:14" s="543" customFormat="1" ht="24.95" customHeight="1" x14ac:dyDescent="0.5">
      <c r="A937" s="671" t="s">
        <v>545</v>
      </c>
      <c r="B937" s="671"/>
      <c r="D937" s="544"/>
      <c r="E937" s="544"/>
      <c r="F937" s="394"/>
      <c r="G937" s="394"/>
      <c r="H937" s="671" t="s">
        <v>545</v>
      </c>
      <c r="I937" s="671"/>
    </row>
    <row r="938" spans="1:14" s="540" customFormat="1" ht="24.95" customHeight="1" x14ac:dyDescent="0.5">
      <c r="A938" s="685" t="s">
        <v>536</v>
      </c>
      <c r="B938" s="685"/>
      <c r="F938" s="394"/>
      <c r="G938" s="394"/>
      <c r="H938" s="685" t="s">
        <v>536</v>
      </c>
      <c r="I938" s="685"/>
      <c r="K938" s="542"/>
      <c r="N938" s="543"/>
    </row>
    <row r="939" spans="1:14" s="374" customFormat="1" ht="24.95" customHeight="1" x14ac:dyDescent="0.25">
      <c r="A939" s="686"/>
      <c r="B939" s="686"/>
      <c r="C939" s="686"/>
      <c r="D939" s="686"/>
      <c r="E939" s="686"/>
      <c r="F939" s="394"/>
      <c r="G939" s="394"/>
      <c r="H939" s="686"/>
      <c r="I939" s="686"/>
      <c r="J939" s="686"/>
      <c r="K939" s="686"/>
      <c r="L939" s="686"/>
      <c r="M939" s="686"/>
      <c r="N939" s="543"/>
    </row>
    <row r="940" spans="1:14" ht="24.95" customHeight="1" x14ac:dyDescent="0.2">
      <c r="A940" s="13"/>
      <c r="B940" s="13"/>
      <c r="C940" s="13"/>
      <c r="D940" s="13"/>
      <c r="E940" s="13"/>
      <c r="F940" s="394"/>
      <c r="G940" s="394"/>
      <c r="H940" s="9"/>
      <c r="I940" s="9"/>
      <c r="J940" s="9"/>
      <c r="K940" s="9"/>
      <c r="L940" s="9"/>
      <c r="M940" s="9"/>
      <c r="N940" s="543"/>
    </row>
    <row r="941" spans="1:14" ht="24.95" customHeight="1" x14ac:dyDescent="0.2">
      <c r="A941" s="374"/>
      <c r="B941" s="374"/>
      <c r="C941" s="374"/>
      <c r="D941" s="374"/>
      <c r="E941" s="374"/>
      <c r="F941" s="394"/>
      <c r="G941" s="394"/>
      <c r="N941" s="543"/>
    </row>
    <row r="942" spans="1:14" ht="24.95" customHeight="1" x14ac:dyDescent="0.2">
      <c r="A942" s="374"/>
      <c r="B942" s="374"/>
      <c r="C942" s="374"/>
      <c r="D942" s="374"/>
      <c r="E942" s="374"/>
      <c r="F942" s="394"/>
      <c r="G942" s="394"/>
    </row>
    <row r="943" spans="1:14" ht="24.95" customHeight="1" x14ac:dyDescent="0.2"/>
    <row r="944" spans="1:14" ht="24.95" customHeight="1" x14ac:dyDescent="0.2"/>
    <row r="945" spans="1:14" ht="24.95" customHeight="1" x14ac:dyDescent="0.2"/>
    <row r="946" spans="1:14" ht="24.95" customHeight="1" x14ac:dyDescent="0.2"/>
    <row r="947" spans="1:14" ht="24.95" customHeight="1" x14ac:dyDescent="0.2"/>
    <row r="948" spans="1:14" ht="24.95" customHeight="1" x14ac:dyDescent="0.2"/>
    <row r="949" spans="1:14" ht="24.95" customHeight="1" x14ac:dyDescent="0.2"/>
    <row r="950" spans="1:14" ht="24.95" customHeight="1" x14ac:dyDescent="0.2"/>
    <row r="951" spans="1:14" ht="24.95" customHeight="1" x14ac:dyDescent="0.2"/>
    <row r="952" spans="1:14" ht="24.95" customHeight="1" x14ac:dyDescent="0.2"/>
    <row r="953" spans="1:14" ht="30" customHeight="1" x14ac:dyDescent="0.4">
      <c r="A953" s="670" t="s">
        <v>50</v>
      </c>
      <c r="B953" s="670"/>
      <c r="C953" s="670"/>
      <c r="D953" s="670"/>
      <c r="E953" s="670"/>
      <c r="F953" s="670"/>
      <c r="G953" s="670"/>
      <c r="H953" s="670"/>
      <c r="I953" s="670"/>
      <c r="J953" s="670"/>
      <c r="K953" s="670"/>
      <c r="L953" s="670"/>
      <c r="M953" s="670"/>
      <c r="N953" s="670"/>
    </row>
    <row r="954" spans="1:14" ht="24.95" customHeight="1" x14ac:dyDescent="0.4">
      <c r="A954" s="400"/>
      <c r="B954" s="400"/>
      <c r="C954" s="400"/>
      <c r="D954" s="400"/>
      <c r="E954" s="400"/>
      <c r="F954" s="400"/>
      <c r="G954" s="400"/>
      <c r="H954" s="400"/>
      <c r="I954" s="400"/>
      <c r="J954" s="400"/>
      <c r="K954" s="400"/>
      <c r="L954" s="400"/>
      <c r="M954" s="400"/>
      <c r="N954" s="400"/>
    </row>
    <row r="955" spans="1:14" ht="24.95" customHeight="1" x14ac:dyDescent="0.3">
      <c r="A955" s="684" t="s">
        <v>50</v>
      </c>
      <c r="B955" s="684"/>
      <c r="C955" s="684"/>
      <c r="D955" s="684"/>
      <c r="E955" s="684"/>
      <c r="F955" s="401"/>
      <c r="G955" s="401"/>
      <c r="H955" s="687" t="s">
        <v>65</v>
      </c>
      <c r="I955" s="687"/>
      <c r="J955" s="687"/>
      <c r="K955" s="687"/>
      <c r="L955" s="687"/>
      <c r="M955" s="687"/>
      <c r="N955" s="401"/>
    </row>
    <row r="956" spans="1:14" ht="24.95" customHeight="1" x14ac:dyDescent="0.2">
      <c r="A956" s="513" t="s">
        <v>29</v>
      </c>
      <c r="B956" s="513"/>
      <c r="C956" s="514"/>
      <c r="D956" s="525"/>
      <c r="E956" s="525">
        <v>546299</v>
      </c>
      <c r="H956" s="513" t="s">
        <v>29</v>
      </c>
      <c r="I956" s="513"/>
      <c r="J956" s="514"/>
      <c r="K956" s="525"/>
      <c r="L956" s="513"/>
      <c r="M956" s="525">
        <v>514103.41666666669</v>
      </c>
    </row>
    <row r="957" spans="1:14" ht="24.95" customHeight="1" x14ac:dyDescent="0.2">
      <c r="A957" s="515" t="s">
        <v>30</v>
      </c>
      <c r="B957" s="515"/>
      <c r="C957" s="516"/>
      <c r="D957" s="527"/>
      <c r="E957" s="527">
        <v>197947</v>
      </c>
      <c r="H957" s="515" t="s">
        <v>30</v>
      </c>
      <c r="I957" s="515"/>
      <c r="J957" s="516"/>
      <c r="K957" s="527"/>
      <c r="L957" s="515"/>
      <c r="M957" s="527">
        <v>146201.33333333334</v>
      </c>
    </row>
    <row r="958" spans="1:14" ht="24.95" customHeight="1" x14ac:dyDescent="0.2">
      <c r="A958" s="517" t="s">
        <v>0</v>
      </c>
      <c r="B958" s="517"/>
      <c r="C958" s="518"/>
      <c r="D958" s="526"/>
      <c r="E958" s="526">
        <v>744246</v>
      </c>
      <c r="H958" s="517" t="s">
        <v>0</v>
      </c>
      <c r="I958" s="517"/>
      <c r="J958" s="518"/>
      <c r="K958" s="526"/>
      <c r="L958" s="517"/>
      <c r="M958" s="526">
        <v>660304.75</v>
      </c>
    </row>
    <row r="959" spans="1:14" ht="24.95" customHeight="1" x14ac:dyDescent="0.2">
      <c r="A959" s="515" t="s">
        <v>34</v>
      </c>
      <c r="B959" s="515"/>
      <c r="C959" s="516"/>
      <c r="D959" s="525"/>
      <c r="E959" s="525">
        <v>928648</v>
      </c>
      <c r="H959" s="515" t="s">
        <v>34</v>
      </c>
      <c r="I959" s="515"/>
      <c r="J959" s="516"/>
      <c r="K959" s="525"/>
      <c r="L959" s="515"/>
      <c r="M959" s="525">
        <v>883247.5</v>
      </c>
    </row>
    <row r="960" spans="1:14" ht="24.95" customHeight="1" x14ac:dyDescent="0.2">
      <c r="A960" s="515" t="s">
        <v>35</v>
      </c>
      <c r="B960" s="515"/>
      <c r="C960" s="516"/>
      <c r="D960" s="527"/>
      <c r="E960" s="527">
        <v>291249</v>
      </c>
      <c r="H960" s="515" t="s">
        <v>35</v>
      </c>
      <c r="I960" s="515"/>
      <c r="J960" s="516"/>
      <c r="K960" s="527"/>
      <c r="L960" s="515"/>
      <c r="M960" s="527">
        <v>210371.75</v>
      </c>
    </row>
    <row r="961" spans="1:14" ht="24.95" customHeight="1" x14ac:dyDescent="0.2">
      <c r="A961" s="517" t="s">
        <v>1</v>
      </c>
      <c r="B961" s="517"/>
      <c r="C961" s="518"/>
      <c r="D961" s="539"/>
      <c r="E961" s="539">
        <v>1219897</v>
      </c>
      <c r="H961" s="517" t="s">
        <v>1</v>
      </c>
      <c r="I961" s="517"/>
      <c r="J961" s="518"/>
      <c r="K961" s="539"/>
      <c r="L961" s="517"/>
      <c r="M961" s="539">
        <v>1093619.25</v>
      </c>
    </row>
    <row r="962" spans="1:14" ht="24.95" customHeight="1" x14ac:dyDescent="0.2">
      <c r="A962" s="517" t="s">
        <v>66</v>
      </c>
      <c r="B962" s="517"/>
      <c r="C962" s="518"/>
      <c r="D962" s="533"/>
      <c r="E962" s="533">
        <v>0.25981813970000001</v>
      </c>
      <c r="H962" s="517" t="s">
        <v>66</v>
      </c>
      <c r="I962" s="517"/>
      <c r="J962" s="518"/>
      <c r="K962" s="533"/>
      <c r="L962" s="517"/>
      <c r="M962" s="533">
        <v>0.24547777409166663</v>
      </c>
    </row>
    <row r="963" spans="1:14" ht="24.95" customHeight="1" x14ac:dyDescent="0.2">
      <c r="A963" s="520" t="s">
        <v>3</v>
      </c>
      <c r="B963" s="520"/>
      <c r="C963" s="521"/>
      <c r="D963" s="528"/>
      <c r="E963" s="528">
        <v>1.6391045433902232</v>
      </c>
      <c r="H963" s="520" t="s">
        <v>3</v>
      </c>
      <c r="I963" s="520"/>
      <c r="J963" s="521"/>
      <c r="K963" s="528"/>
      <c r="L963" s="520"/>
      <c r="M963" s="528">
        <v>1.6562341100832607</v>
      </c>
    </row>
    <row r="964" spans="1:14" ht="24.95" customHeight="1" x14ac:dyDescent="0.2">
      <c r="A964" s="513" t="s">
        <v>59</v>
      </c>
      <c r="B964" s="513"/>
      <c r="C964" s="514"/>
      <c r="D964" s="529"/>
      <c r="E964" s="529">
        <v>1.6998896208852661</v>
      </c>
      <c r="F964" s="394"/>
      <c r="G964" s="394"/>
      <c r="H964" s="513" t="s">
        <v>59</v>
      </c>
      <c r="I964" s="513"/>
      <c r="J964" s="514"/>
      <c r="K964" s="529"/>
      <c r="L964" s="513"/>
      <c r="M964" s="529">
        <v>1.7180346820621855</v>
      </c>
    </row>
    <row r="965" spans="1:14" ht="24.95" customHeight="1" x14ac:dyDescent="0.2">
      <c r="A965" s="523" t="s">
        <v>60</v>
      </c>
      <c r="B965" s="523"/>
      <c r="C965" s="524"/>
      <c r="D965" s="530"/>
      <c r="E965" s="530">
        <v>1.4713483912360379</v>
      </c>
      <c r="F965" s="394"/>
      <c r="G965" s="394"/>
      <c r="H965" s="523" t="s">
        <v>60</v>
      </c>
      <c r="I965" s="523"/>
      <c r="J965" s="524"/>
      <c r="K965" s="530"/>
      <c r="L965" s="523"/>
      <c r="M965" s="530">
        <v>1.4389181357215164</v>
      </c>
    </row>
    <row r="966" spans="1:14" ht="24.95" customHeight="1" x14ac:dyDescent="0.2">
      <c r="D966" s="394"/>
      <c r="E966" s="394"/>
      <c r="F966" s="394"/>
      <c r="G966" s="394"/>
      <c r="H966" s="5"/>
      <c r="N966" s="543"/>
    </row>
    <row r="967" spans="1:14" s="543" customFormat="1" ht="24.95" customHeight="1" x14ac:dyDescent="0.5">
      <c r="A967" s="671" t="s">
        <v>544</v>
      </c>
      <c r="B967" s="671"/>
      <c r="D967" s="544"/>
      <c r="E967" s="544"/>
      <c r="F967" s="394"/>
      <c r="G967" s="394"/>
      <c r="H967" s="671" t="s">
        <v>544</v>
      </c>
      <c r="I967" s="671"/>
    </row>
    <row r="968" spans="1:14" s="540" customFormat="1" ht="24.95" customHeight="1" x14ac:dyDescent="0.5">
      <c r="A968" s="685" t="s">
        <v>536</v>
      </c>
      <c r="B968" s="685"/>
      <c r="F968" s="394"/>
      <c r="G968" s="394"/>
      <c r="H968" s="685" t="s">
        <v>536</v>
      </c>
      <c r="I968" s="685"/>
      <c r="K968" s="542"/>
      <c r="N968" s="543"/>
    </row>
    <row r="969" spans="1:14" s="374" customFormat="1" ht="24.95" customHeight="1" x14ac:dyDescent="0.25">
      <c r="A969" s="686"/>
      <c r="B969" s="686"/>
      <c r="C969" s="686"/>
      <c r="D969" s="686"/>
      <c r="E969" s="686"/>
      <c r="F969" s="394"/>
      <c r="G969" s="394"/>
      <c r="H969" s="686"/>
      <c r="I969" s="686"/>
      <c r="J969" s="686"/>
      <c r="K969" s="686"/>
      <c r="L969" s="686"/>
      <c r="M969" s="686"/>
      <c r="N969" s="543"/>
    </row>
    <row r="970" spans="1:14" ht="24.95" customHeight="1" x14ac:dyDescent="0.2">
      <c r="A970" s="13"/>
      <c r="B970" s="13"/>
      <c r="C970" s="13"/>
      <c r="D970" s="13"/>
      <c r="E970" s="13"/>
      <c r="F970" s="394"/>
      <c r="G970" s="394"/>
      <c r="H970" s="13"/>
      <c r="I970" s="13"/>
      <c r="J970" s="13"/>
      <c r="K970" s="13"/>
      <c r="L970" s="13"/>
      <c r="M970" s="13"/>
      <c r="N970" s="543"/>
    </row>
    <row r="971" spans="1:14" ht="24.95" customHeight="1" x14ac:dyDescent="0.2">
      <c r="A971" s="374"/>
      <c r="B971" s="374"/>
      <c r="C971" s="374"/>
      <c r="D971" s="374"/>
      <c r="E971" s="374"/>
      <c r="F971" s="394"/>
      <c r="G971" s="394"/>
      <c r="H971" s="374"/>
      <c r="I971" s="374"/>
      <c r="J971" s="374"/>
      <c r="K971" s="374"/>
      <c r="L971" s="374"/>
      <c r="M971" s="374"/>
    </row>
    <row r="972" spans="1:14" ht="24.95" customHeight="1" x14ac:dyDescent="0.2">
      <c r="A972" s="374"/>
      <c r="B972" s="374"/>
      <c r="C972" s="374"/>
      <c r="D972" s="374"/>
      <c r="E972" s="374"/>
      <c r="F972" s="394"/>
      <c r="G972" s="394"/>
      <c r="H972" s="374"/>
      <c r="I972" s="374"/>
      <c r="J972" s="374"/>
      <c r="K972" s="374"/>
      <c r="L972" s="374"/>
      <c r="M972" s="374"/>
    </row>
    <row r="973" spans="1:14" ht="24.95" customHeight="1" x14ac:dyDescent="0.2">
      <c r="A973" s="374"/>
      <c r="B973" s="374"/>
      <c r="C973" s="374"/>
      <c r="D973" s="374"/>
      <c r="E973" s="374"/>
      <c r="F973" s="394"/>
      <c r="G973" s="394"/>
      <c r="H973" s="374"/>
      <c r="I973" s="374"/>
      <c r="J973" s="374"/>
      <c r="K973" s="374"/>
      <c r="L973" s="374"/>
      <c r="M973" s="374"/>
    </row>
    <row r="974" spans="1:14" ht="24.95" customHeight="1" x14ac:dyDescent="0.2">
      <c r="A974" s="374"/>
      <c r="B974" s="374"/>
      <c r="C974" s="374"/>
      <c r="D974" s="374"/>
      <c r="E974" s="374"/>
      <c r="F974" s="394"/>
      <c r="G974" s="394"/>
      <c r="H974" s="374"/>
      <c r="I974" s="374"/>
      <c r="J974" s="374"/>
      <c r="K974" s="374"/>
      <c r="L974" s="374"/>
      <c r="M974" s="374"/>
    </row>
    <row r="975" spans="1:14" ht="24.95" customHeight="1" x14ac:dyDescent="0.2">
      <c r="F975" s="394"/>
      <c r="G975" s="394"/>
    </row>
    <row r="976" spans="1:14" ht="24.95" customHeight="1" x14ac:dyDescent="0.2">
      <c r="F976" s="394"/>
      <c r="G976" s="394"/>
    </row>
    <row r="977" spans="14:14" ht="24.95" customHeight="1" x14ac:dyDescent="0.2"/>
    <row r="978" spans="14:14" ht="24.95" customHeight="1" x14ac:dyDescent="0.2"/>
    <row r="979" spans="14:14" ht="24.95" customHeight="1" x14ac:dyDescent="0.2"/>
    <row r="980" spans="14:14" ht="24.95" customHeight="1" x14ac:dyDescent="0.2"/>
    <row r="981" spans="14:14" ht="24.95" customHeight="1" x14ac:dyDescent="0.2"/>
    <row r="982" spans="14:14" ht="24.95" customHeight="1" x14ac:dyDescent="0.2"/>
    <row r="983" spans="14:14" ht="24.95" customHeight="1" x14ac:dyDescent="0.2"/>
    <row r="984" spans="14:14" ht="24.95" customHeight="1" x14ac:dyDescent="0.2"/>
    <row r="985" spans="14:14" ht="24.95" customHeight="1" x14ac:dyDescent="0.2"/>
    <row r="986" spans="14:14" ht="24.95" customHeight="1" x14ac:dyDescent="0.2"/>
    <row r="987" spans="14:14" ht="24.95" customHeight="1" x14ac:dyDescent="0.2"/>
    <row r="988" spans="14:14" ht="24.95" customHeight="1" x14ac:dyDescent="0.2"/>
    <row r="989" spans="14:14" ht="24.95" customHeight="1" x14ac:dyDescent="0.2"/>
    <row r="990" spans="14:14" ht="24.95" customHeight="1" x14ac:dyDescent="0.2"/>
    <row r="991" spans="14:14" ht="24.95" customHeight="1" x14ac:dyDescent="0.2"/>
    <row r="992" spans="14:14" ht="24.95" customHeight="1" x14ac:dyDescent="0.2">
      <c r="N992" s="4">
        <v>9</v>
      </c>
    </row>
    <row r="993" spans="1:14" ht="30" customHeight="1" x14ac:dyDescent="0.4">
      <c r="A993" s="670" t="s">
        <v>51</v>
      </c>
      <c r="B993" s="670"/>
      <c r="C993" s="670"/>
      <c r="D993" s="670"/>
      <c r="E993" s="670"/>
      <c r="F993" s="670"/>
      <c r="G993" s="670"/>
      <c r="H993" s="670"/>
      <c r="I993" s="670"/>
      <c r="J993" s="670"/>
      <c r="K993" s="670"/>
      <c r="L993" s="670"/>
      <c r="M993" s="670"/>
      <c r="N993" s="670"/>
    </row>
    <row r="994" spans="1:14" ht="24.95" customHeight="1" x14ac:dyDescent="0.4">
      <c r="A994" s="400"/>
      <c r="B994" s="400"/>
      <c r="C994" s="400"/>
      <c r="D994" s="400"/>
      <c r="E994" s="400"/>
      <c r="F994" s="400"/>
      <c r="G994" s="400"/>
      <c r="H994" s="400"/>
      <c r="I994" s="400"/>
      <c r="J994" s="400"/>
      <c r="K994" s="400"/>
      <c r="L994" s="400"/>
      <c r="M994" s="400"/>
      <c r="N994" s="400"/>
    </row>
    <row r="995" spans="1:14" ht="24.95" customHeight="1" x14ac:dyDescent="0.3">
      <c r="A995" s="684" t="s">
        <v>51</v>
      </c>
      <c r="B995" s="684"/>
      <c r="C995" s="684"/>
      <c r="D995" s="684"/>
      <c r="E995" s="684"/>
      <c r="F995" s="401"/>
      <c r="G995" s="401"/>
      <c r="H995" s="687" t="s">
        <v>65</v>
      </c>
      <c r="I995" s="687"/>
      <c r="J995" s="687"/>
      <c r="K995" s="687"/>
      <c r="L995" s="687"/>
      <c r="M995" s="687"/>
      <c r="N995" s="401"/>
    </row>
    <row r="996" spans="1:14" ht="24.95" customHeight="1" x14ac:dyDescent="0.2">
      <c r="A996" s="513" t="s">
        <v>29</v>
      </c>
      <c r="B996" s="513"/>
      <c r="C996" s="514"/>
      <c r="D996" s="525"/>
      <c r="E996" s="525">
        <v>637832</v>
      </c>
      <c r="H996" s="513" t="s">
        <v>29</v>
      </c>
      <c r="I996" s="513"/>
      <c r="J996" s="514"/>
      <c r="K996" s="525"/>
      <c r="L996" s="513"/>
      <c r="M996" s="525">
        <v>514103.41666666669</v>
      </c>
    </row>
    <row r="997" spans="1:14" ht="24.95" customHeight="1" x14ac:dyDescent="0.2">
      <c r="A997" s="515" t="s">
        <v>30</v>
      </c>
      <c r="B997" s="515"/>
      <c r="C997" s="516"/>
      <c r="D997" s="527"/>
      <c r="E997" s="527">
        <v>224986</v>
      </c>
      <c r="H997" s="515" t="s">
        <v>30</v>
      </c>
      <c r="I997" s="515"/>
      <c r="J997" s="516"/>
      <c r="K997" s="527"/>
      <c r="L997" s="515"/>
      <c r="M997" s="527">
        <v>146201.33333333334</v>
      </c>
    </row>
    <row r="998" spans="1:14" ht="24.95" customHeight="1" x14ac:dyDescent="0.2">
      <c r="A998" s="517" t="s">
        <v>0</v>
      </c>
      <c r="B998" s="517"/>
      <c r="C998" s="518"/>
      <c r="D998" s="526"/>
      <c r="E998" s="526">
        <v>862818</v>
      </c>
      <c r="H998" s="517" t="s">
        <v>0</v>
      </c>
      <c r="I998" s="517"/>
      <c r="J998" s="518"/>
      <c r="K998" s="526"/>
      <c r="L998" s="517"/>
      <c r="M998" s="526">
        <v>660304.75</v>
      </c>
    </row>
    <row r="999" spans="1:14" ht="24.95" customHeight="1" x14ac:dyDescent="0.2">
      <c r="A999" s="515" t="s">
        <v>34</v>
      </c>
      <c r="B999" s="515"/>
      <c r="C999" s="516"/>
      <c r="D999" s="525"/>
      <c r="E999" s="525">
        <v>1134399</v>
      </c>
      <c r="H999" s="515" t="s">
        <v>34</v>
      </c>
      <c r="I999" s="515"/>
      <c r="J999" s="516"/>
      <c r="K999" s="525"/>
      <c r="L999" s="515"/>
      <c r="M999" s="525">
        <v>883247.5</v>
      </c>
    </row>
    <row r="1000" spans="1:14" ht="24.95" customHeight="1" x14ac:dyDescent="0.2">
      <c r="A1000" s="515" t="s">
        <v>35</v>
      </c>
      <c r="B1000" s="515"/>
      <c r="C1000" s="516"/>
      <c r="D1000" s="527"/>
      <c r="E1000" s="527">
        <v>308764</v>
      </c>
      <c r="H1000" s="515" t="s">
        <v>35</v>
      </c>
      <c r="I1000" s="515"/>
      <c r="J1000" s="516"/>
      <c r="K1000" s="527"/>
      <c r="L1000" s="515"/>
      <c r="M1000" s="527">
        <v>210371.75</v>
      </c>
    </row>
    <row r="1001" spans="1:14" ht="24.95" customHeight="1" x14ac:dyDescent="0.2">
      <c r="A1001" s="517" t="s">
        <v>1</v>
      </c>
      <c r="B1001" s="517"/>
      <c r="C1001" s="518"/>
      <c r="D1001" s="539"/>
      <c r="E1001" s="539">
        <v>1443163</v>
      </c>
      <c r="H1001" s="517" t="s">
        <v>1</v>
      </c>
      <c r="I1001" s="517"/>
      <c r="J1001" s="518"/>
      <c r="K1001" s="539"/>
      <c r="L1001" s="517"/>
      <c r="M1001" s="539">
        <v>1093619.25</v>
      </c>
    </row>
    <row r="1002" spans="1:14" ht="24.95" customHeight="1" x14ac:dyDescent="0.2">
      <c r="A1002" s="517" t="s">
        <v>66</v>
      </c>
      <c r="B1002" s="517"/>
      <c r="C1002" s="518"/>
      <c r="D1002" s="533"/>
      <c r="E1002" s="533">
        <v>0.29158577740000002</v>
      </c>
      <c r="H1002" s="517" t="s">
        <v>66</v>
      </c>
      <c r="I1002" s="517"/>
      <c r="J1002" s="518"/>
      <c r="K1002" s="533"/>
      <c r="L1002" s="517"/>
      <c r="M1002" s="533">
        <v>0.24547777409166663</v>
      </c>
    </row>
    <row r="1003" spans="1:14" ht="24.95" customHeight="1" x14ac:dyDescent="0.2">
      <c r="A1003" s="520" t="s">
        <v>3</v>
      </c>
      <c r="B1003" s="520"/>
      <c r="C1003" s="521"/>
      <c r="D1003" s="528"/>
      <c r="E1003" s="528">
        <v>1.6726157776031563</v>
      </c>
      <c r="H1003" s="520" t="s">
        <v>3</v>
      </c>
      <c r="I1003" s="520"/>
      <c r="J1003" s="521"/>
      <c r="K1003" s="528"/>
      <c r="L1003" s="520"/>
      <c r="M1003" s="528">
        <v>1.6562341100832607</v>
      </c>
    </row>
    <row r="1004" spans="1:14" ht="24.95" customHeight="1" x14ac:dyDescent="0.2">
      <c r="A1004" s="513" t="s">
        <v>59</v>
      </c>
      <c r="B1004" s="513"/>
      <c r="C1004" s="514"/>
      <c r="D1004" s="529"/>
      <c r="E1004" s="529">
        <v>1.778523184788471</v>
      </c>
      <c r="H1004" s="513" t="s">
        <v>59</v>
      </c>
      <c r="I1004" s="513"/>
      <c r="J1004" s="514"/>
      <c r="K1004" s="529"/>
      <c r="L1004" s="513"/>
      <c r="M1004" s="529">
        <v>1.7180346820621855</v>
      </c>
    </row>
    <row r="1005" spans="1:14" ht="24.95" customHeight="1" x14ac:dyDescent="0.2">
      <c r="A1005" s="523" t="s">
        <v>60</v>
      </c>
      <c r="B1005" s="523"/>
      <c r="C1005" s="524"/>
      <c r="D1005" s="530"/>
      <c r="E1005" s="530">
        <v>1.3723698363453727</v>
      </c>
      <c r="H1005" s="523" t="s">
        <v>60</v>
      </c>
      <c r="I1005" s="523"/>
      <c r="J1005" s="524"/>
      <c r="K1005" s="530"/>
      <c r="L1005" s="523"/>
      <c r="M1005" s="530">
        <v>1.4389181357215164</v>
      </c>
    </row>
    <row r="1006" spans="1:14" ht="24.95" customHeight="1" x14ac:dyDescent="0.2">
      <c r="D1006" s="394"/>
      <c r="E1006" s="394"/>
      <c r="F1006" s="394"/>
      <c r="G1006" s="5"/>
      <c r="H1006" s="5"/>
    </row>
    <row r="1007" spans="1:14" s="543" customFormat="1" ht="24.95" customHeight="1" x14ac:dyDescent="0.5">
      <c r="A1007" s="671" t="s">
        <v>543</v>
      </c>
      <c r="B1007" s="671"/>
      <c r="D1007" s="544"/>
      <c r="E1007" s="544"/>
      <c r="F1007" s="394"/>
      <c r="G1007" s="394"/>
      <c r="H1007" s="671" t="s">
        <v>543</v>
      </c>
      <c r="I1007" s="671"/>
    </row>
    <row r="1008" spans="1:14" s="540" customFormat="1" ht="24.95" customHeight="1" x14ac:dyDescent="0.5">
      <c r="A1008" s="685" t="s">
        <v>536</v>
      </c>
      <c r="B1008" s="685"/>
      <c r="F1008" s="394"/>
      <c r="G1008" s="394"/>
      <c r="H1008" s="685" t="s">
        <v>536</v>
      </c>
      <c r="I1008" s="685"/>
      <c r="K1008" s="542"/>
    </row>
    <row r="1009" spans="1:14" ht="24.95" customHeight="1" x14ac:dyDescent="0.25">
      <c r="A1009" s="690"/>
      <c r="B1009" s="690"/>
      <c r="C1009" s="690"/>
      <c r="D1009" s="690"/>
      <c r="E1009" s="690"/>
      <c r="F1009" s="394"/>
      <c r="G1009" s="394"/>
      <c r="H1009" s="690"/>
      <c r="I1009" s="690"/>
      <c r="J1009" s="690"/>
      <c r="K1009" s="690"/>
      <c r="L1009" s="690"/>
      <c r="M1009" s="690"/>
    </row>
    <row r="1010" spans="1:14" ht="24.95" customHeight="1" x14ac:dyDescent="0.2">
      <c r="A1010" s="13"/>
      <c r="B1010" s="13"/>
      <c r="C1010" s="13"/>
      <c r="D1010" s="13"/>
      <c r="E1010" s="13"/>
      <c r="F1010" s="394"/>
      <c r="G1010" s="394"/>
      <c r="H1010" s="13"/>
      <c r="I1010" s="13"/>
      <c r="J1010" s="13"/>
      <c r="K1010" s="13"/>
      <c r="L1010" s="13"/>
      <c r="M1010" s="13"/>
    </row>
    <row r="1011" spans="1:14" ht="24.95" customHeight="1" x14ac:dyDescent="0.2">
      <c r="A1011" s="374"/>
      <c r="B1011" s="374"/>
      <c r="C1011" s="374"/>
      <c r="D1011" s="374"/>
      <c r="E1011" s="374"/>
      <c r="F1011" s="394"/>
      <c r="G1011" s="394"/>
      <c r="H1011" s="374"/>
      <c r="I1011" s="374"/>
      <c r="J1011" s="374"/>
      <c r="K1011" s="374"/>
      <c r="L1011" s="374"/>
      <c r="M1011" s="374"/>
    </row>
    <row r="1012" spans="1:14" ht="24.95" customHeight="1" x14ac:dyDescent="0.2">
      <c r="A1012" s="374"/>
      <c r="B1012" s="374"/>
      <c r="C1012" s="374"/>
      <c r="D1012" s="374"/>
      <c r="E1012" s="374"/>
      <c r="F1012" s="394"/>
      <c r="G1012" s="394"/>
      <c r="H1012" s="374"/>
      <c r="I1012" s="374"/>
      <c r="J1012" s="374"/>
      <c r="K1012" s="374"/>
      <c r="L1012" s="374"/>
      <c r="M1012" s="374"/>
    </row>
    <row r="1013" spans="1:14" ht="24.95" customHeight="1" x14ac:dyDescent="0.2">
      <c r="A1013" s="374"/>
      <c r="B1013" s="374"/>
      <c r="C1013" s="374"/>
      <c r="D1013" s="374"/>
      <c r="E1013" s="374"/>
      <c r="F1013" s="394"/>
      <c r="G1013" s="394"/>
      <c r="H1013" s="374"/>
      <c r="I1013" s="374"/>
      <c r="J1013" s="374"/>
      <c r="K1013" s="374"/>
      <c r="L1013" s="374"/>
      <c r="M1013" s="374"/>
    </row>
    <row r="1014" spans="1:14" ht="24.95" customHeight="1" x14ac:dyDescent="0.2">
      <c r="F1014" s="394"/>
      <c r="G1014" s="394"/>
    </row>
    <row r="1015" spans="1:14" ht="24.95" customHeight="1" x14ac:dyDescent="0.2">
      <c r="F1015" s="394"/>
      <c r="G1015" s="394"/>
    </row>
    <row r="1016" spans="1:14" ht="24.95" customHeight="1" x14ac:dyDescent="0.2">
      <c r="F1016" s="394"/>
      <c r="G1016" s="394"/>
    </row>
    <row r="1017" spans="1:14" ht="24.95" customHeight="1" x14ac:dyDescent="0.2"/>
    <row r="1018" spans="1:14" ht="24.95" customHeight="1" x14ac:dyDescent="0.2"/>
    <row r="1019" spans="1:14" ht="24.95" customHeight="1" x14ac:dyDescent="0.2"/>
    <row r="1020" spans="1:14" ht="24.95" customHeight="1" x14ac:dyDescent="0.2"/>
    <row r="1021" spans="1:14" ht="24.95" customHeight="1" x14ac:dyDescent="0.2"/>
    <row r="1022" spans="1:14" ht="24.95" customHeight="1" x14ac:dyDescent="0.2"/>
    <row r="1023" spans="1:14" ht="30" customHeight="1" x14ac:dyDescent="0.4">
      <c r="A1023" s="670" t="s">
        <v>52</v>
      </c>
      <c r="B1023" s="670"/>
      <c r="C1023" s="670"/>
      <c r="D1023" s="670"/>
      <c r="E1023" s="670"/>
      <c r="F1023" s="670"/>
      <c r="G1023" s="670"/>
      <c r="H1023" s="670"/>
      <c r="I1023" s="670"/>
      <c r="J1023" s="670"/>
      <c r="K1023" s="670"/>
      <c r="L1023" s="670"/>
      <c r="M1023" s="670"/>
      <c r="N1023" s="670"/>
    </row>
    <row r="1024" spans="1:14" ht="24.95" customHeight="1" x14ac:dyDescent="0.4">
      <c r="A1024" s="400"/>
      <c r="B1024" s="400"/>
      <c r="C1024" s="400"/>
      <c r="D1024" s="400"/>
      <c r="E1024" s="400"/>
      <c r="F1024" s="400"/>
      <c r="G1024" s="400"/>
      <c r="H1024" s="400"/>
      <c r="I1024" s="400"/>
      <c r="J1024" s="400"/>
      <c r="K1024" s="400"/>
      <c r="L1024" s="400"/>
      <c r="M1024" s="400"/>
      <c r="N1024" s="400"/>
    </row>
    <row r="1025" spans="1:14" ht="24.95" customHeight="1" x14ac:dyDescent="0.3">
      <c r="A1025" s="684" t="s">
        <v>52</v>
      </c>
      <c r="B1025" s="684"/>
      <c r="C1025" s="684"/>
      <c r="D1025" s="684"/>
      <c r="E1025" s="684"/>
      <c r="F1025" s="401"/>
      <c r="G1025" s="401"/>
      <c r="H1025" s="687" t="s">
        <v>65</v>
      </c>
      <c r="I1025" s="687"/>
      <c r="J1025" s="687"/>
      <c r="K1025" s="687"/>
      <c r="L1025" s="687"/>
      <c r="M1025" s="687"/>
      <c r="N1025" s="401"/>
    </row>
    <row r="1026" spans="1:14" ht="24.95" customHeight="1" x14ac:dyDescent="0.2">
      <c r="A1026" s="513" t="s">
        <v>29</v>
      </c>
      <c r="B1026" s="513"/>
      <c r="C1026" s="514"/>
      <c r="D1026" s="525"/>
      <c r="E1026" s="525">
        <v>935989</v>
      </c>
      <c r="H1026" s="513" t="s">
        <v>29</v>
      </c>
      <c r="I1026" s="513"/>
      <c r="J1026" s="514"/>
      <c r="K1026" s="525"/>
      <c r="L1026" s="513"/>
      <c r="M1026" s="525">
        <v>514103.41666666669</v>
      </c>
    </row>
    <row r="1027" spans="1:14" ht="24.95" customHeight="1" x14ac:dyDescent="0.2">
      <c r="A1027" s="515" t="s">
        <v>30</v>
      </c>
      <c r="B1027" s="515"/>
      <c r="C1027" s="516"/>
      <c r="D1027" s="527"/>
      <c r="E1027" s="527">
        <v>311855</v>
      </c>
      <c r="H1027" s="515" t="s">
        <v>30</v>
      </c>
      <c r="I1027" s="515"/>
      <c r="J1027" s="516"/>
      <c r="K1027" s="527"/>
      <c r="L1027" s="515"/>
      <c r="M1027" s="527">
        <v>146201.33333333334</v>
      </c>
    </row>
    <row r="1028" spans="1:14" ht="24.95" customHeight="1" x14ac:dyDescent="0.2">
      <c r="A1028" s="517" t="s">
        <v>0</v>
      </c>
      <c r="B1028" s="517"/>
      <c r="C1028" s="518"/>
      <c r="D1028" s="526"/>
      <c r="E1028" s="526">
        <v>1247844</v>
      </c>
      <c r="H1028" s="517" t="s">
        <v>0</v>
      </c>
      <c r="I1028" s="517"/>
      <c r="J1028" s="518"/>
      <c r="K1028" s="526"/>
      <c r="L1028" s="517"/>
      <c r="M1028" s="526">
        <v>660304.75</v>
      </c>
    </row>
    <row r="1029" spans="1:14" ht="24.95" customHeight="1" x14ac:dyDescent="0.2">
      <c r="A1029" s="515" t="s">
        <v>34</v>
      </c>
      <c r="B1029" s="515"/>
      <c r="C1029" s="516"/>
      <c r="D1029" s="525"/>
      <c r="E1029" s="525">
        <v>1740821</v>
      </c>
      <c r="H1029" s="515" t="s">
        <v>34</v>
      </c>
      <c r="I1029" s="515"/>
      <c r="J1029" s="516"/>
      <c r="K1029" s="525"/>
      <c r="L1029" s="515"/>
      <c r="M1029" s="525">
        <v>883247.5</v>
      </c>
    </row>
    <row r="1030" spans="1:14" ht="24.95" customHeight="1" x14ac:dyDescent="0.2">
      <c r="A1030" s="515" t="s">
        <v>35</v>
      </c>
      <c r="B1030" s="515"/>
      <c r="C1030" s="516"/>
      <c r="D1030" s="527"/>
      <c r="E1030" s="527">
        <v>430322</v>
      </c>
      <c r="H1030" s="515" t="s">
        <v>35</v>
      </c>
      <c r="I1030" s="515"/>
      <c r="J1030" s="516"/>
      <c r="K1030" s="527"/>
      <c r="L1030" s="515"/>
      <c r="M1030" s="527">
        <v>210371.75</v>
      </c>
    </row>
    <row r="1031" spans="1:14" ht="24.95" customHeight="1" x14ac:dyDescent="0.2">
      <c r="A1031" s="517" t="s">
        <v>1</v>
      </c>
      <c r="B1031" s="517"/>
      <c r="C1031" s="518"/>
      <c r="D1031" s="539"/>
      <c r="E1031" s="539">
        <v>2171143</v>
      </c>
      <c r="H1031" s="517" t="s">
        <v>1</v>
      </c>
      <c r="I1031" s="517"/>
      <c r="J1031" s="518"/>
      <c r="K1031" s="539"/>
      <c r="L1031" s="517"/>
      <c r="M1031" s="539">
        <v>1093619.25</v>
      </c>
    </row>
    <row r="1032" spans="1:14" ht="24.95" customHeight="1" x14ac:dyDescent="0.2">
      <c r="A1032" s="517" t="s">
        <v>66</v>
      </c>
      <c r="B1032" s="517"/>
      <c r="C1032" s="518"/>
      <c r="D1032" s="533"/>
      <c r="E1032" s="533">
        <v>0.4209942176</v>
      </c>
      <c r="H1032" s="517" t="s">
        <v>66</v>
      </c>
      <c r="I1032" s="517"/>
      <c r="J1032" s="518"/>
      <c r="K1032" s="533"/>
      <c r="L1032" s="517"/>
      <c r="M1032" s="533">
        <v>0.24547777409166663</v>
      </c>
    </row>
    <row r="1033" spans="1:14" ht="24.95" customHeight="1" x14ac:dyDescent="0.2">
      <c r="A1033" s="520" t="s">
        <v>3</v>
      </c>
      <c r="B1033" s="520"/>
      <c r="C1033" s="521"/>
      <c r="D1033" s="528"/>
      <c r="E1033" s="528">
        <v>1.7399154060924282</v>
      </c>
      <c r="H1033" s="520" t="s">
        <v>3</v>
      </c>
      <c r="I1033" s="520"/>
      <c r="J1033" s="521"/>
      <c r="K1033" s="528"/>
      <c r="L1033" s="520"/>
      <c r="M1033" s="528">
        <v>1.6562341100832607</v>
      </c>
    </row>
    <row r="1034" spans="1:14" ht="24.95" customHeight="1" x14ac:dyDescent="0.2">
      <c r="A1034" s="513" t="s">
        <v>59</v>
      </c>
      <c r="B1034" s="513"/>
      <c r="C1034" s="514"/>
      <c r="D1034" s="529"/>
      <c r="E1034" s="529">
        <v>1.8598733532124843</v>
      </c>
      <c r="H1034" s="513" t="s">
        <v>59</v>
      </c>
      <c r="I1034" s="513"/>
      <c r="J1034" s="514"/>
      <c r="K1034" s="529"/>
      <c r="L1034" s="513"/>
      <c r="M1034" s="529">
        <v>1.7180346820621855</v>
      </c>
    </row>
    <row r="1035" spans="1:14" ht="24.95" customHeight="1" x14ac:dyDescent="0.2">
      <c r="A1035" s="523" t="s">
        <v>60</v>
      </c>
      <c r="B1035" s="523"/>
      <c r="C1035" s="524"/>
      <c r="D1035" s="530"/>
      <c r="E1035" s="530">
        <v>1.379878469160347</v>
      </c>
      <c r="H1035" s="523" t="s">
        <v>60</v>
      </c>
      <c r="I1035" s="523"/>
      <c r="J1035" s="524"/>
      <c r="K1035" s="530"/>
      <c r="L1035" s="523"/>
      <c r="M1035" s="530">
        <v>1.4389181357215164</v>
      </c>
    </row>
    <row r="1036" spans="1:14" ht="24.95" customHeight="1" x14ac:dyDescent="0.2">
      <c r="D1036" s="394"/>
      <c r="E1036" s="394"/>
      <c r="F1036" s="394"/>
      <c r="G1036" s="5"/>
      <c r="H1036" s="5"/>
      <c r="N1036" s="543"/>
    </row>
    <row r="1037" spans="1:14" s="543" customFormat="1" ht="24.95" customHeight="1" x14ac:dyDescent="0.5">
      <c r="A1037" s="671" t="s">
        <v>542</v>
      </c>
      <c r="B1037" s="671"/>
      <c r="D1037" s="544"/>
      <c r="E1037" s="544"/>
      <c r="F1037" s="544"/>
      <c r="G1037" s="545"/>
      <c r="H1037" s="671" t="s">
        <v>542</v>
      </c>
      <c r="I1037" s="671"/>
    </row>
    <row r="1038" spans="1:14" s="540" customFormat="1" ht="24.95" customHeight="1" x14ac:dyDescent="0.5">
      <c r="A1038" s="685" t="s">
        <v>536</v>
      </c>
      <c r="B1038" s="685"/>
      <c r="F1038" s="394"/>
      <c r="G1038" s="394"/>
      <c r="H1038" s="685" t="s">
        <v>536</v>
      </c>
      <c r="I1038" s="685"/>
      <c r="K1038" s="542"/>
      <c r="N1038" s="543"/>
    </row>
    <row r="1039" spans="1:14" s="374" customFormat="1" ht="24.95" customHeight="1" x14ac:dyDescent="0.25">
      <c r="A1039" s="686"/>
      <c r="B1039" s="686"/>
      <c r="C1039" s="686"/>
      <c r="D1039" s="686"/>
      <c r="E1039" s="686"/>
      <c r="F1039" s="394"/>
      <c r="G1039" s="394"/>
      <c r="H1039" s="686"/>
      <c r="I1039" s="686"/>
      <c r="J1039" s="686"/>
      <c r="K1039" s="686"/>
      <c r="L1039" s="686"/>
      <c r="M1039" s="686"/>
      <c r="N1039" s="543"/>
    </row>
    <row r="1040" spans="1:14" ht="24.95" customHeight="1" x14ac:dyDescent="0.2">
      <c r="A1040" s="13"/>
      <c r="B1040" s="13"/>
      <c r="C1040" s="13"/>
      <c r="D1040" s="13"/>
      <c r="E1040" s="13"/>
      <c r="F1040" s="394"/>
      <c r="G1040" s="394"/>
      <c r="H1040" s="13"/>
      <c r="I1040" s="13"/>
      <c r="J1040" s="13"/>
      <c r="K1040" s="13"/>
      <c r="L1040" s="13"/>
      <c r="M1040" s="13"/>
      <c r="N1040" s="543"/>
    </row>
    <row r="1041" spans="1:14" ht="24.95" customHeight="1" x14ac:dyDescent="0.2">
      <c r="A1041" s="374"/>
      <c r="B1041" s="374"/>
      <c r="C1041" s="374"/>
      <c r="D1041" s="374"/>
      <c r="E1041" s="374"/>
      <c r="F1041" s="394"/>
      <c r="G1041" s="394"/>
      <c r="H1041" s="374"/>
      <c r="I1041" s="374"/>
      <c r="J1041" s="374"/>
      <c r="K1041" s="374"/>
      <c r="L1041" s="374"/>
      <c r="M1041" s="374"/>
      <c r="N1041" s="543"/>
    </row>
    <row r="1042" spans="1:14" ht="24.95" customHeight="1" x14ac:dyDescent="0.2">
      <c r="A1042" s="374"/>
      <c r="B1042" s="374"/>
      <c r="C1042" s="374"/>
      <c r="D1042" s="374"/>
      <c r="E1042" s="374"/>
      <c r="F1042" s="394"/>
      <c r="G1042" s="394"/>
      <c r="H1042" s="374"/>
      <c r="I1042" s="374"/>
      <c r="J1042" s="374"/>
      <c r="K1042" s="374"/>
      <c r="L1042" s="374"/>
      <c r="M1042" s="374"/>
    </row>
    <row r="1043" spans="1:14" ht="24.95" customHeight="1" x14ac:dyDescent="0.2">
      <c r="F1043" s="394"/>
      <c r="G1043" s="394"/>
    </row>
    <row r="1044" spans="1:14" ht="24.95" customHeight="1" x14ac:dyDescent="0.2">
      <c r="F1044" s="394"/>
      <c r="G1044" s="394"/>
    </row>
    <row r="1045" spans="1:14" ht="24.95" customHeight="1" x14ac:dyDescent="0.2"/>
    <row r="1046" spans="1:14" ht="24.95" customHeight="1" x14ac:dyDescent="0.2"/>
    <row r="1047" spans="1:14" ht="24.95" customHeight="1" x14ac:dyDescent="0.2"/>
    <row r="1048" spans="1:14" ht="24.95" customHeight="1" x14ac:dyDescent="0.2"/>
    <row r="1049" spans="1:14" ht="24.95" customHeight="1" x14ac:dyDescent="0.2"/>
    <row r="1050" spans="1:14" ht="24.95" customHeight="1" x14ac:dyDescent="0.2"/>
    <row r="1051" spans="1:14" ht="24.95" customHeight="1" x14ac:dyDescent="0.2"/>
    <row r="1052" spans="1:14" ht="24.95" customHeight="1" x14ac:dyDescent="0.2"/>
    <row r="1053" spans="1:14" ht="24.95" customHeight="1" x14ac:dyDescent="0.2"/>
    <row r="1054" spans="1:14" ht="24.95" customHeight="1" x14ac:dyDescent="0.2"/>
    <row r="1055" spans="1:14" ht="24.95" customHeight="1" x14ac:dyDescent="0.2"/>
    <row r="1056" spans="1:14" ht="24.95" customHeight="1" x14ac:dyDescent="0.2"/>
    <row r="1057" spans="1:14" ht="24.95" customHeight="1" x14ac:dyDescent="0.2"/>
    <row r="1058" spans="1:14" ht="24.95" customHeight="1" x14ac:dyDescent="0.2"/>
    <row r="1059" spans="1:14" ht="24.95" customHeight="1" x14ac:dyDescent="0.2"/>
    <row r="1060" spans="1:14" ht="24.95" customHeight="1" x14ac:dyDescent="0.2"/>
    <row r="1061" spans="1:14" ht="24.95" customHeight="1" x14ac:dyDescent="0.2"/>
    <row r="1062" spans="1:14" ht="24.95" customHeight="1" x14ac:dyDescent="0.2">
      <c r="N1062" s="4">
        <v>10</v>
      </c>
    </row>
    <row r="1063" spans="1:14" ht="30" customHeight="1" x14ac:dyDescent="0.4">
      <c r="A1063" s="670" t="s">
        <v>53</v>
      </c>
      <c r="B1063" s="670"/>
      <c r="C1063" s="670"/>
      <c r="D1063" s="670"/>
      <c r="E1063" s="670"/>
      <c r="F1063" s="670"/>
      <c r="G1063" s="670"/>
      <c r="H1063" s="670"/>
      <c r="I1063" s="670"/>
      <c r="J1063" s="670"/>
      <c r="K1063" s="670"/>
      <c r="L1063" s="670"/>
      <c r="M1063" s="670"/>
      <c r="N1063" s="670"/>
    </row>
    <row r="1064" spans="1:14" ht="24.95" customHeight="1" x14ac:dyDescent="0.4">
      <c r="A1064" s="400"/>
      <c r="B1064" s="400"/>
      <c r="C1064" s="400"/>
      <c r="D1064" s="400"/>
      <c r="E1064" s="400"/>
      <c r="F1064" s="400"/>
      <c r="G1064" s="400"/>
      <c r="H1064" s="400"/>
      <c r="I1064" s="400"/>
      <c r="J1064" s="400"/>
      <c r="K1064" s="400"/>
      <c r="L1064" s="400"/>
      <c r="M1064" s="400"/>
      <c r="N1064" s="400"/>
    </row>
    <row r="1065" spans="1:14" ht="24.95" customHeight="1" x14ac:dyDescent="0.3">
      <c r="A1065" s="684" t="s">
        <v>53</v>
      </c>
      <c r="B1065" s="684"/>
      <c r="C1065" s="684"/>
      <c r="D1065" s="684"/>
      <c r="E1065" s="684"/>
      <c r="F1065" s="401"/>
      <c r="G1065" s="401"/>
      <c r="H1065" s="687" t="s">
        <v>65</v>
      </c>
      <c r="I1065" s="687"/>
      <c r="J1065" s="687"/>
      <c r="K1065" s="687"/>
      <c r="L1065" s="687"/>
      <c r="M1065" s="687"/>
      <c r="N1065" s="401"/>
    </row>
    <row r="1066" spans="1:14" ht="24.95" customHeight="1" x14ac:dyDescent="0.2">
      <c r="A1066" s="513" t="s">
        <v>29</v>
      </c>
      <c r="B1066" s="513"/>
      <c r="C1066" s="514"/>
      <c r="D1066" s="525"/>
      <c r="E1066" s="525">
        <v>574083</v>
      </c>
      <c r="H1066" s="513" t="s">
        <v>29</v>
      </c>
      <c r="I1066" s="513"/>
      <c r="J1066" s="514"/>
      <c r="K1066" s="525"/>
      <c r="L1066" s="513"/>
      <c r="M1066" s="525">
        <v>514103.41666666669</v>
      </c>
    </row>
    <row r="1067" spans="1:14" ht="24.95" customHeight="1" x14ac:dyDescent="0.2">
      <c r="A1067" s="515" t="s">
        <v>30</v>
      </c>
      <c r="B1067" s="515"/>
      <c r="C1067" s="516"/>
      <c r="D1067" s="527"/>
      <c r="E1067" s="527">
        <v>231534</v>
      </c>
      <c r="H1067" s="515" t="s">
        <v>30</v>
      </c>
      <c r="I1067" s="515"/>
      <c r="J1067" s="516"/>
      <c r="K1067" s="527"/>
      <c r="L1067" s="515"/>
      <c r="M1067" s="527">
        <v>146201.33333333334</v>
      </c>
    </row>
    <row r="1068" spans="1:14" ht="24.95" customHeight="1" x14ac:dyDescent="0.2">
      <c r="A1068" s="517" t="s">
        <v>0</v>
      </c>
      <c r="B1068" s="517"/>
      <c r="C1068" s="518"/>
      <c r="D1068" s="526"/>
      <c r="E1068" s="526">
        <v>805617</v>
      </c>
      <c r="H1068" s="517" t="s">
        <v>0</v>
      </c>
      <c r="I1068" s="517"/>
      <c r="J1068" s="518"/>
      <c r="K1068" s="526"/>
      <c r="L1068" s="517"/>
      <c r="M1068" s="526">
        <v>660304.75</v>
      </c>
    </row>
    <row r="1069" spans="1:14" ht="24.95" customHeight="1" x14ac:dyDescent="0.2">
      <c r="A1069" s="515" t="s">
        <v>34</v>
      </c>
      <c r="B1069" s="515"/>
      <c r="C1069" s="516"/>
      <c r="D1069" s="525"/>
      <c r="E1069" s="525">
        <v>961213</v>
      </c>
      <c r="H1069" s="515" t="s">
        <v>34</v>
      </c>
      <c r="I1069" s="515"/>
      <c r="J1069" s="516"/>
      <c r="K1069" s="525"/>
      <c r="L1069" s="515"/>
      <c r="M1069" s="525">
        <v>883247.5</v>
      </c>
    </row>
    <row r="1070" spans="1:14" ht="24.95" customHeight="1" x14ac:dyDescent="0.2">
      <c r="A1070" s="515" t="s">
        <v>35</v>
      </c>
      <c r="B1070" s="515"/>
      <c r="C1070" s="516"/>
      <c r="D1070" s="527"/>
      <c r="E1070" s="527">
        <v>312565</v>
      </c>
      <c r="H1070" s="515" t="s">
        <v>35</v>
      </c>
      <c r="I1070" s="515"/>
      <c r="J1070" s="516"/>
      <c r="K1070" s="527"/>
      <c r="L1070" s="515"/>
      <c r="M1070" s="527">
        <v>210371.75</v>
      </c>
    </row>
    <row r="1071" spans="1:14" ht="24.95" customHeight="1" x14ac:dyDescent="0.2">
      <c r="A1071" s="517" t="s">
        <v>1</v>
      </c>
      <c r="B1071" s="517"/>
      <c r="C1071" s="518"/>
      <c r="D1071" s="539"/>
      <c r="E1071" s="539">
        <v>1273778</v>
      </c>
      <c r="H1071" s="517" t="s">
        <v>1</v>
      </c>
      <c r="I1071" s="517"/>
      <c r="J1071" s="518"/>
      <c r="K1071" s="539"/>
      <c r="L1071" s="517"/>
      <c r="M1071" s="539">
        <v>1093619.25</v>
      </c>
    </row>
    <row r="1072" spans="1:14" ht="24.95" customHeight="1" x14ac:dyDescent="0.2">
      <c r="A1072" s="517" t="s">
        <v>66</v>
      </c>
      <c r="B1072" s="517"/>
      <c r="C1072" s="518"/>
      <c r="D1072" s="533"/>
      <c r="E1072" s="533">
        <v>0.2655880471</v>
      </c>
      <c r="H1072" s="517" t="s">
        <v>66</v>
      </c>
      <c r="I1072" s="517"/>
      <c r="J1072" s="518"/>
      <c r="K1072" s="533"/>
      <c r="L1072" s="517"/>
      <c r="M1072" s="533">
        <v>0.24547777409166663</v>
      </c>
    </row>
    <row r="1073" spans="1:14" ht="24.95" customHeight="1" x14ac:dyDescent="0.2">
      <c r="A1073" s="520" t="s">
        <v>3</v>
      </c>
      <c r="B1073" s="520"/>
      <c r="C1073" s="521"/>
      <c r="D1073" s="528"/>
      <c r="E1073" s="528">
        <v>1.5811210538009997</v>
      </c>
      <c r="H1073" s="520" t="s">
        <v>3</v>
      </c>
      <c r="I1073" s="520"/>
      <c r="J1073" s="521"/>
      <c r="K1073" s="528"/>
      <c r="L1073" s="520"/>
      <c r="M1073" s="528">
        <v>1.6562341100832607</v>
      </c>
    </row>
    <row r="1074" spans="1:14" ht="24.95" customHeight="1" x14ac:dyDescent="0.2">
      <c r="A1074" s="513" t="s">
        <v>59</v>
      </c>
      <c r="B1074" s="513"/>
      <c r="C1074" s="514"/>
      <c r="D1074" s="529"/>
      <c r="E1074" s="529">
        <v>1.6743449988938881</v>
      </c>
      <c r="H1074" s="513" t="s">
        <v>59</v>
      </c>
      <c r="I1074" s="513"/>
      <c r="J1074" s="514"/>
      <c r="K1074" s="529"/>
      <c r="L1074" s="513"/>
      <c r="M1074" s="529">
        <v>1.7180346820621855</v>
      </c>
    </row>
    <row r="1075" spans="1:14" ht="24.95" customHeight="1" x14ac:dyDescent="0.2">
      <c r="A1075" s="523" t="s">
        <v>60</v>
      </c>
      <c r="B1075" s="523"/>
      <c r="C1075" s="524"/>
      <c r="D1075" s="530"/>
      <c r="E1075" s="530">
        <v>1.3499745177814058</v>
      </c>
      <c r="H1075" s="523" t="s">
        <v>60</v>
      </c>
      <c r="I1075" s="523"/>
      <c r="J1075" s="524"/>
      <c r="K1075" s="530"/>
      <c r="L1075" s="523"/>
      <c r="M1075" s="530">
        <v>1.4389181357215164</v>
      </c>
    </row>
    <row r="1076" spans="1:14" ht="24.95" customHeight="1" x14ac:dyDescent="0.2">
      <c r="D1076" s="394"/>
      <c r="E1076" s="394"/>
      <c r="F1076" s="394"/>
      <c r="G1076" s="5"/>
      <c r="H1076" s="5"/>
      <c r="N1076" s="543"/>
    </row>
    <row r="1077" spans="1:14" s="543" customFormat="1" ht="24.95" customHeight="1" x14ac:dyDescent="0.5">
      <c r="A1077" s="671" t="s">
        <v>541</v>
      </c>
      <c r="B1077" s="671"/>
      <c r="D1077" s="544"/>
      <c r="E1077" s="544"/>
      <c r="F1077" s="394"/>
      <c r="G1077" s="394"/>
      <c r="H1077" s="671" t="s">
        <v>541</v>
      </c>
      <c r="I1077" s="671"/>
    </row>
    <row r="1078" spans="1:14" s="540" customFormat="1" ht="24.95" customHeight="1" x14ac:dyDescent="0.5">
      <c r="A1078" s="685" t="s">
        <v>536</v>
      </c>
      <c r="B1078" s="685"/>
      <c r="F1078" s="394"/>
      <c r="G1078" s="394"/>
      <c r="H1078" s="685" t="s">
        <v>536</v>
      </c>
      <c r="I1078" s="685"/>
      <c r="K1078" s="542"/>
      <c r="N1078" s="543"/>
    </row>
    <row r="1079" spans="1:14" s="374" customFormat="1" ht="24.95" customHeight="1" x14ac:dyDescent="0.25">
      <c r="A1079" s="686"/>
      <c r="B1079" s="686"/>
      <c r="C1079" s="686"/>
      <c r="D1079" s="686"/>
      <c r="E1079" s="686"/>
      <c r="F1079" s="394"/>
      <c r="G1079" s="394"/>
      <c r="H1079" s="686"/>
      <c r="I1079" s="686"/>
      <c r="J1079" s="686"/>
      <c r="K1079" s="686"/>
      <c r="L1079" s="686"/>
      <c r="M1079" s="686"/>
      <c r="N1079" s="543"/>
    </row>
    <row r="1080" spans="1:14" ht="24.95" customHeight="1" x14ac:dyDescent="0.2">
      <c r="A1080" s="13"/>
      <c r="B1080" s="13"/>
      <c r="C1080" s="13"/>
      <c r="D1080" s="13"/>
      <c r="E1080" s="13"/>
      <c r="F1080" s="394"/>
      <c r="G1080" s="394"/>
      <c r="H1080" s="13"/>
      <c r="I1080" s="13"/>
      <c r="J1080" s="13"/>
      <c r="K1080" s="13"/>
      <c r="L1080" s="13"/>
      <c r="M1080" s="13"/>
      <c r="N1080" s="543"/>
    </row>
    <row r="1081" spans="1:14" ht="24.95" customHeight="1" x14ac:dyDescent="0.2">
      <c r="F1081" s="394"/>
      <c r="G1081" s="394"/>
      <c r="N1081" s="543"/>
    </row>
    <row r="1082" spans="1:14" ht="24.95" customHeight="1" x14ac:dyDescent="0.2">
      <c r="F1082" s="394"/>
      <c r="G1082" s="394"/>
      <c r="N1082" s="543"/>
    </row>
    <row r="1083" spans="1:14" ht="24.95" customHeight="1" x14ac:dyDescent="0.2">
      <c r="F1083" s="394"/>
      <c r="G1083" s="394"/>
      <c r="N1083" s="543"/>
    </row>
    <row r="1084" spans="1:14" ht="24.95" customHeight="1" x14ac:dyDescent="0.2"/>
    <row r="1085" spans="1:14" ht="24.95" customHeight="1" x14ac:dyDescent="0.2"/>
    <row r="1086" spans="1:14" ht="24.95" customHeight="1" x14ac:dyDescent="0.2"/>
    <row r="1087" spans="1:14" ht="24.95" customHeight="1" x14ac:dyDescent="0.2"/>
    <row r="1088" spans="1:14" ht="24.95" customHeight="1" x14ac:dyDescent="0.2"/>
    <row r="1089" spans="1:14" ht="24.95" customHeight="1" x14ac:dyDescent="0.2"/>
    <row r="1090" spans="1:14" ht="24.95" customHeight="1" x14ac:dyDescent="0.2"/>
    <row r="1091" spans="1:14" ht="24.95" customHeight="1" x14ac:dyDescent="0.2"/>
    <row r="1092" spans="1:14" ht="24.95" customHeight="1" x14ac:dyDescent="0.2">
      <c r="N1092" s="4"/>
    </row>
    <row r="1093" spans="1:14" ht="30" customHeight="1" x14ac:dyDescent="0.4">
      <c r="A1093" s="670" t="s">
        <v>54</v>
      </c>
      <c r="B1093" s="670"/>
      <c r="C1093" s="670"/>
      <c r="D1093" s="670"/>
      <c r="E1093" s="670"/>
      <c r="F1093" s="670"/>
      <c r="G1093" s="670"/>
      <c r="H1093" s="670"/>
      <c r="I1093" s="670"/>
      <c r="J1093" s="670"/>
      <c r="K1093" s="670"/>
      <c r="L1093" s="670"/>
      <c r="M1093" s="670"/>
      <c r="N1093" s="670"/>
    </row>
    <row r="1094" spans="1:14" ht="24.95" customHeight="1" x14ac:dyDescent="0.4">
      <c r="A1094" s="400"/>
      <c r="B1094" s="400"/>
      <c r="C1094" s="400"/>
      <c r="D1094" s="400"/>
      <c r="E1094" s="400"/>
      <c r="F1094" s="400"/>
      <c r="G1094" s="400"/>
      <c r="H1094" s="400"/>
      <c r="I1094" s="400"/>
      <c r="J1094" s="400"/>
      <c r="K1094" s="400"/>
      <c r="L1094" s="400"/>
      <c r="M1094" s="400"/>
      <c r="N1094" s="400"/>
    </row>
    <row r="1095" spans="1:14" ht="24.95" customHeight="1" x14ac:dyDescent="0.3">
      <c r="A1095" s="684" t="s">
        <v>54</v>
      </c>
      <c r="B1095" s="684"/>
      <c r="C1095" s="684"/>
      <c r="D1095" s="684"/>
      <c r="E1095" s="684"/>
      <c r="F1095" s="401"/>
      <c r="G1095" s="401"/>
      <c r="H1095" s="687" t="s">
        <v>65</v>
      </c>
      <c r="I1095" s="687"/>
      <c r="J1095" s="687"/>
      <c r="K1095" s="687"/>
      <c r="L1095" s="687"/>
      <c r="M1095" s="687"/>
      <c r="N1095" s="401"/>
    </row>
    <row r="1096" spans="1:14" ht="24.95" customHeight="1" x14ac:dyDescent="0.2">
      <c r="A1096" s="513" t="s">
        <v>29</v>
      </c>
      <c r="B1096" s="513"/>
      <c r="C1096" s="514"/>
      <c r="D1096" s="525"/>
      <c r="E1096" s="525">
        <v>579220</v>
      </c>
      <c r="H1096" s="513" t="s">
        <v>29</v>
      </c>
      <c r="I1096" s="513"/>
      <c r="J1096" s="514"/>
      <c r="K1096" s="525"/>
      <c r="L1096" s="513"/>
      <c r="M1096" s="525">
        <v>514103.41666666669</v>
      </c>
    </row>
    <row r="1097" spans="1:14" ht="24.95" customHeight="1" x14ac:dyDescent="0.2">
      <c r="A1097" s="515" t="s">
        <v>30</v>
      </c>
      <c r="B1097" s="515"/>
      <c r="C1097" s="516"/>
      <c r="D1097" s="527"/>
      <c r="E1097" s="527">
        <v>162498</v>
      </c>
      <c r="H1097" s="515" t="s">
        <v>30</v>
      </c>
      <c r="I1097" s="515"/>
      <c r="J1097" s="516"/>
      <c r="K1097" s="527"/>
      <c r="L1097" s="515"/>
      <c r="M1097" s="527">
        <v>146201.33333333334</v>
      </c>
    </row>
    <row r="1098" spans="1:14" ht="24.95" customHeight="1" x14ac:dyDescent="0.2">
      <c r="A1098" s="517" t="s">
        <v>0</v>
      </c>
      <c r="B1098" s="517"/>
      <c r="C1098" s="518"/>
      <c r="D1098" s="526"/>
      <c r="E1098" s="526">
        <v>741718</v>
      </c>
      <c r="H1098" s="517" t="s">
        <v>0</v>
      </c>
      <c r="I1098" s="517"/>
      <c r="J1098" s="518"/>
      <c r="K1098" s="526"/>
      <c r="L1098" s="517"/>
      <c r="M1098" s="526">
        <v>660304.75</v>
      </c>
    </row>
    <row r="1099" spans="1:14" ht="24.95" customHeight="1" x14ac:dyDescent="0.2">
      <c r="A1099" s="515" t="s">
        <v>34</v>
      </c>
      <c r="B1099" s="515"/>
      <c r="C1099" s="516"/>
      <c r="D1099" s="525"/>
      <c r="E1099" s="525">
        <v>992652</v>
      </c>
      <c r="H1099" s="515" t="s">
        <v>34</v>
      </c>
      <c r="I1099" s="515"/>
      <c r="J1099" s="516"/>
      <c r="K1099" s="525"/>
      <c r="L1099" s="515"/>
      <c r="M1099" s="525">
        <v>883247.5</v>
      </c>
    </row>
    <row r="1100" spans="1:14" ht="24.95" customHeight="1" x14ac:dyDescent="0.2">
      <c r="A1100" s="515" t="s">
        <v>35</v>
      </c>
      <c r="B1100" s="515"/>
      <c r="C1100" s="516"/>
      <c r="D1100" s="527"/>
      <c r="E1100" s="527">
        <v>237294</v>
      </c>
      <c r="H1100" s="515" t="s">
        <v>35</v>
      </c>
      <c r="I1100" s="515"/>
      <c r="J1100" s="516"/>
      <c r="K1100" s="527"/>
      <c r="L1100" s="515"/>
      <c r="M1100" s="527">
        <v>210371.75</v>
      </c>
    </row>
    <row r="1101" spans="1:14" ht="24.95" customHeight="1" x14ac:dyDescent="0.2">
      <c r="A1101" s="517" t="s">
        <v>1</v>
      </c>
      <c r="B1101" s="517"/>
      <c r="C1101" s="518"/>
      <c r="D1101" s="539"/>
      <c r="E1101" s="539">
        <v>1229946</v>
      </c>
      <c r="H1101" s="517" t="s">
        <v>1</v>
      </c>
      <c r="I1101" s="517"/>
      <c r="J1101" s="518"/>
      <c r="K1101" s="539"/>
      <c r="L1101" s="517"/>
      <c r="M1101" s="539">
        <v>1093619.25</v>
      </c>
    </row>
    <row r="1102" spans="1:14" ht="24.95" customHeight="1" x14ac:dyDescent="0.2">
      <c r="A1102" s="517" t="s">
        <v>66</v>
      </c>
      <c r="B1102" s="517"/>
      <c r="C1102" s="518"/>
      <c r="D1102" s="533"/>
      <c r="E1102" s="533">
        <v>0.27483584519999998</v>
      </c>
      <c r="H1102" s="517" t="s">
        <v>66</v>
      </c>
      <c r="I1102" s="517"/>
      <c r="J1102" s="518"/>
      <c r="K1102" s="533"/>
      <c r="L1102" s="517"/>
      <c r="M1102" s="533">
        <v>0.24547777409166663</v>
      </c>
    </row>
    <row r="1103" spans="1:14" ht="24.95" customHeight="1" x14ac:dyDescent="0.2">
      <c r="A1103" s="520" t="s">
        <v>3</v>
      </c>
      <c r="B1103" s="520"/>
      <c r="C1103" s="521"/>
      <c r="D1103" s="528"/>
      <c r="E1103" s="528">
        <v>1.6582393847796602</v>
      </c>
      <c r="H1103" s="520" t="s">
        <v>3</v>
      </c>
      <c r="I1103" s="520"/>
      <c r="J1103" s="521"/>
      <c r="K1103" s="528"/>
      <c r="L1103" s="520"/>
      <c r="M1103" s="528">
        <v>1.6562341100832607</v>
      </c>
    </row>
    <row r="1104" spans="1:14" ht="24.95" customHeight="1" x14ac:dyDescent="0.2">
      <c r="A1104" s="513" t="s">
        <v>59</v>
      </c>
      <c r="B1104" s="513"/>
      <c r="C1104" s="514"/>
      <c r="D1104" s="529"/>
      <c r="E1104" s="529">
        <v>1.7137736956596803</v>
      </c>
      <c r="H1104" s="513" t="s">
        <v>59</v>
      </c>
      <c r="I1104" s="513"/>
      <c r="J1104" s="514"/>
      <c r="K1104" s="529"/>
      <c r="L1104" s="513"/>
      <c r="M1104" s="529">
        <v>1.7180346820621855</v>
      </c>
    </row>
    <row r="1105" spans="1:14" ht="24.95" customHeight="1" x14ac:dyDescent="0.2">
      <c r="A1105" s="523" t="s">
        <v>60</v>
      </c>
      <c r="B1105" s="523"/>
      <c r="C1105" s="524"/>
      <c r="D1105" s="530"/>
      <c r="E1105" s="530">
        <v>1.4602887420152864</v>
      </c>
      <c r="H1105" s="523" t="s">
        <v>60</v>
      </c>
      <c r="I1105" s="523"/>
      <c r="J1105" s="524"/>
      <c r="K1105" s="530"/>
      <c r="L1105" s="523"/>
      <c r="M1105" s="530">
        <v>1.4389181357215164</v>
      </c>
      <c r="N1105" s="543"/>
    </row>
    <row r="1106" spans="1:14" ht="24.95" customHeight="1" x14ac:dyDescent="0.2">
      <c r="D1106" s="394"/>
      <c r="E1106" s="394"/>
      <c r="F1106" s="394"/>
      <c r="G1106" s="5"/>
      <c r="H1106" s="5"/>
      <c r="N1106" s="543"/>
    </row>
    <row r="1107" spans="1:14" s="543" customFormat="1" ht="24.95" customHeight="1" x14ac:dyDescent="0.5">
      <c r="A1107" s="671" t="s">
        <v>540</v>
      </c>
      <c r="B1107" s="671"/>
      <c r="D1107" s="544"/>
      <c r="E1107" s="544"/>
      <c r="F1107" s="544"/>
      <c r="G1107" s="545"/>
      <c r="H1107" s="671" t="s">
        <v>540</v>
      </c>
      <c r="I1107" s="671"/>
    </row>
    <row r="1108" spans="1:14" s="540" customFormat="1" ht="24.95" customHeight="1" x14ac:dyDescent="0.5">
      <c r="A1108" s="685" t="s">
        <v>536</v>
      </c>
      <c r="B1108" s="685"/>
      <c r="F1108" s="541"/>
      <c r="H1108" s="685" t="s">
        <v>536</v>
      </c>
      <c r="I1108" s="685"/>
      <c r="K1108" s="542"/>
      <c r="N1108" s="543"/>
    </row>
    <row r="1109" spans="1:14" s="374" customFormat="1" ht="24.95" customHeight="1" x14ac:dyDescent="0.25">
      <c r="A1109" s="686"/>
      <c r="B1109" s="686"/>
      <c r="C1109" s="686"/>
      <c r="D1109" s="686"/>
      <c r="E1109" s="686"/>
      <c r="G1109" s="15"/>
      <c r="H1109" s="686"/>
      <c r="I1109" s="686"/>
      <c r="J1109" s="686"/>
      <c r="K1109" s="686"/>
      <c r="L1109" s="686"/>
      <c r="M1109" s="686"/>
      <c r="N1109" s="543"/>
    </row>
    <row r="1110" spans="1:14" ht="24.95" customHeight="1" x14ac:dyDescent="0.2">
      <c r="A1110" s="9"/>
      <c r="B1110" s="9"/>
      <c r="C1110" s="9"/>
      <c r="D1110" s="9"/>
      <c r="E1110" s="9"/>
      <c r="G1110" s="9"/>
      <c r="H1110" s="9"/>
      <c r="I1110" s="9"/>
      <c r="J1110" s="9"/>
      <c r="K1110" s="9"/>
      <c r="L1110" s="9"/>
      <c r="M1110" s="9"/>
      <c r="N1110" s="543"/>
    </row>
    <row r="1111" spans="1:14" ht="24.95" customHeight="1" x14ac:dyDescent="0.2">
      <c r="N1111" s="543"/>
    </row>
    <row r="1112" spans="1:14" ht="24.95" customHeight="1" x14ac:dyDescent="0.2"/>
    <row r="1113" spans="1:14" ht="24.95" customHeight="1" x14ac:dyDescent="0.2"/>
    <row r="1114" spans="1:14" ht="24.95" customHeight="1" x14ac:dyDescent="0.2"/>
    <row r="1115" spans="1:14" ht="24.95" customHeight="1" x14ac:dyDescent="0.2"/>
    <row r="1116" spans="1:14" ht="24.95" customHeight="1" x14ac:dyDescent="0.2"/>
    <row r="1117" spans="1:14" ht="24.95" customHeight="1" x14ac:dyDescent="0.2"/>
    <row r="1118" spans="1:14" ht="24.95" customHeight="1" x14ac:dyDescent="0.2"/>
    <row r="1119" spans="1:14" ht="24.95" customHeight="1" x14ac:dyDescent="0.2"/>
    <row r="1120" spans="1:14" ht="24.95" customHeight="1" x14ac:dyDescent="0.2"/>
    <row r="1121" spans="1:14" ht="24.95" customHeight="1" x14ac:dyDescent="0.2"/>
    <row r="1122" spans="1:14" ht="24.95" customHeight="1" x14ac:dyDescent="0.2"/>
    <row r="1123" spans="1:14" ht="24.95" customHeight="1" x14ac:dyDescent="0.2"/>
    <row r="1124" spans="1:14" ht="24.95" customHeight="1" x14ac:dyDescent="0.2"/>
    <row r="1125" spans="1:14" ht="24.95" customHeight="1" x14ac:dyDescent="0.2"/>
    <row r="1126" spans="1:14" ht="24.95" customHeight="1" x14ac:dyDescent="0.2"/>
    <row r="1127" spans="1:14" ht="24.95" customHeight="1" x14ac:dyDescent="0.2"/>
    <row r="1128" spans="1:14" ht="24.95" customHeight="1" x14ac:dyDescent="0.2"/>
    <row r="1129" spans="1:14" ht="24.95" customHeight="1" x14ac:dyDescent="0.2"/>
    <row r="1130" spans="1:14" ht="24.95" customHeight="1" x14ac:dyDescent="0.2"/>
    <row r="1131" spans="1:14" ht="24.95" customHeight="1" x14ac:dyDescent="0.2"/>
    <row r="1132" spans="1:14" ht="24.95" customHeight="1" x14ac:dyDescent="0.2">
      <c r="N1132" s="4">
        <v>11</v>
      </c>
    </row>
    <row r="1133" spans="1:14" ht="30" customHeight="1" x14ac:dyDescent="0.4">
      <c r="A1133" s="670" t="s">
        <v>55</v>
      </c>
      <c r="B1133" s="670"/>
      <c r="C1133" s="670"/>
      <c r="D1133" s="670"/>
      <c r="E1133" s="670"/>
      <c r="F1133" s="670"/>
      <c r="G1133" s="670"/>
      <c r="H1133" s="670"/>
      <c r="I1133" s="670"/>
      <c r="J1133" s="670"/>
      <c r="K1133" s="670"/>
      <c r="L1133" s="670"/>
      <c r="M1133" s="670"/>
      <c r="N1133" s="670"/>
    </row>
    <row r="1134" spans="1:14" ht="24.95" customHeight="1" x14ac:dyDescent="0.4">
      <c r="A1134" s="400"/>
      <c r="B1134" s="400"/>
      <c r="C1134" s="400"/>
      <c r="D1134" s="400"/>
      <c r="E1134" s="400"/>
      <c r="F1134" s="400"/>
      <c r="G1134" s="400"/>
      <c r="H1134" s="400"/>
      <c r="I1134" s="400"/>
      <c r="J1134" s="400"/>
      <c r="K1134" s="400"/>
      <c r="L1134" s="400"/>
      <c r="M1134" s="400"/>
      <c r="N1134" s="400"/>
    </row>
    <row r="1135" spans="1:14" ht="24.95" customHeight="1" x14ac:dyDescent="0.3">
      <c r="A1135" s="684" t="s">
        <v>55</v>
      </c>
      <c r="B1135" s="684"/>
      <c r="C1135" s="684"/>
      <c r="D1135" s="684"/>
      <c r="E1135" s="684"/>
      <c r="F1135" s="401"/>
      <c r="G1135" s="401"/>
      <c r="H1135" s="687" t="s">
        <v>65</v>
      </c>
      <c r="I1135" s="687"/>
      <c r="J1135" s="687"/>
      <c r="K1135" s="687"/>
      <c r="L1135" s="687"/>
      <c r="M1135" s="687"/>
      <c r="N1135" s="401"/>
    </row>
    <row r="1136" spans="1:14" ht="24.95" customHeight="1" x14ac:dyDescent="0.2">
      <c r="A1136" s="513" t="s">
        <v>29</v>
      </c>
      <c r="B1136" s="513"/>
      <c r="C1136" s="514"/>
      <c r="D1136" s="525"/>
      <c r="E1136" s="525">
        <v>466985</v>
      </c>
      <c r="H1136" s="513" t="s">
        <v>29</v>
      </c>
      <c r="I1136" s="513"/>
      <c r="J1136" s="514"/>
      <c r="K1136" s="525"/>
      <c r="L1136" s="513"/>
      <c r="M1136" s="525">
        <v>514103.41666666669</v>
      </c>
    </row>
    <row r="1137" spans="1:14" ht="24.95" customHeight="1" x14ac:dyDescent="0.2">
      <c r="A1137" s="515" t="s">
        <v>30</v>
      </c>
      <c r="B1137" s="515"/>
      <c r="C1137" s="516"/>
      <c r="D1137" s="527"/>
      <c r="E1137" s="527">
        <v>80834</v>
      </c>
      <c r="H1137" s="515" t="s">
        <v>30</v>
      </c>
      <c r="I1137" s="515"/>
      <c r="J1137" s="516"/>
      <c r="K1137" s="527"/>
      <c r="L1137" s="515"/>
      <c r="M1137" s="527">
        <v>146201.33333333334</v>
      </c>
    </row>
    <row r="1138" spans="1:14" ht="24.95" customHeight="1" x14ac:dyDescent="0.2">
      <c r="A1138" s="517" t="s">
        <v>0</v>
      </c>
      <c r="B1138" s="517"/>
      <c r="C1138" s="518"/>
      <c r="D1138" s="526"/>
      <c r="E1138" s="526">
        <v>547819</v>
      </c>
      <c r="H1138" s="517" t="s">
        <v>0</v>
      </c>
      <c r="I1138" s="517"/>
      <c r="J1138" s="518"/>
      <c r="K1138" s="526"/>
      <c r="L1138" s="517"/>
      <c r="M1138" s="526">
        <v>660304.75</v>
      </c>
    </row>
    <row r="1139" spans="1:14" ht="24.95" customHeight="1" x14ac:dyDescent="0.2">
      <c r="A1139" s="515" t="s">
        <v>34</v>
      </c>
      <c r="B1139" s="515"/>
      <c r="C1139" s="516"/>
      <c r="D1139" s="525"/>
      <c r="E1139" s="525">
        <v>747862</v>
      </c>
      <c r="H1139" s="515" t="s">
        <v>34</v>
      </c>
      <c r="I1139" s="515"/>
      <c r="J1139" s="516"/>
      <c r="K1139" s="525"/>
      <c r="L1139" s="515"/>
      <c r="M1139" s="525">
        <v>883247.5</v>
      </c>
    </row>
    <row r="1140" spans="1:14" ht="24.95" customHeight="1" x14ac:dyDescent="0.2">
      <c r="A1140" s="515" t="s">
        <v>35</v>
      </c>
      <c r="B1140" s="515"/>
      <c r="C1140" s="516"/>
      <c r="D1140" s="527"/>
      <c r="E1140" s="527">
        <v>121405</v>
      </c>
      <c r="H1140" s="515" t="s">
        <v>35</v>
      </c>
      <c r="I1140" s="515"/>
      <c r="J1140" s="516"/>
      <c r="K1140" s="527"/>
      <c r="L1140" s="515"/>
      <c r="M1140" s="527">
        <v>210371.75</v>
      </c>
    </row>
    <row r="1141" spans="1:14" ht="24.95" customHeight="1" x14ac:dyDescent="0.2">
      <c r="A1141" s="517" t="s">
        <v>1</v>
      </c>
      <c r="B1141" s="517"/>
      <c r="C1141" s="518"/>
      <c r="D1141" s="539"/>
      <c r="E1141" s="539">
        <v>869267</v>
      </c>
      <c r="H1141" s="517" t="s">
        <v>1</v>
      </c>
      <c r="I1141" s="517"/>
      <c r="J1141" s="518"/>
      <c r="K1141" s="539"/>
      <c r="L1141" s="517"/>
      <c r="M1141" s="539">
        <v>1093619.25</v>
      </c>
    </row>
    <row r="1142" spans="1:14" ht="24.95" customHeight="1" x14ac:dyDescent="0.2">
      <c r="A1142" s="517" t="s">
        <v>66</v>
      </c>
      <c r="B1142" s="517"/>
      <c r="C1142" s="518"/>
      <c r="D1142" s="533"/>
      <c r="E1142" s="533">
        <v>0.21483782200000001</v>
      </c>
      <c r="H1142" s="517" t="s">
        <v>66</v>
      </c>
      <c r="I1142" s="517"/>
      <c r="J1142" s="518"/>
      <c r="K1142" s="533"/>
      <c r="L1142" s="517"/>
      <c r="M1142" s="533">
        <v>0.24547777409166663</v>
      </c>
    </row>
    <row r="1143" spans="1:14" ht="24.95" customHeight="1" x14ac:dyDescent="0.2">
      <c r="A1143" s="520" t="s">
        <v>3</v>
      </c>
      <c r="B1143" s="520"/>
      <c r="C1143" s="521"/>
      <c r="D1143" s="528"/>
      <c r="E1143" s="528">
        <v>1.5867777495851731</v>
      </c>
      <c r="H1143" s="520" t="s">
        <v>3</v>
      </c>
      <c r="I1143" s="520"/>
      <c r="J1143" s="521"/>
      <c r="K1143" s="528"/>
      <c r="L1143" s="520"/>
      <c r="M1143" s="528">
        <v>1.6562341100832607</v>
      </c>
    </row>
    <row r="1144" spans="1:14" ht="24.95" customHeight="1" x14ac:dyDescent="0.2">
      <c r="A1144" s="513" t="s">
        <v>59</v>
      </c>
      <c r="B1144" s="513"/>
      <c r="C1144" s="514"/>
      <c r="D1144" s="529"/>
      <c r="E1144" s="529">
        <v>1.6014689979335526</v>
      </c>
      <c r="H1144" s="513" t="s">
        <v>59</v>
      </c>
      <c r="I1144" s="513"/>
      <c r="J1144" s="514"/>
      <c r="K1144" s="529"/>
      <c r="L1144" s="513"/>
      <c r="M1144" s="529">
        <v>1.7180346820621855</v>
      </c>
    </row>
    <row r="1145" spans="1:14" ht="24.95" customHeight="1" x14ac:dyDescent="0.2">
      <c r="A1145" s="523" t="s">
        <v>60</v>
      </c>
      <c r="B1145" s="523"/>
      <c r="C1145" s="524"/>
      <c r="D1145" s="530"/>
      <c r="E1145" s="530">
        <v>1.5019051389266893</v>
      </c>
      <c r="H1145" s="523" t="s">
        <v>60</v>
      </c>
      <c r="I1145" s="523"/>
      <c r="J1145" s="524"/>
      <c r="K1145" s="530"/>
      <c r="L1145" s="523"/>
      <c r="M1145" s="530">
        <v>1.4389181357215164</v>
      </c>
    </row>
    <row r="1146" spans="1:14" ht="24.95" customHeight="1" x14ac:dyDescent="0.2">
      <c r="D1146" s="394"/>
      <c r="E1146" s="394"/>
      <c r="F1146" s="394"/>
      <c r="G1146" s="5"/>
      <c r="H1146" s="5"/>
    </row>
    <row r="1147" spans="1:14" s="543" customFormat="1" ht="24.95" customHeight="1" x14ac:dyDescent="0.5">
      <c r="A1147" s="671" t="s">
        <v>539</v>
      </c>
      <c r="B1147" s="671"/>
      <c r="D1147" s="544"/>
      <c r="E1147" s="544"/>
      <c r="F1147" s="394"/>
      <c r="G1147" s="394"/>
      <c r="H1147" s="671" t="s">
        <v>539</v>
      </c>
      <c r="I1147" s="671"/>
    </row>
    <row r="1148" spans="1:14" s="540" customFormat="1" ht="24.95" customHeight="1" x14ac:dyDescent="0.5">
      <c r="A1148" s="685" t="s">
        <v>536</v>
      </c>
      <c r="B1148" s="685"/>
      <c r="F1148" s="394"/>
      <c r="G1148" s="394"/>
      <c r="H1148" s="685" t="s">
        <v>536</v>
      </c>
      <c r="I1148" s="685"/>
      <c r="K1148" s="542"/>
      <c r="N1148" s="543"/>
    </row>
    <row r="1149" spans="1:14" s="374" customFormat="1" ht="24.95" customHeight="1" x14ac:dyDescent="0.25">
      <c r="A1149" s="686"/>
      <c r="B1149" s="686"/>
      <c r="C1149" s="686"/>
      <c r="D1149" s="686"/>
      <c r="E1149" s="686"/>
      <c r="F1149" s="394"/>
      <c r="G1149" s="394"/>
      <c r="H1149" s="686"/>
      <c r="I1149" s="686"/>
      <c r="J1149" s="686"/>
      <c r="K1149" s="686"/>
      <c r="L1149" s="686"/>
      <c r="M1149" s="686"/>
      <c r="N1149" s="543"/>
    </row>
    <row r="1150" spans="1:14" ht="24.95" customHeight="1" x14ac:dyDescent="0.2">
      <c r="A1150" s="13"/>
      <c r="B1150" s="13"/>
      <c r="C1150" s="13"/>
      <c r="D1150" s="13"/>
      <c r="E1150" s="13"/>
      <c r="F1150" s="394"/>
      <c r="G1150" s="394"/>
      <c r="H1150" s="13"/>
      <c r="I1150" s="13"/>
      <c r="J1150" s="13"/>
      <c r="K1150" s="13"/>
      <c r="L1150" s="13"/>
      <c r="M1150" s="13"/>
      <c r="N1150" s="543"/>
    </row>
    <row r="1151" spans="1:14" ht="24.95" customHeight="1" x14ac:dyDescent="0.2">
      <c r="A1151" s="374"/>
      <c r="B1151" s="374"/>
      <c r="C1151" s="374"/>
      <c r="D1151" s="374"/>
      <c r="E1151" s="374"/>
      <c r="F1151" s="394"/>
      <c r="G1151" s="394"/>
      <c r="H1151" s="374"/>
      <c r="I1151" s="374"/>
      <c r="J1151" s="374"/>
      <c r="K1151" s="374"/>
      <c r="L1151" s="374"/>
      <c r="M1151" s="374"/>
      <c r="N1151" s="543"/>
    </row>
    <row r="1152" spans="1:14" ht="24.95" customHeight="1" x14ac:dyDescent="0.2">
      <c r="F1152" s="394"/>
      <c r="G1152" s="394"/>
      <c r="N1152" s="543"/>
    </row>
    <row r="1153" spans="1:14" ht="24.95" customHeight="1" x14ac:dyDescent="0.2">
      <c r="F1153" s="394"/>
      <c r="G1153" s="394"/>
      <c r="N1153" s="543"/>
    </row>
    <row r="1154" spans="1:14" ht="24.95" customHeight="1" x14ac:dyDescent="0.2">
      <c r="F1154" s="394"/>
      <c r="G1154" s="394"/>
    </row>
    <row r="1155" spans="1:14" ht="24.95" customHeight="1" x14ac:dyDescent="0.2">
      <c r="F1155" s="394"/>
      <c r="G1155" s="394"/>
    </row>
    <row r="1156" spans="1:14" ht="24.95" customHeight="1" x14ac:dyDescent="0.2"/>
    <row r="1157" spans="1:14" ht="24.95" customHeight="1" x14ac:dyDescent="0.2"/>
    <row r="1158" spans="1:14" ht="24.95" customHeight="1" x14ac:dyDescent="0.2"/>
    <row r="1159" spans="1:14" ht="24.95" customHeight="1" x14ac:dyDescent="0.2"/>
    <row r="1160" spans="1:14" ht="24.95" customHeight="1" x14ac:dyDescent="0.2"/>
    <row r="1161" spans="1:14" ht="24.95" customHeight="1" x14ac:dyDescent="0.2"/>
    <row r="1162" spans="1:14" ht="24.95" customHeight="1" x14ac:dyDescent="0.2"/>
    <row r="1163" spans="1:14" ht="30" customHeight="1" x14ac:dyDescent="0.4">
      <c r="A1163" s="670" t="s">
        <v>56</v>
      </c>
      <c r="B1163" s="670"/>
      <c r="C1163" s="670"/>
      <c r="D1163" s="670"/>
      <c r="E1163" s="670"/>
      <c r="F1163" s="670"/>
      <c r="G1163" s="670"/>
      <c r="H1163" s="670"/>
      <c r="I1163" s="670"/>
      <c r="J1163" s="670"/>
      <c r="K1163" s="670"/>
      <c r="L1163" s="670"/>
      <c r="M1163" s="670"/>
      <c r="N1163" s="670"/>
    </row>
    <row r="1164" spans="1:14" ht="24.95" customHeight="1" x14ac:dyDescent="0.4">
      <c r="A1164" s="400"/>
      <c r="B1164" s="400"/>
      <c r="C1164" s="400"/>
      <c r="D1164" s="400"/>
      <c r="E1164" s="400"/>
      <c r="F1164" s="400"/>
      <c r="G1164" s="400"/>
      <c r="H1164" s="400"/>
      <c r="I1164" s="400"/>
      <c r="J1164" s="400"/>
      <c r="K1164" s="400"/>
      <c r="L1164" s="400"/>
      <c r="M1164" s="400"/>
      <c r="N1164" s="400"/>
    </row>
    <row r="1165" spans="1:14" ht="24.95" customHeight="1" x14ac:dyDescent="0.3">
      <c r="A1165" s="684" t="s">
        <v>56</v>
      </c>
      <c r="B1165" s="684"/>
      <c r="C1165" s="684"/>
      <c r="D1165" s="684"/>
      <c r="E1165" s="684"/>
      <c r="F1165" s="401"/>
      <c r="G1165" s="401"/>
      <c r="H1165" s="687" t="s">
        <v>65</v>
      </c>
      <c r="I1165" s="687"/>
      <c r="J1165" s="687"/>
      <c r="K1165" s="687"/>
      <c r="L1165" s="687"/>
      <c r="M1165" s="687"/>
      <c r="N1165" s="401"/>
    </row>
    <row r="1166" spans="1:14" ht="24.95" customHeight="1" x14ac:dyDescent="0.2">
      <c r="A1166" s="513" t="s">
        <v>29</v>
      </c>
      <c r="B1166" s="513"/>
      <c r="C1166" s="514"/>
      <c r="D1166" s="525"/>
      <c r="E1166" s="525">
        <v>404429</v>
      </c>
      <c r="H1166" s="513" t="s">
        <v>29</v>
      </c>
      <c r="I1166" s="513"/>
      <c r="J1166" s="514"/>
      <c r="K1166" s="525"/>
      <c r="L1166" s="513"/>
      <c r="M1166" s="525">
        <v>514103.41666666669</v>
      </c>
    </row>
    <row r="1167" spans="1:14" ht="24.95" customHeight="1" x14ac:dyDescent="0.2">
      <c r="A1167" s="515" t="s">
        <v>30</v>
      </c>
      <c r="B1167" s="515"/>
      <c r="C1167" s="516"/>
      <c r="D1167" s="527"/>
      <c r="E1167" s="527">
        <v>74072</v>
      </c>
      <c r="H1167" s="515" t="s">
        <v>30</v>
      </c>
      <c r="I1167" s="515"/>
      <c r="J1167" s="516"/>
      <c r="K1167" s="527"/>
      <c r="L1167" s="515"/>
      <c r="M1167" s="527">
        <v>146201.33333333334</v>
      </c>
    </row>
    <row r="1168" spans="1:14" ht="24.95" customHeight="1" x14ac:dyDescent="0.2">
      <c r="A1168" s="517" t="s">
        <v>0</v>
      </c>
      <c r="B1168" s="517"/>
      <c r="C1168" s="518"/>
      <c r="D1168" s="526"/>
      <c r="E1168" s="526">
        <v>478501</v>
      </c>
      <c r="H1168" s="517" t="s">
        <v>0</v>
      </c>
      <c r="I1168" s="517"/>
      <c r="J1168" s="518"/>
      <c r="K1168" s="526"/>
      <c r="L1168" s="517"/>
      <c r="M1168" s="526">
        <v>660304.75</v>
      </c>
    </row>
    <row r="1169" spans="1:14" ht="24.95" customHeight="1" x14ac:dyDescent="0.2">
      <c r="A1169" s="515" t="s">
        <v>34</v>
      </c>
      <c r="B1169" s="515"/>
      <c r="C1169" s="516"/>
      <c r="D1169" s="525"/>
      <c r="E1169" s="525">
        <v>702342</v>
      </c>
      <c r="H1169" s="515" t="s">
        <v>34</v>
      </c>
      <c r="I1169" s="515"/>
      <c r="J1169" s="516"/>
      <c r="K1169" s="525"/>
      <c r="L1169" s="515"/>
      <c r="M1169" s="525">
        <v>883247.5</v>
      </c>
    </row>
    <row r="1170" spans="1:14" ht="24.95" customHeight="1" x14ac:dyDescent="0.2">
      <c r="A1170" s="515" t="s">
        <v>35</v>
      </c>
      <c r="B1170" s="515"/>
      <c r="C1170" s="516"/>
      <c r="D1170" s="527"/>
      <c r="E1170" s="527">
        <v>112978</v>
      </c>
      <c r="H1170" s="515" t="s">
        <v>35</v>
      </c>
      <c r="I1170" s="515"/>
      <c r="J1170" s="516"/>
      <c r="K1170" s="527"/>
      <c r="L1170" s="515"/>
      <c r="M1170" s="527">
        <v>210371.75</v>
      </c>
    </row>
    <row r="1171" spans="1:14" ht="24.95" customHeight="1" x14ac:dyDescent="0.2">
      <c r="A1171" s="517" t="s">
        <v>1</v>
      </c>
      <c r="B1171" s="517"/>
      <c r="C1171" s="518"/>
      <c r="D1171" s="539"/>
      <c r="E1171" s="539">
        <v>815320</v>
      </c>
      <c r="H1171" s="517" t="s">
        <v>1</v>
      </c>
      <c r="I1171" s="517"/>
      <c r="J1171" s="518"/>
      <c r="K1171" s="539"/>
      <c r="L1171" s="517"/>
      <c r="M1171" s="539">
        <v>1093619.25</v>
      </c>
    </row>
    <row r="1172" spans="1:14" ht="24.95" customHeight="1" x14ac:dyDescent="0.2">
      <c r="A1172" s="517" t="s">
        <v>66</v>
      </c>
      <c r="B1172" s="517"/>
      <c r="C1172" s="518"/>
      <c r="D1172" s="533"/>
      <c r="E1172" s="533">
        <v>0.20673351470000001</v>
      </c>
      <c r="H1172" s="517" t="s">
        <v>66</v>
      </c>
      <c r="I1172" s="517"/>
      <c r="J1172" s="518"/>
      <c r="K1172" s="533"/>
      <c r="L1172" s="517"/>
      <c r="M1172" s="533">
        <v>0.24547777409166663</v>
      </c>
    </row>
    <row r="1173" spans="1:14" ht="24.95" customHeight="1" x14ac:dyDescent="0.2">
      <c r="A1173" s="520" t="s">
        <v>3</v>
      </c>
      <c r="B1173" s="520"/>
      <c r="C1173" s="521"/>
      <c r="D1173" s="528"/>
      <c r="E1173" s="528">
        <v>1.7039044850480982</v>
      </c>
      <c r="H1173" s="520" t="s">
        <v>3</v>
      </c>
      <c r="I1173" s="520"/>
      <c r="J1173" s="521"/>
      <c r="K1173" s="528"/>
      <c r="L1173" s="520"/>
      <c r="M1173" s="528">
        <v>1.6562341100832607</v>
      </c>
    </row>
    <row r="1174" spans="1:14" ht="24.95" customHeight="1" x14ac:dyDescent="0.2">
      <c r="A1174" s="513" t="s">
        <v>59</v>
      </c>
      <c r="B1174" s="513"/>
      <c r="C1174" s="514"/>
      <c r="D1174" s="529"/>
      <c r="E1174" s="529">
        <v>1.7366262063304065</v>
      </c>
      <c r="H1174" s="513" t="s">
        <v>59</v>
      </c>
      <c r="I1174" s="513"/>
      <c r="J1174" s="514"/>
      <c r="K1174" s="529"/>
      <c r="L1174" s="513"/>
      <c r="M1174" s="529">
        <v>1.7180346820621855</v>
      </c>
    </row>
    <row r="1175" spans="1:14" ht="24.95" customHeight="1" x14ac:dyDescent="0.2">
      <c r="A1175" s="523" t="s">
        <v>60</v>
      </c>
      <c r="B1175" s="523"/>
      <c r="C1175" s="524"/>
      <c r="D1175" s="530"/>
      <c r="E1175" s="530">
        <v>1.5252457068797927</v>
      </c>
      <c r="H1175" s="523" t="s">
        <v>60</v>
      </c>
      <c r="I1175" s="523"/>
      <c r="J1175" s="524"/>
      <c r="K1175" s="530"/>
      <c r="L1175" s="523"/>
      <c r="M1175" s="530">
        <v>1.4389181357215164</v>
      </c>
    </row>
    <row r="1176" spans="1:14" ht="24.95" customHeight="1" x14ac:dyDescent="0.2">
      <c r="D1176" s="394"/>
      <c r="E1176" s="394"/>
      <c r="F1176" s="394"/>
      <c r="G1176" s="5"/>
      <c r="H1176" s="5"/>
    </row>
    <row r="1177" spans="1:14" s="543" customFormat="1" ht="24.95" customHeight="1" x14ac:dyDescent="0.5">
      <c r="A1177" s="671" t="s">
        <v>538</v>
      </c>
      <c r="B1177" s="671"/>
      <c r="D1177" s="544"/>
      <c r="E1177" s="544"/>
      <c r="F1177" s="544"/>
      <c r="G1177" s="545"/>
      <c r="H1177" s="671" t="s">
        <v>538</v>
      </c>
      <c r="I1177" s="671"/>
    </row>
    <row r="1178" spans="1:14" s="540" customFormat="1" ht="24.95" customHeight="1" x14ac:dyDescent="0.5">
      <c r="A1178" s="685" t="s">
        <v>536</v>
      </c>
      <c r="B1178" s="685"/>
      <c r="F1178" s="394"/>
      <c r="G1178" s="394"/>
      <c r="H1178" s="685" t="s">
        <v>536</v>
      </c>
      <c r="I1178" s="685"/>
      <c r="K1178" s="542"/>
      <c r="N1178" s="543"/>
    </row>
    <row r="1179" spans="1:14" s="374" customFormat="1" ht="24.95" customHeight="1" x14ac:dyDescent="0.25">
      <c r="A1179" s="686"/>
      <c r="B1179" s="686"/>
      <c r="C1179" s="686"/>
      <c r="D1179" s="686"/>
      <c r="E1179" s="686"/>
      <c r="F1179" s="394"/>
      <c r="G1179" s="394"/>
      <c r="H1179" s="686"/>
      <c r="I1179" s="686"/>
      <c r="J1179" s="686"/>
      <c r="K1179" s="686"/>
      <c r="L1179" s="686"/>
      <c r="M1179" s="686"/>
      <c r="N1179" s="543"/>
    </row>
    <row r="1180" spans="1:14" ht="24.95" customHeight="1" x14ac:dyDescent="0.2">
      <c r="A1180" s="13"/>
      <c r="B1180" s="13"/>
      <c r="C1180" s="13"/>
      <c r="D1180" s="13"/>
      <c r="E1180" s="13"/>
      <c r="F1180" s="394"/>
      <c r="G1180" s="394"/>
      <c r="H1180" s="13"/>
      <c r="I1180" s="13"/>
      <c r="J1180" s="13"/>
      <c r="K1180" s="13"/>
      <c r="L1180" s="13"/>
      <c r="M1180" s="13"/>
      <c r="N1180" s="543"/>
    </row>
    <row r="1181" spans="1:14" ht="24.95" customHeight="1" x14ac:dyDescent="0.2">
      <c r="A1181" s="374"/>
      <c r="B1181" s="374"/>
      <c r="C1181" s="374"/>
      <c r="D1181" s="374"/>
      <c r="E1181" s="374"/>
      <c r="F1181" s="394"/>
      <c r="G1181" s="394"/>
      <c r="H1181" s="374"/>
      <c r="I1181" s="374"/>
      <c r="J1181" s="374"/>
      <c r="K1181" s="374"/>
      <c r="L1181" s="374"/>
      <c r="M1181" s="374"/>
      <c r="N1181" s="543"/>
    </row>
    <row r="1182" spans="1:14" ht="24.95" customHeight="1" x14ac:dyDescent="0.2">
      <c r="F1182" s="394"/>
      <c r="G1182" s="394"/>
      <c r="N1182" s="543"/>
    </row>
    <row r="1183" spans="1:14" ht="24.95" customHeight="1" x14ac:dyDescent="0.2">
      <c r="F1183" s="394"/>
      <c r="G1183" s="394"/>
      <c r="N1183" s="543"/>
    </row>
    <row r="1184" spans="1:14" ht="24.95" customHeight="1" x14ac:dyDescent="0.2">
      <c r="F1184" s="394"/>
      <c r="G1184" s="394"/>
    </row>
    <row r="1185" spans="6:7" ht="24.95" customHeight="1" x14ac:dyDescent="0.2">
      <c r="F1185" s="394"/>
      <c r="G1185" s="394"/>
    </row>
    <row r="1186" spans="6:7" ht="24.95" customHeight="1" x14ac:dyDescent="0.2"/>
    <row r="1187" spans="6:7" ht="24.95" customHeight="1" x14ac:dyDescent="0.2"/>
    <row r="1188" spans="6:7" ht="24.95" customHeight="1" x14ac:dyDescent="0.2"/>
    <row r="1189" spans="6:7" ht="24.95" customHeight="1" x14ac:dyDescent="0.2"/>
    <row r="1190" spans="6:7" ht="24.95" customHeight="1" x14ac:dyDescent="0.2"/>
    <row r="1191" spans="6:7" ht="24.95" customHeight="1" x14ac:dyDescent="0.2"/>
    <row r="1192" spans="6:7" ht="24.95" customHeight="1" x14ac:dyDescent="0.2"/>
    <row r="1193" spans="6:7" ht="24.95" customHeight="1" x14ac:dyDescent="0.2"/>
    <row r="1194" spans="6:7" ht="24.95" customHeight="1" x14ac:dyDescent="0.2"/>
    <row r="1195" spans="6:7" ht="24.95" customHeight="1" x14ac:dyDescent="0.2"/>
    <row r="1196" spans="6:7" ht="24.95" customHeight="1" x14ac:dyDescent="0.2"/>
    <row r="1197" spans="6:7" ht="24.95" customHeight="1" x14ac:dyDescent="0.2"/>
    <row r="1198" spans="6:7" ht="24.95" customHeight="1" x14ac:dyDescent="0.2"/>
    <row r="1199" spans="6:7" ht="24.95" customHeight="1" x14ac:dyDescent="0.2"/>
    <row r="1200" spans="6:7" ht="24.95" customHeight="1" x14ac:dyDescent="0.2"/>
    <row r="1201" spans="1:14" ht="24.95" customHeight="1" x14ac:dyDescent="0.2"/>
    <row r="1202" spans="1:14" ht="24.95" customHeight="1" x14ac:dyDescent="0.2">
      <c r="N1202" s="4">
        <v>12</v>
      </c>
    </row>
    <row r="1203" spans="1:14" ht="39.950000000000003" customHeight="1" x14ac:dyDescent="0.4">
      <c r="A1203" s="727" t="s">
        <v>488</v>
      </c>
      <c r="B1203" s="727"/>
      <c r="C1203" s="727"/>
      <c r="D1203" s="727"/>
      <c r="E1203" s="727"/>
      <c r="F1203" s="727"/>
      <c r="G1203" s="727"/>
      <c r="H1203" s="727"/>
      <c r="I1203" s="727"/>
      <c r="J1203" s="727"/>
      <c r="K1203" s="727"/>
      <c r="L1203" s="727"/>
      <c r="M1203" s="727"/>
      <c r="N1203" s="727"/>
    </row>
    <row r="1204" spans="1:14" ht="20.100000000000001" customHeight="1" x14ac:dyDescent="0.2"/>
    <row r="1205" spans="1:14" ht="35.1" customHeight="1" x14ac:dyDescent="0.2">
      <c r="A1205" s="723" t="s">
        <v>489</v>
      </c>
      <c r="B1205" s="723"/>
      <c r="C1205" s="723"/>
      <c r="D1205" s="723"/>
      <c r="E1205" s="723"/>
      <c r="F1205" s="723"/>
      <c r="G1205" s="723"/>
      <c r="H1205" s="723"/>
      <c r="I1205" s="723"/>
      <c r="J1205" s="723"/>
      <c r="K1205" s="723"/>
      <c r="L1205" s="723"/>
      <c r="M1205" s="723"/>
      <c r="N1205" s="723"/>
    </row>
    <row r="1206" spans="1:14" ht="15" customHeight="1" x14ac:dyDescent="0.2">
      <c r="A1206" s="406"/>
      <c r="B1206" s="407"/>
      <c r="C1206" s="407"/>
      <c r="D1206" s="407"/>
      <c r="E1206" s="407"/>
      <c r="F1206" s="407"/>
      <c r="G1206" s="407"/>
      <c r="H1206" s="407"/>
      <c r="I1206" s="407"/>
      <c r="J1206" s="407"/>
      <c r="K1206" s="407"/>
      <c r="L1206" s="407"/>
      <c r="M1206" s="407"/>
      <c r="N1206" s="407"/>
    </row>
    <row r="1207" spans="1:14" ht="30" customHeight="1" x14ac:dyDescent="0.4">
      <c r="A1207" s="730" t="s">
        <v>205</v>
      </c>
      <c r="B1207" s="730"/>
      <c r="C1207" s="730"/>
      <c r="D1207" s="730"/>
      <c r="E1207" s="730"/>
      <c r="F1207" s="730"/>
      <c r="G1207" s="730"/>
      <c r="H1207" s="730"/>
      <c r="I1207" s="730"/>
      <c r="J1207" s="730"/>
      <c r="K1207" s="730"/>
      <c r="L1207" s="730"/>
      <c r="M1207" s="730"/>
      <c r="N1207" s="730"/>
    </row>
    <row r="1208" spans="1:14" ht="20.100000000000001" customHeight="1" x14ac:dyDescent="0.35">
      <c r="A1208" s="388"/>
      <c r="B1208" s="389"/>
      <c r="C1208" s="389"/>
      <c r="D1208" s="389"/>
      <c r="E1208" s="389"/>
      <c r="F1208" s="389"/>
      <c r="G1208" s="389"/>
      <c r="H1208" s="389"/>
      <c r="I1208" s="389"/>
      <c r="J1208" s="389"/>
      <c r="K1208" s="408"/>
      <c r="L1208" s="409"/>
      <c r="M1208" s="389"/>
      <c r="N1208" s="389"/>
    </row>
    <row r="1209" spans="1:14" ht="24.95" customHeight="1" x14ac:dyDescent="0.3">
      <c r="A1209" s="410"/>
      <c r="B1209" s="410"/>
      <c r="C1209" s="663" t="s">
        <v>16</v>
      </c>
      <c r="D1209" s="663"/>
      <c r="E1209" s="663" t="s">
        <v>17</v>
      </c>
      <c r="F1209" s="663"/>
      <c r="G1209" s="663" t="s">
        <v>13</v>
      </c>
      <c r="H1209" s="663"/>
      <c r="I1209" s="411"/>
      <c r="J1209" s="401"/>
      <c r="K1209" s="408"/>
      <c r="L1209" s="409"/>
      <c r="M1209" s="401"/>
      <c r="N1209" s="401"/>
    </row>
    <row r="1210" spans="1:14" ht="24.95" customHeight="1" x14ac:dyDescent="0.2">
      <c r="A1210" s="513" t="s">
        <v>29</v>
      </c>
      <c r="B1210" s="513"/>
      <c r="C1210" s="728">
        <v>3392991</v>
      </c>
      <c r="D1210" s="728"/>
      <c r="E1210" s="728">
        <v>823433</v>
      </c>
      <c r="F1210" s="728"/>
      <c r="G1210" s="729">
        <v>4216424</v>
      </c>
      <c r="H1210" s="729"/>
      <c r="K1210" s="408"/>
    </row>
    <row r="1211" spans="1:14" ht="24.95" customHeight="1" x14ac:dyDescent="0.2">
      <c r="A1211" s="515" t="s">
        <v>30</v>
      </c>
      <c r="B1211" s="515"/>
      <c r="C1211" s="728">
        <v>992017</v>
      </c>
      <c r="D1211" s="728"/>
      <c r="E1211" s="728">
        <v>268243</v>
      </c>
      <c r="F1211" s="728"/>
      <c r="G1211" s="729">
        <v>1260260</v>
      </c>
      <c r="H1211" s="729"/>
      <c r="K1211" s="408"/>
    </row>
    <row r="1212" spans="1:14" ht="24.95" customHeight="1" x14ac:dyDescent="0.2">
      <c r="A1212" s="535" t="s">
        <v>0</v>
      </c>
      <c r="B1212" s="547"/>
      <c r="C1212" s="735">
        <v>4385008</v>
      </c>
      <c r="D1212" s="735"/>
      <c r="E1212" s="735">
        <v>1091676</v>
      </c>
      <c r="F1212" s="735"/>
      <c r="G1212" s="735">
        <v>5476684</v>
      </c>
      <c r="H1212" s="735"/>
      <c r="K1212" s="408"/>
    </row>
    <row r="1213" spans="1:14" ht="24.95" customHeight="1" x14ac:dyDescent="0.2">
      <c r="A1213" s="515" t="s">
        <v>34</v>
      </c>
      <c r="B1213" s="515"/>
      <c r="C1213" s="728">
        <v>5290667</v>
      </c>
      <c r="D1213" s="728"/>
      <c r="E1213" s="728">
        <v>1252049</v>
      </c>
      <c r="F1213" s="728"/>
      <c r="G1213" s="729">
        <v>6542716</v>
      </c>
      <c r="H1213" s="729"/>
      <c r="K1213" s="408"/>
    </row>
    <row r="1214" spans="1:14" ht="24.95" customHeight="1" x14ac:dyDescent="0.2">
      <c r="A1214" s="515" t="s">
        <v>35</v>
      </c>
      <c r="B1214" s="515"/>
      <c r="C1214" s="728">
        <v>1422343</v>
      </c>
      <c r="D1214" s="728"/>
      <c r="E1214" s="728">
        <v>337467</v>
      </c>
      <c r="F1214" s="728"/>
      <c r="G1214" s="729">
        <v>1759810</v>
      </c>
      <c r="H1214" s="729"/>
      <c r="K1214" s="408"/>
    </row>
    <row r="1215" spans="1:14" ht="24.95" customHeight="1" x14ac:dyDescent="0.2">
      <c r="A1215" s="535" t="s">
        <v>1</v>
      </c>
      <c r="B1215" s="547"/>
      <c r="C1215" s="735">
        <v>6713010</v>
      </c>
      <c r="D1215" s="735"/>
      <c r="E1215" s="735">
        <v>1589516</v>
      </c>
      <c r="F1215" s="735"/>
      <c r="G1215" s="735">
        <v>8302526</v>
      </c>
      <c r="H1215" s="735"/>
      <c r="K1215" s="408"/>
    </row>
    <row r="1216" spans="1:14" ht="24.95" customHeight="1" x14ac:dyDescent="0.2">
      <c r="A1216" s="535" t="s">
        <v>2</v>
      </c>
      <c r="B1216" s="547"/>
      <c r="C1216" s="736">
        <v>0.44279532524426218</v>
      </c>
      <c r="D1216" s="736"/>
      <c r="E1216" s="736">
        <v>0.28192368097705145</v>
      </c>
      <c r="F1216" s="736"/>
      <c r="G1216" s="736">
        <v>0.39918553739471035</v>
      </c>
      <c r="H1216" s="736"/>
      <c r="K1216" s="408"/>
    </row>
    <row r="1217" spans="1:15" ht="24.95" customHeight="1" x14ac:dyDescent="0.2">
      <c r="A1217" s="535" t="s">
        <v>3</v>
      </c>
      <c r="B1217" s="547"/>
      <c r="C1217" s="722">
        <v>1.530900285700733</v>
      </c>
      <c r="D1217" s="722"/>
      <c r="E1217" s="722">
        <v>1.4560327423154855</v>
      </c>
      <c r="F1217" s="722"/>
      <c r="G1217" s="722">
        <v>1.5159768210106699</v>
      </c>
      <c r="H1217" s="722"/>
      <c r="K1217" s="408"/>
    </row>
    <row r="1218" spans="1:15" ht="24.95" customHeight="1" x14ac:dyDescent="0.2">
      <c r="A1218" s="513" t="s">
        <v>123</v>
      </c>
      <c r="B1218" s="513"/>
      <c r="C1218" s="733">
        <v>1.5592929659996151</v>
      </c>
      <c r="D1218" s="733"/>
      <c r="E1218" s="733">
        <v>1.520523224111737</v>
      </c>
      <c r="F1218" s="733"/>
      <c r="G1218" s="734">
        <v>1.5517215536198448</v>
      </c>
      <c r="H1218" s="734"/>
      <c r="K1218" s="408"/>
    </row>
    <row r="1219" spans="1:15" ht="24.95" customHeight="1" x14ac:dyDescent="0.2">
      <c r="A1219" s="523" t="s">
        <v>124</v>
      </c>
      <c r="B1219" s="523"/>
      <c r="C1219" s="731">
        <v>1.4337889370847476</v>
      </c>
      <c r="D1219" s="731"/>
      <c r="E1219" s="731">
        <v>1.2580645161290323</v>
      </c>
      <c r="F1219" s="731"/>
      <c r="G1219" s="732">
        <v>1.3963864599368385</v>
      </c>
      <c r="H1219" s="732"/>
      <c r="K1219" s="408"/>
    </row>
    <row r="1220" spans="1:15" ht="24.95" customHeight="1" x14ac:dyDescent="0.2">
      <c r="A1220" s="394"/>
      <c r="B1220" s="394"/>
      <c r="C1220" s="412"/>
      <c r="D1220" s="412"/>
      <c r="E1220" s="413"/>
      <c r="F1220" s="413"/>
      <c r="G1220" s="413"/>
      <c r="H1220" s="413"/>
      <c r="K1220" s="408"/>
    </row>
    <row r="1221" spans="1:15" ht="20.100000000000001" customHeight="1" x14ac:dyDescent="0.2">
      <c r="A1221" s="394"/>
      <c r="B1221" s="394"/>
      <c r="C1221" s="412"/>
      <c r="D1221" s="412"/>
      <c r="E1221" s="413"/>
      <c r="F1221" s="413"/>
      <c r="G1221" s="413"/>
      <c r="H1221" s="413"/>
      <c r="K1221" s="408"/>
    </row>
    <row r="1222" spans="1:15" ht="24.95" customHeight="1" x14ac:dyDescent="0.2">
      <c r="B1222" s="659" t="s">
        <v>67</v>
      </c>
      <c r="C1222" s="659"/>
      <c r="D1222" s="659"/>
      <c r="E1222" s="659"/>
      <c r="F1222" s="659"/>
      <c r="G1222" s="659"/>
      <c r="H1222" s="659"/>
      <c r="I1222" s="659"/>
      <c r="J1222" s="659"/>
      <c r="K1222" s="659"/>
      <c r="L1222" s="659"/>
      <c r="M1222" s="659"/>
      <c r="N1222" s="659"/>
    </row>
    <row r="1223" spans="1:15" s="367" customFormat="1" ht="24.95" customHeight="1" x14ac:dyDescent="0.2">
      <c r="B1223" s="534" t="s">
        <v>45</v>
      </c>
      <c r="C1223" s="534" t="s">
        <v>46</v>
      </c>
      <c r="D1223" s="534" t="s">
        <v>47</v>
      </c>
      <c r="E1223" s="534" t="s">
        <v>48</v>
      </c>
      <c r="F1223" s="534" t="s">
        <v>49</v>
      </c>
      <c r="G1223" s="534" t="s">
        <v>50</v>
      </c>
      <c r="H1223" s="534" t="s">
        <v>51</v>
      </c>
      <c r="I1223" s="534" t="s">
        <v>61</v>
      </c>
      <c r="J1223" s="534" t="s">
        <v>62</v>
      </c>
      <c r="K1223" s="534" t="s">
        <v>54</v>
      </c>
      <c r="L1223" s="534" t="s">
        <v>63</v>
      </c>
      <c r="M1223" s="534" t="s">
        <v>56</v>
      </c>
      <c r="N1223" s="534" t="s">
        <v>13</v>
      </c>
    </row>
    <row r="1224" spans="1:15" s="367" customFormat="1" ht="24.95" customHeight="1" x14ac:dyDescent="0.2">
      <c r="A1224" s="558" t="s">
        <v>29</v>
      </c>
      <c r="B1224" s="550">
        <v>190904</v>
      </c>
      <c r="C1224" s="550">
        <v>253705</v>
      </c>
      <c r="D1224" s="550">
        <v>286519</v>
      </c>
      <c r="E1224" s="550">
        <v>376639</v>
      </c>
      <c r="F1224" s="550">
        <v>343209</v>
      </c>
      <c r="G1224" s="550">
        <v>372344</v>
      </c>
      <c r="H1224" s="550">
        <v>395756</v>
      </c>
      <c r="I1224" s="550">
        <v>576303</v>
      </c>
      <c r="J1224" s="550">
        <v>401399</v>
      </c>
      <c r="K1224" s="550">
        <v>401071</v>
      </c>
      <c r="L1224" s="550">
        <v>342938</v>
      </c>
      <c r="M1224" s="550">
        <v>275637</v>
      </c>
      <c r="N1224" s="551">
        <v>4216424</v>
      </c>
    </row>
    <row r="1225" spans="1:15" s="367" customFormat="1" ht="24.95" customHeight="1" x14ac:dyDescent="0.2">
      <c r="A1225" s="552" t="s">
        <v>30</v>
      </c>
      <c r="B1225" s="553">
        <v>38924</v>
      </c>
      <c r="C1225" s="553">
        <v>39312</v>
      </c>
      <c r="D1225" s="553">
        <v>58834</v>
      </c>
      <c r="E1225" s="553">
        <v>89334</v>
      </c>
      <c r="F1225" s="553">
        <v>130024</v>
      </c>
      <c r="G1225" s="553">
        <v>121282</v>
      </c>
      <c r="H1225" s="553">
        <v>161472</v>
      </c>
      <c r="I1225" s="553">
        <v>221892</v>
      </c>
      <c r="J1225" s="553">
        <v>158721</v>
      </c>
      <c r="K1225" s="553">
        <v>117519</v>
      </c>
      <c r="L1225" s="553">
        <v>63364</v>
      </c>
      <c r="M1225" s="553">
        <v>59582</v>
      </c>
      <c r="N1225" s="554">
        <v>1260260</v>
      </c>
      <c r="O1225" s="548"/>
    </row>
    <row r="1226" spans="1:15" s="367" customFormat="1" ht="24.95" customHeight="1" x14ac:dyDescent="0.2">
      <c r="A1226" s="556" t="s">
        <v>0</v>
      </c>
      <c r="B1226" s="536">
        <v>229828</v>
      </c>
      <c r="C1226" s="536">
        <v>293017</v>
      </c>
      <c r="D1226" s="536">
        <v>345353</v>
      </c>
      <c r="E1226" s="536">
        <v>465973</v>
      </c>
      <c r="F1226" s="536">
        <v>473233</v>
      </c>
      <c r="G1226" s="536">
        <v>493626</v>
      </c>
      <c r="H1226" s="536">
        <v>557228</v>
      </c>
      <c r="I1226" s="536">
        <v>798195</v>
      </c>
      <c r="J1226" s="536">
        <v>560120</v>
      </c>
      <c r="K1226" s="536">
        <v>518590</v>
      </c>
      <c r="L1226" s="536">
        <v>406302</v>
      </c>
      <c r="M1226" s="536">
        <v>335219</v>
      </c>
      <c r="N1226" s="536">
        <v>5476684</v>
      </c>
      <c r="O1226" s="548"/>
    </row>
    <row r="1227" spans="1:15" s="367" customFormat="1" ht="24.95" customHeight="1" x14ac:dyDescent="0.2">
      <c r="A1227" s="549" t="s">
        <v>36</v>
      </c>
      <c r="B1227" s="550">
        <v>290132</v>
      </c>
      <c r="C1227" s="550">
        <v>382573</v>
      </c>
      <c r="D1227" s="550">
        <v>446068</v>
      </c>
      <c r="E1227" s="550">
        <v>584479</v>
      </c>
      <c r="F1227" s="550">
        <v>544698</v>
      </c>
      <c r="G1227" s="550">
        <v>581031</v>
      </c>
      <c r="H1227" s="550">
        <v>611535</v>
      </c>
      <c r="I1227" s="550">
        <v>868657</v>
      </c>
      <c r="J1227" s="550">
        <v>633046</v>
      </c>
      <c r="K1227" s="550">
        <v>653710</v>
      </c>
      <c r="L1227" s="550">
        <v>521343</v>
      </c>
      <c r="M1227" s="550">
        <v>425444</v>
      </c>
      <c r="N1227" s="551">
        <v>6542716</v>
      </c>
    </row>
    <row r="1228" spans="1:15" s="367" customFormat="1" ht="24.95" customHeight="1" x14ac:dyDescent="0.2">
      <c r="A1228" s="552" t="s">
        <v>37</v>
      </c>
      <c r="B1228" s="553">
        <v>58687</v>
      </c>
      <c r="C1228" s="553">
        <v>59995</v>
      </c>
      <c r="D1228" s="553">
        <v>83183</v>
      </c>
      <c r="E1228" s="553">
        <v>134065</v>
      </c>
      <c r="F1228" s="553">
        <v>186944</v>
      </c>
      <c r="G1228" s="553">
        <v>175547</v>
      </c>
      <c r="H1228" s="553">
        <v>211136</v>
      </c>
      <c r="I1228" s="553">
        <v>288494</v>
      </c>
      <c r="J1228" s="553">
        <v>211854</v>
      </c>
      <c r="K1228" s="553">
        <v>171158</v>
      </c>
      <c r="L1228" s="553">
        <v>93757</v>
      </c>
      <c r="M1228" s="553">
        <v>84990</v>
      </c>
      <c r="N1228" s="554">
        <v>1759810</v>
      </c>
    </row>
    <row r="1229" spans="1:15" s="367" customFormat="1" ht="24.95" customHeight="1" x14ac:dyDescent="0.2">
      <c r="A1229" s="556" t="s">
        <v>68</v>
      </c>
      <c r="B1229" s="536">
        <v>348819</v>
      </c>
      <c r="C1229" s="536">
        <v>442568</v>
      </c>
      <c r="D1229" s="536">
        <v>529251</v>
      </c>
      <c r="E1229" s="536">
        <v>718544</v>
      </c>
      <c r="F1229" s="536">
        <v>731642</v>
      </c>
      <c r="G1229" s="536">
        <v>756578</v>
      </c>
      <c r="H1229" s="536">
        <v>822671</v>
      </c>
      <c r="I1229" s="536">
        <v>1157151</v>
      </c>
      <c r="J1229" s="536">
        <v>844900</v>
      </c>
      <c r="K1229" s="536">
        <v>824868</v>
      </c>
      <c r="L1229" s="536">
        <v>615100</v>
      </c>
      <c r="M1229" s="536">
        <v>510434</v>
      </c>
      <c r="N1229" s="536">
        <v>8302526</v>
      </c>
      <c r="O1229" s="548"/>
    </row>
    <row r="1230" spans="1:15" s="367" customFormat="1" ht="24.95" customHeight="1" x14ac:dyDescent="0.2">
      <c r="A1230" s="535" t="s">
        <v>74</v>
      </c>
      <c r="B1230" s="555">
        <v>0.22685204789999999</v>
      </c>
      <c r="C1230" s="555">
        <v>0.30399428410000001</v>
      </c>
      <c r="D1230" s="555">
        <v>0.3088372895</v>
      </c>
      <c r="E1230" s="555">
        <v>0.40122640869999998</v>
      </c>
      <c r="F1230" s="555">
        <v>0.39897312800000001</v>
      </c>
      <c r="G1230" s="555">
        <v>0.42973199709999998</v>
      </c>
      <c r="H1230" s="555">
        <v>0.44866538630000002</v>
      </c>
      <c r="I1230" s="555">
        <v>0.61518012659999999</v>
      </c>
      <c r="J1230" s="555">
        <v>0.47447319729999998</v>
      </c>
      <c r="K1230" s="555">
        <v>0.45279204940000001</v>
      </c>
      <c r="L1230" s="555">
        <v>0.36269875909999999</v>
      </c>
      <c r="M1230" s="555">
        <v>0.3014</v>
      </c>
      <c r="N1230" s="555">
        <v>0.39918553739471035</v>
      </c>
    </row>
    <row r="1231" spans="1:15" s="367" customFormat="1" ht="24.95" customHeight="1" x14ac:dyDescent="0.2">
      <c r="A1231" s="556" t="s">
        <v>3</v>
      </c>
      <c r="B1231" s="557">
        <v>1.5177393529073917</v>
      </c>
      <c r="C1231" s="557">
        <v>1.5103833565970575</v>
      </c>
      <c r="D1231" s="557">
        <v>1.5324928406586884</v>
      </c>
      <c r="E1231" s="557">
        <v>1.5420292592060054</v>
      </c>
      <c r="F1231" s="557">
        <v>1.546050254314471</v>
      </c>
      <c r="G1231" s="557">
        <v>1.5326947932240198</v>
      </c>
      <c r="H1231" s="557">
        <v>1.4763633557538387</v>
      </c>
      <c r="I1231" s="557">
        <v>1.4497096574145416</v>
      </c>
      <c r="J1231" s="557">
        <v>1.5084267656930657</v>
      </c>
      <c r="K1231" s="557">
        <v>1.5905975819047802</v>
      </c>
      <c r="L1231" s="557">
        <v>1.5138985286806366</v>
      </c>
      <c r="M1231" s="557">
        <v>1.5226881531178125</v>
      </c>
      <c r="N1231" s="557">
        <v>1.5159768210106699</v>
      </c>
    </row>
    <row r="1232" spans="1:15" ht="24.95" customHeight="1" x14ac:dyDescent="0.2">
      <c r="A1232" s="395"/>
      <c r="B1232" s="395"/>
      <c r="C1232" s="395"/>
      <c r="D1232" s="395"/>
      <c r="E1232" s="395"/>
      <c r="F1232" s="395"/>
      <c r="G1232" s="395"/>
      <c r="H1232" s="395"/>
      <c r="I1232" s="395"/>
      <c r="J1232" s="395"/>
      <c r="K1232" s="395"/>
      <c r="L1232" s="395"/>
      <c r="M1232" s="395"/>
      <c r="N1232" s="395"/>
    </row>
    <row r="1233" spans="1:14" ht="24" customHeight="1" x14ac:dyDescent="0.2">
      <c r="A1233" s="395"/>
      <c r="B1233" s="395"/>
      <c r="C1233" s="395"/>
      <c r="D1233" s="395"/>
      <c r="E1233" s="395"/>
      <c r="F1233" s="395"/>
      <c r="G1233" s="395"/>
      <c r="H1233" s="395"/>
      <c r="I1233" s="395"/>
      <c r="J1233" s="395"/>
      <c r="K1233" s="395"/>
      <c r="L1233" s="395"/>
      <c r="M1233" s="395"/>
      <c r="N1233" s="395"/>
    </row>
    <row r="1234" spans="1:14" ht="24" customHeight="1" x14ac:dyDescent="0.2">
      <c r="A1234" s="395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8"/>
    </row>
    <row r="1235" spans="1:14" ht="24" customHeight="1" x14ac:dyDescent="0.2">
      <c r="A1235" s="395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8"/>
    </row>
    <row r="1236" spans="1:14" ht="24" customHeight="1" x14ac:dyDescent="0.2">
      <c r="A1236" s="395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8"/>
    </row>
    <row r="1237" spans="1:14" ht="24" customHeight="1" x14ac:dyDescent="0.2">
      <c r="A1237" s="395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8"/>
    </row>
    <row r="1238" spans="1:14" ht="24" customHeight="1" x14ac:dyDescent="0.2">
      <c r="A1238" s="395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8"/>
    </row>
    <row r="1239" spans="1:14" ht="24" customHeight="1" x14ac:dyDescent="0.2">
      <c r="A1239" s="395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8"/>
    </row>
    <row r="1240" spans="1:14" ht="24" customHeight="1" x14ac:dyDescent="0.2">
      <c r="A1240" s="395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8"/>
    </row>
    <row r="1241" spans="1:14" ht="24" customHeight="1" x14ac:dyDescent="0.2">
      <c r="A1241" s="395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8"/>
    </row>
    <row r="1242" spans="1:14" ht="24" customHeight="1" x14ac:dyDescent="0.2">
      <c r="A1242" s="395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8"/>
    </row>
    <row r="1243" spans="1:14" ht="24" customHeight="1" x14ac:dyDescent="0.2">
      <c r="A1243" s="395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8"/>
    </row>
    <row r="1244" spans="1:14" ht="24" customHeight="1" x14ac:dyDescent="0.2">
      <c r="A1244" s="395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8"/>
    </row>
    <row r="1245" spans="1:14" ht="20.100000000000001" customHeight="1" x14ac:dyDescent="0.2">
      <c r="A1245" s="395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8"/>
    </row>
    <row r="1246" spans="1:14" ht="24.95" customHeight="1" x14ac:dyDescent="0.25">
      <c r="A1246" s="414"/>
      <c r="B1246" s="659" t="s">
        <v>69</v>
      </c>
      <c r="C1246" s="659"/>
      <c r="D1246" s="659"/>
      <c r="E1246" s="659"/>
      <c r="F1246" s="659"/>
      <c r="G1246" s="659"/>
      <c r="H1246" s="659"/>
      <c r="I1246" s="659"/>
      <c r="J1246" s="659"/>
      <c r="K1246" s="659"/>
      <c r="L1246" s="10"/>
      <c r="M1246" s="10"/>
      <c r="N1246" s="10"/>
    </row>
    <row r="1247" spans="1:14" s="367" customFormat="1" ht="24.95" customHeight="1" x14ac:dyDescent="0.2">
      <c r="B1247" s="534" t="s">
        <v>5</v>
      </c>
      <c r="C1247" s="534" t="s">
        <v>6</v>
      </c>
      <c r="D1247" s="534" t="s">
        <v>70</v>
      </c>
      <c r="E1247" s="534" t="s">
        <v>7</v>
      </c>
      <c r="F1247" s="534" t="s">
        <v>8</v>
      </c>
      <c r="G1247" s="534" t="s">
        <v>9</v>
      </c>
      <c r="H1247" s="534" t="s">
        <v>10</v>
      </c>
      <c r="I1247" s="534" t="s">
        <v>11</v>
      </c>
      <c r="J1247" s="534" t="s">
        <v>12</v>
      </c>
      <c r="K1247" s="534" t="s">
        <v>13</v>
      </c>
      <c r="L1247" s="10"/>
      <c r="M1247" s="10"/>
      <c r="N1247" s="10"/>
    </row>
    <row r="1248" spans="1:14" s="367" customFormat="1" ht="24.95" customHeight="1" x14ac:dyDescent="0.2">
      <c r="A1248" s="558" t="s">
        <v>29</v>
      </c>
      <c r="B1248" s="550">
        <v>390497</v>
      </c>
      <c r="C1248" s="550">
        <v>673294</v>
      </c>
      <c r="D1248" s="550">
        <v>652230</v>
      </c>
      <c r="E1248" s="550">
        <v>223159</v>
      </c>
      <c r="F1248" s="550">
        <v>690364</v>
      </c>
      <c r="G1248" s="550">
        <v>479166</v>
      </c>
      <c r="H1248" s="550">
        <v>236345</v>
      </c>
      <c r="I1248" s="550">
        <v>636073</v>
      </c>
      <c r="J1248" s="550">
        <v>235296</v>
      </c>
      <c r="K1248" s="551">
        <v>4216424</v>
      </c>
      <c r="L1248" s="10"/>
      <c r="M1248" s="10"/>
      <c r="N1248" s="10"/>
    </row>
    <row r="1249" spans="1:15" s="367" customFormat="1" ht="24.95" customHeight="1" x14ac:dyDescent="0.2">
      <c r="A1249" s="552" t="s">
        <v>30</v>
      </c>
      <c r="B1249" s="553">
        <v>50214</v>
      </c>
      <c r="C1249" s="553">
        <v>342140</v>
      </c>
      <c r="D1249" s="553">
        <v>191485</v>
      </c>
      <c r="E1249" s="553">
        <v>73108</v>
      </c>
      <c r="F1249" s="553">
        <v>273754</v>
      </c>
      <c r="G1249" s="553">
        <v>126032</v>
      </c>
      <c r="H1249" s="553">
        <v>22095</v>
      </c>
      <c r="I1249" s="553">
        <v>149835</v>
      </c>
      <c r="J1249" s="553">
        <v>31597</v>
      </c>
      <c r="K1249" s="554">
        <v>1260260</v>
      </c>
      <c r="L1249" s="10"/>
      <c r="M1249" s="10"/>
      <c r="N1249" s="10"/>
      <c r="O1249" s="548"/>
    </row>
    <row r="1250" spans="1:15" s="367" customFormat="1" ht="24.95" customHeight="1" x14ac:dyDescent="0.2">
      <c r="A1250" s="556" t="s">
        <v>0</v>
      </c>
      <c r="B1250" s="536">
        <v>440711</v>
      </c>
      <c r="C1250" s="536">
        <v>1015434</v>
      </c>
      <c r="D1250" s="536">
        <v>843715</v>
      </c>
      <c r="E1250" s="536">
        <v>296267</v>
      </c>
      <c r="F1250" s="536">
        <v>964118</v>
      </c>
      <c r="G1250" s="536">
        <v>605198</v>
      </c>
      <c r="H1250" s="536">
        <v>258440</v>
      </c>
      <c r="I1250" s="536">
        <v>785908</v>
      </c>
      <c r="J1250" s="536">
        <v>266893</v>
      </c>
      <c r="K1250" s="536">
        <v>5476684</v>
      </c>
      <c r="L1250" s="10"/>
      <c r="M1250" s="10"/>
      <c r="N1250" s="10"/>
      <c r="O1250" s="548"/>
    </row>
    <row r="1251" spans="1:15" s="367" customFormat="1" ht="24.95" customHeight="1" x14ac:dyDescent="0.2">
      <c r="A1251" s="549" t="s">
        <v>36</v>
      </c>
      <c r="B1251" s="550">
        <v>582760</v>
      </c>
      <c r="C1251" s="550">
        <v>1010390</v>
      </c>
      <c r="D1251" s="550">
        <v>1013252</v>
      </c>
      <c r="E1251" s="550">
        <v>379035</v>
      </c>
      <c r="F1251" s="550">
        <v>1134776</v>
      </c>
      <c r="G1251" s="550">
        <v>671842</v>
      </c>
      <c r="H1251" s="550">
        <v>396568</v>
      </c>
      <c r="I1251" s="550">
        <v>997385</v>
      </c>
      <c r="J1251" s="550">
        <v>356708</v>
      </c>
      <c r="K1251" s="551">
        <v>6542716</v>
      </c>
      <c r="L1251" s="10"/>
      <c r="M1251" s="10"/>
      <c r="N1251" s="10"/>
    </row>
    <row r="1252" spans="1:15" s="367" customFormat="1" ht="24.95" customHeight="1" x14ac:dyDescent="0.2">
      <c r="A1252" s="552" t="s">
        <v>37</v>
      </c>
      <c r="B1252" s="553">
        <v>85701</v>
      </c>
      <c r="C1252" s="553">
        <v>440775</v>
      </c>
      <c r="D1252" s="553">
        <v>266368</v>
      </c>
      <c r="E1252" s="553">
        <v>94719</v>
      </c>
      <c r="F1252" s="553">
        <v>397400</v>
      </c>
      <c r="G1252" s="553">
        <v>162933</v>
      </c>
      <c r="H1252" s="553">
        <v>32778</v>
      </c>
      <c r="I1252" s="553">
        <v>234048</v>
      </c>
      <c r="J1252" s="553">
        <v>45088</v>
      </c>
      <c r="K1252" s="554">
        <v>1759810</v>
      </c>
      <c r="L1252" s="10"/>
      <c r="M1252" s="10"/>
      <c r="N1252" s="10"/>
    </row>
    <row r="1253" spans="1:15" s="367" customFormat="1" ht="24.95" customHeight="1" x14ac:dyDescent="0.2">
      <c r="A1253" s="556" t="s">
        <v>68</v>
      </c>
      <c r="B1253" s="536">
        <v>668461</v>
      </c>
      <c r="C1253" s="536">
        <v>1451165</v>
      </c>
      <c r="D1253" s="536">
        <v>1279620</v>
      </c>
      <c r="E1253" s="536">
        <v>473754</v>
      </c>
      <c r="F1253" s="536">
        <v>1532176</v>
      </c>
      <c r="G1253" s="536">
        <v>834775</v>
      </c>
      <c r="H1253" s="536">
        <v>429346</v>
      </c>
      <c r="I1253" s="536">
        <v>1231433</v>
      </c>
      <c r="J1253" s="536">
        <v>401796</v>
      </c>
      <c r="K1253" s="536">
        <v>8302526</v>
      </c>
      <c r="L1253" s="10"/>
      <c r="M1253" s="10"/>
      <c r="N1253" s="10"/>
      <c r="O1253" s="548"/>
    </row>
    <row r="1254" spans="1:15" s="367" customFormat="1" ht="24.95" customHeight="1" x14ac:dyDescent="0.2">
      <c r="A1254" s="535" t="s">
        <v>74</v>
      </c>
      <c r="B1254" s="555">
        <v>0.35294338487365151</v>
      </c>
      <c r="C1254" s="555">
        <v>0.44439504781828737</v>
      </c>
      <c r="D1254" s="555">
        <v>0.36107782860872673</v>
      </c>
      <c r="E1254" s="555">
        <v>0.43884480243062951</v>
      </c>
      <c r="F1254" s="555">
        <v>0.42698841722279141</v>
      </c>
      <c r="G1254" s="555">
        <v>0.3845451358518554</v>
      </c>
      <c r="H1254" s="555">
        <v>0.35373583818114351</v>
      </c>
      <c r="I1254" s="555">
        <v>0.42587668921092725</v>
      </c>
      <c r="J1254" s="555">
        <v>0.34898264270678386</v>
      </c>
      <c r="K1254" s="555">
        <v>0.39918553739471035</v>
      </c>
      <c r="L1254" s="10"/>
      <c r="M1254" s="10"/>
      <c r="N1254" s="10"/>
    </row>
    <row r="1255" spans="1:15" s="367" customFormat="1" ht="24.95" customHeight="1" x14ac:dyDescent="0.2">
      <c r="A1255" s="556" t="s">
        <v>3</v>
      </c>
      <c r="B1255" s="557">
        <v>1.5167785691757183</v>
      </c>
      <c r="C1255" s="557">
        <v>1.4291081448917409</v>
      </c>
      <c r="D1255" s="557">
        <v>1.5166495795381141</v>
      </c>
      <c r="E1255" s="557">
        <v>1.5990778588232912</v>
      </c>
      <c r="F1255" s="557">
        <v>1.5891996622820028</v>
      </c>
      <c r="G1255" s="557">
        <v>1.379341967422232</v>
      </c>
      <c r="H1255" s="557">
        <v>1.6612985605943353</v>
      </c>
      <c r="I1255" s="557">
        <v>1.5668920535228041</v>
      </c>
      <c r="J1255" s="557">
        <v>1.5054572431648638</v>
      </c>
      <c r="K1255" s="557">
        <v>1.5159768210106699</v>
      </c>
      <c r="L1255" s="10"/>
      <c r="M1255" s="10"/>
      <c r="N1255" s="10"/>
    </row>
    <row r="1256" spans="1:15" ht="24.95" customHeight="1" x14ac:dyDescent="0.2">
      <c r="A1256" s="418"/>
      <c r="B1256" s="419"/>
      <c r="C1256" s="419"/>
      <c r="D1256" s="419"/>
      <c r="E1256" s="419"/>
      <c r="F1256" s="419"/>
      <c r="G1256" s="419"/>
      <c r="H1256" s="419"/>
      <c r="I1256" s="419"/>
      <c r="J1256" s="419"/>
      <c r="K1256" s="420"/>
      <c r="L1256" s="10"/>
      <c r="M1256" s="10"/>
      <c r="N1256" s="408"/>
    </row>
    <row r="1257" spans="1:15" ht="24.95" customHeight="1" x14ac:dyDescent="0.2">
      <c r="A1257" s="418"/>
      <c r="B1257" s="419"/>
      <c r="C1257" s="419"/>
      <c r="D1257" s="419"/>
      <c r="E1257" s="419"/>
      <c r="F1257" s="419"/>
      <c r="G1257" s="419"/>
      <c r="H1257" s="419"/>
      <c r="I1257" s="419"/>
      <c r="J1257" s="419"/>
      <c r="K1257" s="420"/>
      <c r="L1257" s="10"/>
      <c r="M1257" s="10"/>
      <c r="N1257" s="408"/>
    </row>
    <row r="1258" spans="1:15" ht="24.95" customHeight="1" x14ac:dyDescent="0.2">
      <c r="A1258" s="395"/>
      <c r="B1258" s="421"/>
      <c r="C1258" s="421"/>
      <c r="D1258" s="421"/>
      <c r="E1258" s="421"/>
      <c r="F1258" s="421"/>
      <c r="G1258" s="421"/>
      <c r="H1258" s="421"/>
      <c r="I1258" s="421"/>
      <c r="J1258" s="421"/>
      <c r="K1258" s="422"/>
      <c r="L1258" s="10"/>
      <c r="M1258" s="10"/>
      <c r="N1258" s="408"/>
    </row>
    <row r="1259" spans="1:15" ht="24.95" customHeight="1" x14ac:dyDescent="0.2">
      <c r="A1259" s="395"/>
      <c r="B1259" s="423"/>
      <c r="C1259" s="423"/>
      <c r="D1259" s="423"/>
      <c r="E1259" s="423"/>
      <c r="F1259" s="423"/>
      <c r="G1259" s="423"/>
      <c r="H1259" s="423"/>
      <c r="I1259" s="423"/>
      <c r="J1259" s="423"/>
      <c r="K1259" s="422"/>
      <c r="L1259" s="10"/>
      <c r="M1259" s="10"/>
      <c r="N1259" s="408"/>
    </row>
    <row r="1260" spans="1:15" ht="24.95" customHeight="1" x14ac:dyDescent="0.2">
      <c r="A1260" s="395"/>
      <c r="B1260" s="423"/>
      <c r="C1260" s="423"/>
      <c r="D1260" s="423"/>
      <c r="E1260" s="423"/>
      <c r="F1260" s="423"/>
      <c r="G1260" s="423"/>
      <c r="H1260" s="423"/>
      <c r="I1260" s="423"/>
      <c r="J1260" s="423"/>
      <c r="K1260" s="422"/>
      <c r="L1260" s="10"/>
      <c r="M1260" s="10"/>
      <c r="N1260" s="408"/>
    </row>
    <row r="1261" spans="1:15" ht="24.95" customHeight="1" x14ac:dyDescent="0.2">
      <c r="A1261" s="395"/>
      <c r="B1261" s="423"/>
      <c r="C1261" s="423"/>
      <c r="D1261" s="423"/>
      <c r="E1261" s="423"/>
      <c r="F1261" s="423"/>
      <c r="G1261" s="423"/>
      <c r="H1261" s="423"/>
      <c r="I1261" s="423"/>
      <c r="J1261" s="423"/>
      <c r="K1261" s="422"/>
      <c r="L1261" s="10"/>
      <c r="M1261" s="10"/>
      <c r="N1261" s="408"/>
    </row>
    <row r="1262" spans="1:15" ht="24.95" customHeight="1" x14ac:dyDescent="0.2">
      <c r="A1262" s="395"/>
      <c r="B1262" s="423"/>
      <c r="C1262" s="423"/>
      <c r="D1262" s="423"/>
      <c r="E1262" s="423"/>
      <c r="F1262" s="423"/>
      <c r="G1262" s="423"/>
      <c r="H1262" s="423"/>
      <c r="I1262" s="423"/>
      <c r="J1262" s="423"/>
      <c r="K1262" s="422"/>
      <c r="L1262" s="10"/>
      <c r="M1262" s="10"/>
      <c r="N1262" s="408"/>
    </row>
    <row r="1263" spans="1:15" ht="24.95" customHeight="1" x14ac:dyDescent="0.2">
      <c r="A1263" s="395"/>
      <c r="B1263" s="423"/>
      <c r="C1263" s="423"/>
      <c r="D1263" s="423"/>
      <c r="E1263" s="423"/>
      <c r="F1263" s="423"/>
      <c r="G1263" s="423"/>
      <c r="H1263" s="423"/>
      <c r="I1263" s="423"/>
      <c r="J1263" s="423"/>
      <c r="K1263" s="422"/>
      <c r="L1263" s="10"/>
      <c r="M1263" s="10"/>
      <c r="N1263" s="408"/>
    </row>
    <row r="1264" spans="1:15" ht="24.95" customHeight="1" x14ac:dyDescent="0.2">
      <c r="A1264" s="395"/>
      <c r="B1264" s="423"/>
      <c r="C1264" s="423"/>
      <c r="D1264" s="423"/>
      <c r="E1264" s="423"/>
      <c r="F1264" s="423"/>
      <c r="G1264" s="423"/>
      <c r="H1264" s="423"/>
      <c r="I1264" s="423"/>
      <c r="J1264" s="423"/>
      <c r="K1264" s="422"/>
      <c r="L1264" s="10"/>
      <c r="M1264" s="10"/>
      <c r="N1264" s="408"/>
    </row>
    <row r="1265" spans="1:14" ht="24.95" customHeight="1" x14ac:dyDescent="0.2">
      <c r="A1265" s="395"/>
      <c r="B1265" s="423"/>
      <c r="C1265" s="423"/>
      <c r="D1265" s="423"/>
      <c r="E1265" s="423"/>
      <c r="F1265" s="423"/>
      <c r="G1265" s="423"/>
      <c r="H1265" s="423"/>
      <c r="I1265" s="423"/>
      <c r="J1265" s="423"/>
      <c r="K1265" s="422"/>
      <c r="L1265" s="10"/>
      <c r="M1265" s="10"/>
      <c r="N1265" s="408"/>
    </row>
    <row r="1266" spans="1:14" ht="24.95" customHeight="1" x14ac:dyDescent="0.2">
      <c r="A1266" s="395"/>
      <c r="B1266" s="423"/>
      <c r="C1266" s="423"/>
      <c r="D1266" s="423"/>
      <c r="E1266" s="423"/>
      <c r="F1266" s="423"/>
      <c r="G1266" s="423"/>
      <c r="H1266" s="423"/>
      <c r="I1266" s="423"/>
      <c r="J1266" s="423"/>
      <c r="K1266" s="422"/>
      <c r="L1266" s="10"/>
      <c r="M1266" s="10"/>
      <c r="N1266" s="408"/>
    </row>
    <row r="1267" spans="1:14" ht="24.95" customHeight="1" x14ac:dyDescent="0.2">
      <c r="A1267" s="395"/>
      <c r="B1267" s="423"/>
      <c r="C1267" s="423"/>
      <c r="D1267" s="423"/>
      <c r="E1267" s="423"/>
      <c r="F1267" s="423"/>
      <c r="G1267" s="423"/>
      <c r="H1267" s="423"/>
      <c r="I1267" s="423"/>
      <c r="J1267" s="423"/>
      <c r="K1267" s="422"/>
      <c r="L1267" s="10"/>
      <c r="M1267" s="10"/>
      <c r="N1267" s="408"/>
    </row>
    <row r="1268" spans="1:14" ht="19.5" customHeight="1" x14ac:dyDescent="0.2">
      <c r="A1268" s="395"/>
      <c r="B1268" s="423"/>
      <c r="C1268" s="423"/>
      <c r="D1268" s="423"/>
      <c r="E1268" s="423"/>
      <c r="F1268" s="423"/>
      <c r="G1268" s="423"/>
      <c r="H1268" s="423"/>
      <c r="I1268" s="423"/>
      <c r="J1268" s="423"/>
      <c r="K1268" s="422"/>
      <c r="L1268" s="10"/>
      <c r="M1268" s="10"/>
      <c r="N1268" s="408"/>
    </row>
    <row r="1269" spans="1:14" ht="19.5" customHeight="1" x14ac:dyDescent="0.2">
      <c r="A1269" s="395"/>
      <c r="B1269" s="423"/>
      <c r="C1269" s="423"/>
      <c r="D1269" s="423"/>
      <c r="E1269" s="423"/>
      <c r="F1269" s="423"/>
      <c r="G1269" s="423"/>
      <c r="H1269" s="423"/>
      <c r="I1269" s="423"/>
      <c r="J1269" s="423"/>
      <c r="K1269" s="422"/>
      <c r="L1269" s="10"/>
      <c r="M1269" s="10"/>
      <c r="N1269" s="408"/>
    </row>
    <row r="1270" spans="1:14" ht="19.5" customHeight="1" x14ac:dyDescent="0.2">
      <c r="A1270" s="395"/>
      <c r="B1270" s="423"/>
      <c r="C1270" s="423"/>
      <c r="D1270" s="423"/>
      <c r="E1270" s="423"/>
      <c r="F1270" s="423"/>
      <c r="G1270" s="423"/>
      <c r="H1270" s="423"/>
      <c r="I1270" s="423"/>
      <c r="J1270" s="423"/>
      <c r="K1270" s="422"/>
      <c r="L1270" s="10"/>
      <c r="M1270" s="10"/>
      <c r="N1270" s="408"/>
    </row>
    <row r="1271" spans="1:14" ht="19.5" customHeight="1" x14ac:dyDescent="0.2">
      <c r="A1271" s="395"/>
      <c r="B1271" s="423"/>
      <c r="C1271" s="423"/>
      <c r="D1271" s="423"/>
      <c r="E1271" s="423"/>
      <c r="F1271" s="423"/>
      <c r="G1271" s="423"/>
      <c r="H1271" s="423"/>
      <c r="I1271" s="423"/>
      <c r="J1271" s="423"/>
      <c r="K1271" s="422"/>
      <c r="L1271" s="10"/>
      <c r="M1271" s="10"/>
      <c r="N1271" s="408"/>
    </row>
    <row r="1272" spans="1:14" ht="19.5" customHeight="1" x14ac:dyDescent="0.2">
      <c r="A1272" s="395"/>
      <c r="B1272" s="423"/>
      <c r="C1272" s="423"/>
      <c r="D1272" s="423"/>
      <c r="E1272" s="423"/>
      <c r="F1272" s="423"/>
      <c r="G1272" s="423"/>
      <c r="H1272" s="423"/>
      <c r="I1272" s="423"/>
      <c r="J1272" s="423"/>
      <c r="K1272" s="422"/>
      <c r="L1272" s="10"/>
      <c r="M1272" s="10"/>
      <c r="N1272" s="408"/>
    </row>
    <row r="1273" spans="1:14" ht="19.5" customHeight="1" x14ac:dyDescent="0.2">
      <c r="A1273" s="395"/>
      <c r="B1273" s="423"/>
      <c r="C1273" s="423"/>
      <c r="D1273" s="423"/>
      <c r="E1273" s="423"/>
      <c r="F1273" s="423"/>
      <c r="G1273" s="423"/>
      <c r="H1273" s="423"/>
      <c r="I1273" s="423"/>
      <c r="J1273" s="423"/>
      <c r="K1273" s="422"/>
      <c r="L1273" s="10"/>
      <c r="M1273" s="10"/>
      <c r="N1273" s="408"/>
    </row>
    <row r="1274" spans="1:14" ht="19.5" customHeight="1" x14ac:dyDescent="0.2">
      <c r="A1274" s="395"/>
      <c r="B1274" s="423"/>
      <c r="C1274" s="423"/>
      <c r="D1274" s="423"/>
      <c r="E1274" s="423"/>
      <c r="F1274" s="423"/>
      <c r="G1274" s="423"/>
      <c r="H1274" s="423"/>
      <c r="I1274" s="423"/>
      <c r="J1274" s="423"/>
      <c r="K1274" s="422"/>
      <c r="L1274" s="10"/>
      <c r="M1274" s="10"/>
      <c r="N1274" s="4">
        <v>13</v>
      </c>
    </row>
    <row r="1275" spans="1:14" ht="30" customHeight="1" x14ac:dyDescent="0.4">
      <c r="A1275" s="730" t="s">
        <v>211</v>
      </c>
      <c r="B1275" s="730"/>
      <c r="C1275" s="730"/>
      <c r="D1275" s="730"/>
      <c r="E1275" s="730"/>
      <c r="F1275" s="730"/>
      <c r="G1275" s="730"/>
      <c r="H1275" s="730"/>
      <c r="I1275" s="730"/>
      <c r="J1275" s="730"/>
      <c r="K1275" s="730"/>
      <c r="L1275" s="730"/>
      <c r="M1275" s="730"/>
      <c r="N1275" s="730"/>
    </row>
    <row r="1276" spans="1:14" ht="24.95" customHeight="1" x14ac:dyDescent="0.35">
      <c r="A1276" s="388"/>
      <c r="B1276" s="389"/>
      <c r="C1276" s="389"/>
      <c r="D1276" s="389"/>
      <c r="E1276" s="389"/>
      <c r="F1276" s="389"/>
      <c r="G1276" s="389"/>
      <c r="H1276" s="389"/>
      <c r="I1276" s="389"/>
      <c r="J1276" s="389"/>
      <c r="K1276" s="389"/>
      <c r="L1276" s="389"/>
      <c r="M1276" s="389"/>
      <c r="N1276" s="389"/>
    </row>
    <row r="1277" spans="1:14" ht="24.95" customHeight="1" x14ac:dyDescent="0.2">
      <c r="A1277" s="513" t="s">
        <v>29</v>
      </c>
      <c r="B1277" s="513"/>
      <c r="C1277" s="561">
        <v>101152</v>
      </c>
      <c r="D1277" s="390"/>
    </row>
    <row r="1278" spans="1:14" ht="24.95" customHeight="1" x14ac:dyDescent="0.2">
      <c r="A1278" s="515" t="s">
        <v>30</v>
      </c>
      <c r="B1278" s="515"/>
      <c r="C1278" s="553">
        <v>33703</v>
      </c>
      <c r="D1278" s="390"/>
    </row>
    <row r="1279" spans="1:14" ht="24.95" customHeight="1" x14ac:dyDescent="0.25">
      <c r="A1279" s="535" t="s">
        <v>0</v>
      </c>
      <c r="B1279" s="547"/>
      <c r="C1279" s="536">
        <v>134855</v>
      </c>
      <c r="D1279" s="391"/>
    </row>
    <row r="1280" spans="1:14" ht="24.95" customHeight="1" x14ac:dyDescent="0.2">
      <c r="A1280" s="515" t="s">
        <v>34</v>
      </c>
      <c r="B1280" s="515"/>
      <c r="C1280" s="561">
        <v>192980</v>
      </c>
      <c r="D1280" s="390"/>
    </row>
    <row r="1281" spans="1:15" ht="24.95" customHeight="1" x14ac:dyDescent="0.2">
      <c r="A1281" s="515" t="s">
        <v>35</v>
      </c>
      <c r="B1281" s="515"/>
      <c r="C1281" s="553">
        <v>52972</v>
      </c>
      <c r="D1281" s="390"/>
    </row>
    <row r="1282" spans="1:15" ht="24.95" customHeight="1" x14ac:dyDescent="0.25">
      <c r="A1282" s="535" t="s">
        <v>1</v>
      </c>
      <c r="B1282" s="547"/>
      <c r="C1282" s="536">
        <v>245952</v>
      </c>
      <c r="D1282" s="391"/>
    </row>
    <row r="1283" spans="1:15" ht="24.95" customHeight="1" x14ac:dyDescent="0.25">
      <c r="A1283" s="535" t="s">
        <v>2</v>
      </c>
      <c r="B1283" s="547"/>
      <c r="C1283" s="555">
        <v>0.21288486292860656</v>
      </c>
      <c r="D1283" s="424"/>
    </row>
    <row r="1284" spans="1:15" ht="24.95" customHeight="1" x14ac:dyDescent="0.25">
      <c r="A1284" s="535" t="s">
        <v>3</v>
      </c>
      <c r="B1284" s="547"/>
      <c r="C1284" s="557">
        <v>1.8238255904490008</v>
      </c>
      <c r="D1284" s="425"/>
    </row>
    <row r="1285" spans="1:15" ht="24.95" customHeight="1" x14ac:dyDescent="0.2">
      <c r="A1285" s="513" t="s">
        <v>123</v>
      </c>
      <c r="B1285" s="513"/>
      <c r="C1285" s="559">
        <v>1.9078218918063903</v>
      </c>
      <c r="D1285" s="426"/>
    </row>
    <row r="1286" spans="1:15" ht="24.95" customHeight="1" x14ac:dyDescent="0.2">
      <c r="A1286" s="523" t="s">
        <v>124</v>
      </c>
      <c r="B1286" s="523"/>
      <c r="C1286" s="560">
        <v>1.5717295196273329</v>
      </c>
      <c r="D1286" s="426"/>
    </row>
    <row r="1287" spans="1:15" ht="24.95" customHeight="1" x14ac:dyDescent="0.2">
      <c r="A1287" s="394"/>
      <c r="B1287" s="394"/>
      <c r="C1287" s="426"/>
      <c r="D1287" s="426"/>
    </row>
    <row r="1288" spans="1:15" ht="24.95" customHeight="1" x14ac:dyDescent="0.2">
      <c r="A1288" s="394"/>
      <c r="B1288" s="394"/>
      <c r="C1288" s="426"/>
      <c r="D1288" s="426"/>
    </row>
    <row r="1289" spans="1:15" ht="24.95" customHeight="1" x14ac:dyDescent="0.2">
      <c r="B1289" s="659" t="s">
        <v>67</v>
      </c>
      <c r="C1289" s="659"/>
      <c r="D1289" s="659"/>
      <c r="E1289" s="659"/>
      <c r="F1289" s="659"/>
      <c r="G1289" s="659"/>
      <c r="H1289" s="659"/>
      <c r="I1289" s="659"/>
      <c r="J1289" s="659"/>
      <c r="K1289" s="659"/>
      <c r="L1289" s="659"/>
      <c r="M1289" s="659"/>
      <c r="N1289" s="659"/>
    </row>
    <row r="1290" spans="1:15" s="367" customFormat="1" ht="24.95" customHeight="1" x14ac:dyDescent="0.2">
      <c r="B1290" s="534" t="s">
        <v>45</v>
      </c>
      <c r="C1290" s="534" t="s">
        <v>46</v>
      </c>
      <c r="D1290" s="534" t="s">
        <v>47</v>
      </c>
      <c r="E1290" s="534" t="s">
        <v>48</v>
      </c>
      <c r="F1290" s="534" t="s">
        <v>49</v>
      </c>
      <c r="G1290" s="534" t="s">
        <v>50</v>
      </c>
      <c r="H1290" s="534" t="s">
        <v>51</v>
      </c>
      <c r="I1290" s="534" t="s">
        <v>61</v>
      </c>
      <c r="J1290" s="534" t="s">
        <v>62</v>
      </c>
      <c r="K1290" s="534" t="s">
        <v>54</v>
      </c>
      <c r="L1290" s="534" t="s">
        <v>63</v>
      </c>
      <c r="M1290" s="534" t="s">
        <v>56</v>
      </c>
      <c r="N1290" s="534" t="s">
        <v>13</v>
      </c>
    </row>
    <row r="1291" spans="1:15" s="367" customFormat="1" ht="24.95" customHeight="1" x14ac:dyDescent="0.2">
      <c r="A1291" s="558" t="s">
        <v>29</v>
      </c>
      <c r="B1291" s="550">
        <v>2909</v>
      </c>
      <c r="C1291" s="550">
        <v>4545</v>
      </c>
      <c r="D1291" s="550">
        <v>4476</v>
      </c>
      <c r="E1291" s="550">
        <v>8941</v>
      </c>
      <c r="F1291" s="550">
        <v>6781</v>
      </c>
      <c r="G1291" s="550">
        <v>10546</v>
      </c>
      <c r="H1291" s="550">
        <v>11117</v>
      </c>
      <c r="I1291" s="550">
        <v>19979</v>
      </c>
      <c r="J1291" s="550">
        <v>10043</v>
      </c>
      <c r="K1291" s="550">
        <v>10472</v>
      </c>
      <c r="L1291" s="550">
        <v>5831</v>
      </c>
      <c r="M1291" s="550">
        <v>5512</v>
      </c>
      <c r="N1291" s="551">
        <v>101152</v>
      </c>
    </row>
    <row r="1292" spans="1:15" s="367" customFormat="1" ht="24.95" customHeight="1" x14ac:dyDescent="0.2">
      <c r="A1292" s="552" t="s">
        <v>30</v>
      </c>
      <c r="B1292" s="553">
        <v>479</v>
      </c>
      <c r="C1292" s="553">
        <v>808</v>
      </c>
      <c r="D1292" s="553">
        <v>756</v>
      </c>
      <c r="E1292" s="553">
        <v>2437</v>
      </c>
      <c r="F1292" s="553">
        <v>3462</v>
      </c>
      <c r="G1292" s="553">
        <v>5918</v>
      </c>
      <c r="H1292" s="553">
        <v>3341</v>
      </c>
      <c r="I1292" s="553">
        <v>4650</v>
      </c>
      <c r="J1292" s="553">
        <v>5086</v>
      </c>
      <c r="K1292" s="553">
        <v>3650</v>
      </c>
      <c r="L1292" s="553">
        <v>1304</v>
      </c>
      <c r="M1292" s="553">
        <v>1812</v>
      </c>
      <c r="N1292" s="554">
        <v>33703</v>
      </c>
      <c r="O1292" s="548"/>
    </row>
    <row r="1293" spans="1:15" s="367" customFormat="1" ht="24.95" customHeight="1" x14ac:dyDescent="0.2">
      <c r="A1293" s="556" t="s">
        <v>0</v>
      </c>
      <c r="B1293" s="536">
        <v>3388</v>
      </c>
      <c r="C1293" s="536">
        <v>5353</v>
      </c>
      <c r="D1293" s="536">
        <v>5232</v>
      </c>
      <c r="E1293" s="536">
        <v>11378</v>
      </c>
      <c r="F1293" s="536">
        <v>10243</v>
      </c>
      <c r="G1293" s="536">
        <v>16464</v>
      </c>
      <c r="H1293" s="536">
        <v>14458</v>
      </c>
      <c r="I1293" s="536">
        <v>24629</v>
      </c>
      <c r="J1293" s="536">
        <v>15129</v>
      </c>
      <c r="K1293" s="536">
        <v>14122</v>
      </c>
      <c r="L1293" s="536">
        <v>7135</v>
      </c>
      <c r="M1293" s="536">
        <v>7324</v>
      </c>
      <c r="N1293" s="536">
        <v>134855</v>
      </c>
      <c r="O1293" s="548"/>
    </row>
    <row r="1294" spans="1:15" s="367" customFormat="1" ht="24.95" customHeight="1" x14ac:dyDescent="0.2">
      <c r="A1294" s="549" t="s">
        <v>36</v>
      </c>
      <c r="B1294" s="550">
        <v>6475</v>
      </c>
      <c r="C1294" s="550">
        <v>9631</v>
      </c>
      <c r="D1294" s="550">
        <v>11533</v>
      </c>
      <c r="E1294" s="550">
        <v>17606</v>
      </c>
      <c r="F1294" s="550">
        <v>15489</v>
      </c>
      <c r="G1294" s="550">
        <v>19018</v>
      </c>
      <c r="H1294" s="550">
        <v>19812</v>
      </c>
      <c r="I1294" s="550">
        <v>30367</v>
      </c>
      <c r="J1294" s="550">
        <v>21100</v>
      </c>
      <c r="K1294" s="550">
        <v>16750</v>
      </c>
      <c r="L1294" s="550">
        <v>13548</v>
      </c>
      <c r="M1294" s="550">
        <v>11651</v>
      </c>
      <c r="N1294" s="551">
        <v>192980</v>
      </c>
    </row>
    <row r="1295" spans="1:15" s="367" customFormat="1" ht="24.95" customHeight="1" x14ac:dyDescent="0.2">
      <c r="A1295" s="552" t="s">
        <v>37</v>
      </c>
      <c r="B1295" s="553">
        <v>1594</v>
      </c>
      <c r="C1295" s="553">
        <v>1324</v>
      </c>
      <c r="D1295" s="553">
        <v>1352</v>
      </c>
      <c r="E1295" s="553">
        <v>4002</v>
      </c>
      <c r="F1295" s="553">
        <v>4838</v>
      </c>
      <c r="G1295" s="553">
        <v>9278</v>
      </c>
      <c r="H1295" s="553">
        <v>4979</v>
      </c>
      <c r="I1295" s="553">
        <v>6453</v>
      </c>
      <c r="J1295" s="553">
        <v>8874</v>
      </c>
      <c r="K1295" s="553">
        <v>5228</v>
      </c>
      <c r="L1295" s="553">
        <v>1756</v>
      </c>
      <c r="M1295" s="553">
        <v>3294</v>
      </c>
      <c r="N1295" s="554">
        <v>52972</v>
      </c>
    </row>
    <row r="1296" spans="1:15" s="367" customFormat="1" ht="24.95" customHeight="1" x14ac:dyDescent="0.2">
      <c r="A1296" s="556" t="s">
        <v>68</v>
      </c>
      <c r="B1296" s="536">
        <v>8069</v>
      </c>
      <c r="C1296" s="536">
        <v>10955</v>
      </c>
      <c r="D1296" s="536">
        <v>12885</v>
      </c>
      <c r="E1296" s="536">
        <v>21608</v>
      </c>
      <c r="F1296" s="536">
        <v>20327</v>
      </c>
      <c r="G1296" s="536">
        <v>28296</v>
      </c>
      <c r="H1296" s="536">
        <v>24791</v>
      </c>
      <c r="I1296" s="536">
        <v>36820</v>
      </c>
      <c r="J1296" s="536">
        <v>29974</v>
      </c>
      <c r="K1296" s="536">
        <v>21978</v>
      </c>
      <c r="L1296" s="536">
        <v>15304</v>
      </c>
      <c r="M1296" s="536">
        <v>14945</v>
      </c>
      <c r="N1296" s="536">
        <v>245952</v>
      </c>
      <c r="O1296" s="548"/>
    </row>
    <row r="1297" spans="1:14" s="367" customFormat="1" ht="24.95" customHeight="1" x14ac:dyDescent="0.2">
      <c r="A1297" s="535" t="s">
        <v>74</v>
      </c>
      <c r="B1297" s="555">
        <v>0.1136864885</v>
      </c>
      <c r="C1297" s="555">
        <v>0.14550467319999999</v>
      </c>
      <c r="D1297" s="555">
        <v>0.15015617780000001</v>
      </c>
      <c r="E1297" s="555">
        <v>0.20841515569999999</v>
      </c>
      <c r="F1297" s="555">
        <v>0.2111090128</v>
      </c>
      <c r="G1297" s="555">
        <v>0.27535327030000001</v>
      </c>
      <c r="H1297" s="555">
        <v>0.23085930460000001</v>
      </c>
      <c r="I1297" s="555">
        <v>0.3140435057</v>
      </c>
      <c r="J1297" s="555">
        <v>0.26392243300000001</v>
      </c>
      <c r="K1297" s="555">
        <v>0.21961287099999999</v>
      </c>
      <c r="L1297" s="555">
        <v>0.16450687459999999</v>
      </c>
      <c r="M1297" s="555">
        <v>0.16750000000000001</v>
      </c>
      <c r="N1297" s="555">
        <v>0.21288486292860656</v>
      </c>
    </row>
    <row r="1298" spans="1:14" s="367" customFormat="1" ht="24.95" customHeight="1" x14ac:dyDescent="0.2">
      <c r="A1298" s="556" t="s">
        <v>3</v>
      </c>
      <c r="B1298" s="557">
        <v>2.3816410861865407</v>
      </c>
      <c r="C1298" s="557">
        <v>2.0465159723519522</v>
      </c>
      <c r="D1298" s="557">
        <v>2.4627293577981653</v>
      </c>
      <c r="E1298" s="557">
        <v>1.8991035331341184</v>
      </c>
      <c r="F1298" s="557">
        <v>1.9844772039441569</v>
      </c>
      <c r="G1298" s="557">
        <v>1.7186588921282799</v>
      </c>
      <c r="H1298" s="557">
        <v>1.7146908286069995</v>
      </c>
      <c r="I1298" s="557">
        <v>1.4949855860976897</v>
      </c>
      <c r="J1298" s="557">
        <v>1.9812281049639764</v>
      </c>
      <c r="K1298" s="557">
        <v>1.5562951423311147</v>
      </c>
      <c r="L1298" s="557">
        <v>2.1449194113524879</v>
      </c>
      <c r="M1298" s="557">
        <v>2.0405516111414528</v>
      </c>
      <c r="N1298" s="557">
        <v>1.8238255904490008</v>
      </c>
    </row>
    <row r="1299" spans="1:14" ht="24.95" customHeight="1" x14ac:dyDescent="0.2">
      <c r="A1299" s="418"/>
      <c r="B1299" s="419"/>
      <c r="C1299" s="419"/>
      <c r="D1299" s="419"/>
      <c r="E1299" s="419"/>
      <c r="F1299" s="419"/>
      <c r="G1299" s="419"/>
      <c r="H1299" s="419"/>
      <c r="I1299" s="419"/>
      <c r="J1299" s="419"/>
      <c r="K1299" s="419"/>
      <c r="L1299" s="419"/>
      <c r="M1299" s="419"/>
      <c r="N1299" s="419"/>
    </row>
    <row r="1300" spans="1:14" ht="24.95" customHeight="1" x14ac:dyDescent="0.2">
      <c r="A1300" s="394"/>
      <c r="B1300" s="394"/>
      <c r="C1300" s="426"/>
      <c r="D1300" s="426"/>
    </row>
    <row r="1301" spans="1:14" ht="24.95" customHeight="1" x14ac:dyDescent="0.2"/>
    <row r="1302" spans="1:14" ht="24.95" customHeight="1" x14ac:dyDescent="0.2"/>
    <row r="1303" spans="1:14" ht="24.95" customHeight="1" x14ac:dyDescent="0.2"/>
    <row r="1304" spans="1:14" ht="24.95" customHeight="1" x14ac:dyDescent="0.2"/>
    <row r="1305" spans="1:14" ht="24.95" customHeight="1" x14ac:dyDescent="0.2"/>
    <row r="1306" spans="1:14" ht="24.95" customHeight="1" x14ac:dyDescent="0.2"/>
    <row r="1307" spans="1:14" ht="24.95" customHeight="1" x14ac:dyDescent="0.2"/>
    <row r="1308" spans="1:14" ht="24.95" customHeight="1" x14ac:dyDescent="0.2"/>
    <row r="1309" spans="1:14" ht="24.95" customHeight="1" x14ac:dyDescent="0.2"/>
    <row r="1310" spans="1:14" ht="24.95" customHeight="1" x14ac:dyDescent="0.2"/>
    <row r="1311" spans="1:14" ht="24.95" customHeight="1" x14ac:dyDescent="0.2">
      <c r="M1311" s="11"/>
    </row>
    <row r="1312" spans="1:14" ht="24.95" customHeight="1" x14ac:dyDescent="0.2">
      <c r="M1312" s="11"/>
    </row>
    <row r="1313" spans="1:15" ht="24.95" customHeight="1" x14ac:dyDescent="0.25">
      <c r="A1313" s="414"/>
      <c r="B1313" s="659" t="s">
        <v>69</v>
      </c>
      <c r="C1313" s="659"/>
      <c r="D1313" s="659"/>
      <c r="E1313" s="659"/>
      <c r="F1313" s="659"/>
      <c r="G1313" s="659"/>
      <c r="H1313" s="659"/>
      <c r="I1313" s="659"/>
      <c r="J1313" s="659"/>
      <c r="K1313" s="659"/>
      <c r="L1313" s="10"/>
      <c r="M1313" s="10"/>
      <c r="N1313" s="10"/>
    </row>
    <row r="1314" spans="1:15" s="367" customFormat="1" ht="24.95" customHeight="1" x14ac:dyDescent="0.2">
      <c r="B1314" s="534" t="s">
        <v>5</v>
      </c>
      <c r="C1314" s="534" t="s">
        <v>6</v>
      </c>
      <c r="D1314" s="534" t="s">
        <v>70</v>
      </c>
      <c r="E1314" s="534" t="s">
        <v>7</v>
      </c>
      <c r="F1314" s="534" t="s">
        <v>8</v>
      </c>
      <c r="G1314" s="534" t="s">
        <v>9</v>
      </c>
      <c r="H1314" s="534" t="s">
        <v>10</v>
      </c>
      <c r="I1314" s="534" t="s">
        <v>11</v>
      </c>
      <c r="J1314" s="534" t="s">
        <v>12</v>
      </c>
      <c r="K1314" s="534" t="s">
        <v>13</v>
      </c>
      <c r="L1314" s="10"/>
      <c r="M1314" s="10"/>
      <c r="N1314" s="10"/>
    </row>
    <row r="1315" spans="1:15" s="367" customFormat="1" ht="24.95" customHeight="1" x14ac:dyDescent="0.2">
      <c r="A1315" s="558" t="s">
        <v>29</v>
      </c>
      <c r="B1315" s="550">
        <v>3516</v>
      </c>
      <c r="C1315" s="550">
        <v>19499</v>
      </c>
      <c r="D1315" s="550">
        <v>44181</v>
      </c>
      <c r="E1315" s="550">
        <v>2221</v>
      </c>
      <c r="F1315" s="550">
        <v>7637</v>
      </c>
      <c r="G1315" s="550">
        <v>11281</v>
      </c>
      <c r="H1315" s="550">
        <v>1216</v>
      </c>
      <c r="I1315" s="550">
        <v>5917</v>
      </c>
      <c r="J1315" s="550">
        <v>5684</v>
      </c>
      <c r="K1315" s="551">
        <v>101152</v>
      </c>
      <c r="L1315" s="10"/>
      <c r="M1315" s="10"/>
      <c r="N1315" s="10"/>
    </row>
    <row r="1316" spans="1:15" s="367" customFormat="1" ht="24.95" customHeight="1" x14ac:dyDescent="0.2">
      <c r="A1316" s="552" t="s">
        <v>30</v>
      </c>
      <c r="B1316" s="553">
        <v>443</v>
      </c>
      <c r="C1316" s="553">
        <v>5391</v>
      </c>
      <c r="D1316" s="553">
        <v>17422</v>
      </c>
      <c r="E1316" s="553">
        <v>802</v>
      </c>
      <c r="F1316" s="553">
        <v>4498</v>
      </c>
      <c r="G1316" s="553">
        <v>2037</v>
      </c>
      <c r="H1316" s="553">
        <v>268</v>
      </c>
      <c r="I1316" s="553">
        <v>1987</v>
      </c>
      <c r="J1316" s="553">
        <v>855</v>
      </c>
      <c r="K1316" s="554">
        <v>33703</v>
      </c>
      <c r="L1316" s="10"/>
      <c r="M1316" s="10"/>
      <c r="N1316" s="10"/>
      <c r="O1316" s="548"/>
    </row>
    <row r="1317" spans="1:15" s="367" customFormat="1" ht="24.95" customHeight="1" x14ac:dyDescent="0.2">
      <c r="A1317" s="556" t="s">
        <v>0</v>
      </c>
      <c r="B1317" s="536">
        <v>3959</v>
      </c>
      <c r="C1317" s="536">
        <v>24890</v>
      </c>
      <c r="D1317" s="536">
        <v>61603</v>
      </c>
      <c r="E1317" s="536">
        <v>3023</v>
      </c>
      <c r="F1317" s="536">
        <v>12135</v>
      </c>
      <c r="G1317" s="536">
        <v>13318</v>
      </c>
      <c r="H1317" s="536">
        <v>1484</v>
      </c>
      <c r="I1317" s="536">
        <v>7904</v>
      </c>
      <c r="J1317" s="536">
        <v>6539</v>
      </c>
      <c r="K1317" s="536">
        <v>134855</v>
      </c>
      <c r="L1317" s="10"/>
      <c r="M1317" s="10"/>
      <c r="N1317" s="10"/>
      <c r="O1317" s="548"/>
    </row>
    <row r="1318" spans="1:15" s="367" customFormat="1" ht="24.95" customHeight="1" x14ac:dyDescent="0.2">
      <c r="A1318" s="549" t="s">
        <v>36</v>
      </c>
      <c r="B1318" s="550">
        <v>5523</v>
      </c>
      <c r="C1318" s="550">
        <v>46251</v>
      </c>
      <c r="D1318" s="550">
        <v>60516</v>
      </c>
      <c r="E1318" s="550">
        <v>5302</v>
      </c>
      <c r="F1318" s="550">
        <v>17348</v>
      </c>
      <c r="G1318" s="550">
        <v>19155</v>
      </c>
      <c r="H1318" s="550">
        <v>3247</v>
      </c>
      <c r="I1318" s="550">
        <v>21300</v>
      </c>
      <c r="J1318" s="550">
        <v>14338</v>
      </c>
      <c r="K1318" s="551">
        <v>192980</v>
      </c>
      <c r="L1318" s="10"/>
      <c r="M1318" s="10"/>
      <c r="N1318" s="10"/>
    </row>
    <row r="1319" spans="1:15" s="367" customFormat="1" ht="24.95" customHeight="1" x14ac:dyDescent="0.2">
      <c r="A1319" s="552" t="s">
        <v>37</v>
      </c>
      <c r="B1319" s="553">
        <v>723</v>
      </c>
      <c r="C1319" s="553">
        <v>7775</v>
      </c>
      <c r="D1319" s="553">
        <v>19761</v>
      </c>
      <c r="E1319" s="553">
        <v>1013</v>
      </c>
      <c r="F1319" s="553">
        <v>11197</v>
      </c>
      <c r="G1319" s="553">
        <v>2802</v>
      </c>
      <c r="H1319" s="553">
        <v>586</v>
      </c>
      <c r="I1319" s="553">
        <v>7021</v>
      </c>
      <c r="J1319" s="553">
        <v>2094</v>
      </c>
      <c r="K1319" s="554">
        <v>52972</v>
      </c>
      <c r="L1319" s="10"/>
      <c r="M1319" s="10"/>
      <c r="N1319" s="10"/>
    </row>
    <row r="1320" spans="1:15" s="367" customFormat="1" ht="24.95" customHeight="1" x14ac:dyDescent="0.2">
      <c r="A1320" s="556" t="s">
        <v>68</v>
      </c>
      <c r="B1320" s="536">
        <v>6246</v>
      </c>
      <c r="C1320" s="536">
        <v>54026</v>
      </c>
      <c r="D1320" s="536">
        <v>80277</v>
      </c>
      <c r="E1320" s="536">
        <v>6315</v>
      </c>
      <c r="F1320" s="536">
        <v>28545</v>
      </c>
      <c r="G1320" s="536">
        <v>21957</v>
      </c>
      <c r="H1320" s="536">
        <v>3833</v>
      </c>
      <c r="I1320" s="536">
        <v>28321</v>
      </c>
      <c r="J1320" s="536">
        <v>16432</v>
      </c>
      <c r="K1320" s="536">
        <v>245952</v>
      </c>
      <c r="L1320" s="10"/>
      <c r="M1320" s="10"/>
      <c r="N1320" s="10"/>
      <c r="O1320" s="548"/>
    </row>
    <row r="1321" spans="1:15" s="367" customFormat="1" ht="24.95" customHeight="1" x14ac:dyDescent="0.2">
      <c r="A1321" s="535" t="s">
        <v>74</v>
      </c>
      <c r="B1321" s="555">
        <v>0.14312586824201226</v>
      </c>
      <c r="C1321" s="555">
        <v>0.22538458725230698</v>
      </c>
      <c r="D1321" s="555">
        <v>0.23236044723682503</v>
      </c>
      <c r="E1321" s="555">
        <v>9.2301046878770152E-2</v>
      </c>
      <c r="F1321" s="555">
        <v>0.2070820770564758</v>
      </c>
      <c r="G1321" s="555">
        <v>0.26169914492332708</v>
      </c>
      <c r="H1321" s="555">
        <v>6.9431808237636672E-2</v>
      </c>
      <c r="I1321" s="555">
        <v>0.24592357159173062</v>
      </c>
      <c r="J1321" s="555">
        <v>0.24897287029622653</v>
      </c>
      <c r="K1321" s="555">
        <v>0.21288486292860656</v>
      </c>
      <c r="L1321" s="10"/>
      <c r="M1321" s="10"/>
      <c r="N1321" s="10"/>
    </row>
    <row r="1322" spans="1:15" s="367" customFormat="1" ht="24.95" customHeight="1" x14ac:dyDescent="0.2">
      <c r="A1322" s="556" t="s">
        <v>3</v>
      </c>
      <c r="B1322" s="557">
        <v>1.5776711290729983</v>
      </c>
      <c r="C1322" s="557">
        <v>2.1705905986339897</v>
      </c>
      <c r="D1322" s="557">
        <v>1.3031345876012532</v>
      </c>
      <c r="E1322" s="557">
        <v>2.0889844525305987</v>
      </c>
      <c r="F1322" s="557">
        <v>2.3522867737948085</v>
      </c>
      <c r="G1322" s="557">
        <v>1.64867097161736</v>
      </c>
      <c r="H1322" s="557">
        <v>2.5828840970350404</v>
      </c>
      <c r="I1322" s="557">
        <v>3.5831224696356276</v>
      </c>
      <c r="J1322" s="557">
        <v>2.5129224652087476</v>
      </c>
      <c r="K1322" s="557">
        <v>1.8238255904490008</v>
      </c>
      <c r="L1322" s="10"/>
      <c r="M1322" s="10"/>
      <c r="N1322" s="10"/>
    </row>
    <row r="1323" spans="1:15" ht="24.95" customHeight="1" x14ac:dyDescent="0.2">
      <c r="A1323" s="394"/>
      <c r="B1323" s="394"/>
      <c r="C1323" s="426"/>
      <c r="D1323" s="426"/>
      <c r="M1323" s="11"/>
    </row>
    <row r="1324" spans="1:15" ht="24.95" customHeight="1" x14ac:dyDescent="0.2">
      <c r="A1324" s="394"/>
      <c r="B1324" s="394"/>
      <c r="C1324" s="426"/>
      <c r="D1324" s="426"/>
    </row>
    <row r="1325" spans="1:15" ht="24.95" customHeight="1" x14ac:dyDescent="0.2">
      <c r="A1325" s="394"/>
      <c r="B1325" s="394"/>
      <c r="C1325" s="426"/>
      <c r="D1325" s="426"/>
    </row>
    <row r="1326" spans="1:15" ht="24.95" customHeight="1" x14ac:dyDescent="0.2">
      <c r="A1326" s="394"/>
      <c r="B1326" s="394"/>
      <c r="C1326" s="426"/>
      <c r="D1326" s="426"/>
    </row>
    <row r="1327" spans="1:15" ht="24.95" customHeight="1" x14ac:dyDescent="0.2">
      <c r="A1327" s="394"/>
      <c r="B1327" s="394"/>
      <c r="C1327" s="426"/>
      <c r="D1327" s="426"/>
    </row>
    <row r="1328" spans="1:15" ht="24.95" customHeight="1" x14ac:dyDescent="0.2">
      <c r="A1328" s="394"/>
      <c r="B1328" s="394"/>
      <c r="C1328" s="426"/>
      <c r="D1328" s="426"/>
    </row>
    <row r="1329" spans="1:14" ht="24.95" customHeight="1" x14ac:dyDescent="0.2">
      <c r="A1329" s="394"/>
      <c r="B1329" s="394"/>
      <c r="C1329" s="426"/>
      <c r="D1329" s="426"/>
    </row>
    <row r="1330" spans="1:14" ht="24.95" customHeight="1" x14ac:dyDescent="0.2">
      <c r="A1330" s="394"/>
      <c r="B1330" s="394"/>
      <c r="C1330" s="426"/>
      <c r="D1330" s="426"/>
    </row>
    <row r="1331" spans="1:14" ht="24.95" customHeight="1" x14ac:dyDescent="0.2">
      <c r="A1331" s="394"/>
      <c r="B1331" s="394"/>
      <c r="C1331" s="426"/>
      <c r="D1331" s="426"/>
    </row>
    <row r="1332" spans="1:14" ht="24.95" customHeight="1" x14ac:dyDescent="0.2">
      <c r="A1332" s="394"/>
      <c r="B1332" s="394"/>
      <c r="C1332" s="426"/>
      <c r="D1332" s="426"/>
    </row>
    <row r="1333" spans="1:14" ht="24.95" customHeight="1" x14ac:dyDescent="0.2">
      <c r="A1333" s="394"/>
      <c r="B1333" s="394"/>
      <c r="C1333" s="426"/>
      <c r="D1333" s="426"/>
    </row>
    <row r="1334" spans="1:14" ht="24.95" customHeight="1" x14ac:dyDescent="0.2">
      <c r="A1334" s="394"/>
      <c r="B1334" s="394"/>
      <c r="C1334" s="426"/>
      <c r="D1334" s="426"/>
    </row>
    <row r="1335" spans="1:14" ht="24.95" customHeight="1" x14ac:dyDescent="0.2">
      <c r="A1335" s="394"/>
      <c r="B1335" s="394"/>
      <c r="C1335" s="426"/>
      <c r="D1335" s="426"/>
    </row>
    <row r="1336" spans="1:14" ht="24.95" customHeight="1" x14ac:dyDescent="0.2">
      <c r="A1336" s="394"/>
      <c r="B1336" s="394"/>
      <c r="C1336" s="426"/>
      <c r="D1336" s="426"/>
    </row>
    <row r="1337" spans="1:14" ht="24.95" customHeight="1" x14ac:dyDescent="0.2">
      <c r="A1337" s="394"/>
      <c r="B1337" s="394"/>
      <c r="C1337" s="426"/>
      <c r="D1337" s="426"/>
    </row>
    <row r="1338" spans="1:14" ht="24.95" customHeight="1" x14ac:dyDescent="0.2">
      <c r="A1338" s="394"/>
      <c r="B1338" s="394"/>
      <c r="C1338" s="426"/>
      <c r="D1338" s="426"/>
    </row>
    <row r="1339" spans="1:14" ht="24.95" customHeight="1" x14ac:dyDescent="0.2">
      <c r="A1339" s="394"/>
      <c r="B1339" s="394"/>
      <c r="C1339" s="426"/>
      <c r="D1339" s="426"/>
    </row>
    <row r="1340" spans="1:14" ht="24.95" customHeight="1" x14ac:dyDescent="0.2">
      <c r="A1340" s="394"/>
      <c r="B1340" s="394"/>
      <c r="C1340" s="426"/>
      <c r="D1340" s="426"/>
    </row>
    <row r="1341" spans="1:14" ht="24.95" customHeight="1" x14ac:dyDescent="0.2">
      <c r="A1341" s="394"/>
      <c r="B1341" s="394"/>
      <c r="C1341" s="426"/>
      <c r="D1341" s="426"/>
    </row>
    <row r="1342" spans="1:14" ht="24.95" customHeight="1" x14ac:dyDescent="0.2">
      <c r="A1342" s="394"/>
      <c r="B1342" s="394"/>
      <c r="C1342" s="426"/>
      <c r="D1342" s="426"/>
    </row>
    <row r="1343" spans="1:14" ht="24.95" customHeight="1" x14ac:dyDescent="0.2">
      <c r="N1343" s="4">
        <v>14</v>
      </c>
    </row>
    <row r="1344" spans="1:14" ht="35.1" customHeight="1" x14ac:dyDescent="0.2">
      <c r="A1344" s="723" t="s">
        <v>490</v>
      </c>
      <c r="B1344" s="723"/>
      <c r="C1344" s="723"/>
      <c r="D1344" s="723"/>
      <c r="E1344" s="723"/>
      <c r="F1344" s="723"/>
      <c r="G1344" s="723"/>
      <c r="H1344" s="723"/>
      <c r="I1344" s="723"/>
      <c r="J1344" s="723"/>
      <c r="K1344" s="723"/>
      <c r="L1344" s="723"/>
      <c r="M1344" s="723"/>
      <c r="N1344" s="723"/>
    </row>
    <row r="1345" spans="1:14" ht="24.95" customHeight="1" x14ac:dyDescent="0.2">
      <c r="A1345" s="427"/>
      <c r="B1345" s="428"/>
      <c r="C1345" s="428"/>
      <c r="D1345" s="428"/>
      <c r="E1345" s="428"/>
      <c r="F1345" s="428"/>
      <c r="G1345" s="428"/>
      <c r="H1345" s="428"/>
      <c r="I1345" s="428"/>
      <c r="J1345" s="428"/>
      <c r="K1345" s="428"/>
      <c r="L1345" s="428"/>
      <c r="M1345" s="428"/>
      <c r="N1345" s="428"/>
    </row>
    <row r="1346" spans="1:14" ht="24.95" customHeight="1" x14ac:dyDescent="0.2">
      <c r="A1346" s="513" t="s">
        <v>29</v>
      </c>
      <c r="B1346" s="513"/>
      <c r="C1346" s="561">
        <v>245233</v>
      </c>
      <c r="D1346" s="390"/>
    </row>
    <row r="1347" spans="1:14" ht="24.95" customHeight="1" x14ac:dyDescent="0.2">
      <c r="A1347" s="515" t="s">
        <v>30</v>
      </c>
      <c r="B1347" s="515"/>
      <c r="C1347" s="553">
        <v>103131</v>
      </c>
      <c r="D1347" s="390"/>
    </row>
    <row r="1348" spans="1:14" ht="24.95" customHeight="1" x14ac:dyDescent="0.25">
      <c r="A1348" s="535" t="s">
        <v>0</v>
      </c>
      <c r="B1348" s="547"/>
      <c r="C1348" s="536">
        <v>348364</v>
      </c>
      <c r="D1348" s="391"/>
    </row>
    <row r="1349" spans="1:14" ht="24.95" customHeight="1" x14ac:dyDescent="0.2">
      <c r="A1349" s="515" t="s">
        <v>34</v>
      </c>
      <c r="B1349" s="515"/>
      <c r="C1349" s="561">
        <v>578371</v>
      </c>
      <c r="D1349" s="390"/>
    </row>
    <row r="1350" spans="1:14" ht="24.95" customHeight="1" x14ac:dyDescent="0.2">
      <c r="A1350" s="515" t="s">
        <v>35</v>
      </c>
      <c r="B1350" s="515"/>
      <c r="C1350" s="553">
        <v>176479</v>
      </c>
      <c r="D1350" s="390"/>
    </row>
    <row r="1351" spans="1:14" ht="24.95" customHeight="1" x14ac:dyDescent="0.25">
      <c r="A1351" s="535" t="s">
        <v>1</v>
      </c>
      <c r="B1351" s="547"/>
      <c r="C1351" s="536">
        <v>754850</v>
      </c>
      <c r="D1351" s="391"/>
    </row>
    <row r="1352" spans="1:14" ht="24.95" customHeight="1" x14ac:dyDescent="0.25">
      <c r="A1352" s="535" t="s">
        <v>2</v>
      </c>
      <c r="B1352" s="547"/>
      <c r="C1352" s="555">
        <v>8.5673890583039453E-2</v>
      </c>
      <c r="D1352" s="424"/>
    </row>
    <row r="1353" spans="1:14" ht="24.95" customHeight="1" x14ac:dyDescent="0.25">
      <c r="A1353" s="535" t="s">
        <v>3</v>
      </c>
      <c r="B1353" s="547"/>
      <c r="C1353" s="557">
        <v>2.1668427277215785</v>
      </c>
      <c r="D1353" s="425"/>
    </row>
    <row r="1354" spans="1:14" ht="24.95" customHeight="1" x14ac:dyDescent="0.2">
      <c r="A1354" s="513" t="s">
        <v>123</v>
      </c>
      <c r="B1354" s="513"/>
      <c r="C1354" s="559">
        <v>2.3584550203276069</v>
      </c>
      <c r="D1354" s="426"/>
    </row>
    <row r="1355" spans="1:14" ht="24.95" customHeight="1" x14ac:dyDescent="0.2">
      <c r="A1355" s="523" t="s">
        <v>124</v>
      </c>
      <c r="B1355" s="523"/>
      <c r="C1355" s="560">
        <v>1.7112119537287527</v>
      </c>
      <c r="D1355" s="426"/>
    </row>
    <row r="1356" spans="1:14" ht="24.95" customHeight="1" x14ac:dyDescent="0.2">
      <c r="A1356" s="394"/>
      <c r="B1356" s="394"/>
      <c r="C1356" s="426"/>
      <c r="D1356" s="426"/>
    </row>
    <row r="1357" spans="1:14" ht="24.95" customHeight="1" x14ac:dyDescent="0.2">
      <c r="A1357" s="394"/>
      <c r="B1357" s="394"/>
      <c r="C1357" s="426"/>
      <c r="D1357" s="426"/>
    </row>
    <row r="1358" spans="1:14" ht="24.95" customHeight="1" x14ac:dyDescent="0.2">
      <c r="B1358" s="659" t="s">
        <v>67</v>
      </c>
      <c r="C1358" s="659"/>
      <c r="D1358" s="659"/>
      <c r="E1358" s="659"/>
      <c r="F1358" s="659"/>
      <c r="G1358" s="659"/>
      <c r="H1358" s="659"/>
      <c r="I1358" s="659"/>
      <c r="J1358" s="659"/>
      <c r="K1358" s="659"/>
      <c r="L1358" s="659"/>
      <c r="M1358" s="659"/>
      <c r="N1358" s="659"/>
    </row>
    <row r="1359" spans="1:14" s="367" customFormat="1" ht="24.95" customHeight="1" x14ac:dyDescent="0.2">
      <c r="B1359" s="534" t="s">
        <v>45</v>
      </c>
      <c r="C1359" s="534" t="s">
        <v>46</v>
      </c>
      <c r="D1359" s="534" t="s">
        <v>47</v>
      </c>
      <c r="E1359" s="534" t="s">
        <v>48</v>
      </c>
      <c r="F1359" s="534" t="s">
        <v>49</v>
      </c>
      <c r="G1359" s="534" t="s">
        <v>50</v>
      </c>
      <c r="H1359" s="534" t="s">
        <v>51</v>
      </c>
      <c r="I1359" s="534" t="s">
        <v>61</v>
      </c>
      <c r="J1359" s="534" t="s">
        <v>62</v>
      </c>
      <c r="K1359" s="534" t="s">
        <v>54</v>
      </c>
      <c r="L1359" s="534" t="s">
        <v>63</v>
      </c>
      <c r="M1359" s="534" t="s">
        <v>56</v>
      </c>
      <c r="N1359" s="534" t="s">
        <v>13</v>
      </c>
    </row>
    <row r="1360" spans="1:14" s="367" customFormat="1" ht="24.95" customHeight="1" x14ac:dyDescent="0.2">
      <c r="A1360" s="558" t="s">
        <v>29</v>
      </c>
      <c r="B1360" s="550">
        <v>1382</v>
      </c>
      <c r="C1360" s="550">
        <v>4405</v>
      </c>
      <c r="D1360" s="550">
        <v>3355</v>
      </c>
      <c r="E1360" s="550">
        <v>17871</v>
      </c>
      <c r="F1360" s="550">
        <v>23369</v>
      </c>
      <c r="G1360" s="550">
        <v>26025</v>
      </c>
      <c r="H1360" s="550">
        <v>60543</v>
      </c>
      <c r="I1360" s="550">
        <v>69531</v>
      </c>
      <c r="J1360" s="550">
        <v>20308</v>
      </c>
      <c r="K1360" s="550">
        <v>10935</v>
      </c>
      <c r="L1360" s="550">
        <v>4875</v>
      </c>
      <c r="M1360" s="550">
        <v>2634</v>
      </c>
      <c r="N1360" s="551">
        <v>245233</v>
      </c>
    </row>
    <row r="1361" spans="1:15" s="367" customFormat="1" ht="24.95" customHeight="1" x14ac:dyDescent="0.2">
      <c r="A1361" s="552" t="s">
        <v>30</v>
      </c>
      <c r="B1361" s="553">
        <v>338</v>
      </c>
      <c r="C1361" s="553">
        <v>2204</v>
      </c>
      <c r="D1361" s="553">
        <v>5797</v>
      </c>
      <c r="E1361" s="553">
        <v>8321</v>
      </c>
      <c r="F1361" s="553">
        <v>14359</v>
      </c>
      <c r="G1361" s="553">
        <v>13275</v>
      </c>
      <c r="H1361" s="553">
        <v>15863</v>
      </c>
      <c r="I1361" s="553">
        <v>18602</v>
      </c>
      <c r="J1361" s="553">
        <v>11678</v>
      </c>
      <c r="K1361" s="553">
        <v>7131</v>
      </c>
      <c r="L1361" s="553">
        <v>3459</v>
      </c>
      <c r="M1361" s="553">
        <v>2104</v>
      </c>
      <c r="N1361" s="554">
        <v>103131</v>
      </c>
      <c r="O1361" s="548"/>
    </row>
    <row r="1362" spans="1:15" s="367" customFormat="1" ht="24.95" customHeight="1" x14ac:dyDescent="0.2">
      <c r="A1362" s="556" t="s">
        <v>0</v>
      </c>
      <c r="B1362" s="536">
        <v>1720</v>
      </c>
      <c r="C1362" s="536">
        <v>6609</v>
      </c>
      <c r="D1362" s="536">
        <v>9152</v>
      </c>
      <c r="E1362" s="536">
        <v>26192</v>
      </c>
      <c r="F1362" s="536">
        <v>37728</v>
      </c>
      <c r="G1362" s="536">
        <v>39300</v>
      </c>
      <c r="H1362" s="536">
        <v>76406</v>
      </c>
      <c r="I1362" s="536">
        <v>88133</v>
      </c>
      <c r="J1362" s="536">
        <v>31986</v>
      </c>
      <c r="K1362" s="536">
        <v>18066</v>
      </c>
      <c r="L1362" s="536">
        <v>8334</v>
      </c>
      <c r="M1362" s="536">
        <v>4738</v>
      </c>
      <c r="N1362" s="536">
        <v>348364</v>
      </c>
      <c r="O1362" s="548"/>
    </row>
    <row r="1363" spans="1:15" s="367" customFormat="1" ht="24.95" customHeight="1" x14ac:dyDescent="0.2">
      <c r="A1363" s="549" t="s">
        <v>36</v>
      </c>
      <c r="B1363" s="550">
        <v>2505</v>
      </c>
      <c r="C1363" s="550">
        <v>8400</v>
      </c>
      <c r="D1363" s="550">
        <v>6707</v>
      </c>
      <c r="E1363" s="550">
        <v>46139</v>
      </c>
      <c r="F1363" s="550">
        <v>54364</v>
      </c>
      <c r="G1363" s="550">
        <v>61806</v>
      </c>
      <c r="H1363" s="550">
        <v>132067</v>
      </c>
      <c r="I1363" s="550">
        <v>185921</v>
      </c>
      <c r="J1363" s="550">
        <v>41933</v>
      </c>
      <c r="K1363" s="550">
        <v>23988</v>
      </c>
      <c r="L1363" s="550">
        <v>10198</v>
      </c>
      <c r="M1363" s="550">
        <v>4343</v>
      </c>
      <c r="N1363" s="551">
        <v>578371</v>
      </c>
    </row>
    <row r="1364" spans="1:15" s="367" customFormat="1" ht="24.95" customHeight="1" x14ac:dyDescent="0.2">
      <c r="A1364" s="552" t="s">
        <v>37</v>
      </c>
      <c r="B1364" s="553">
        <v>442</v>
      </c>
      <c r="C1364" s="553">
        <v>2914</v>
      </c>
      <c r="D1364" s="553">
        <v>8388</v>
      </c>
      <c r="E1364" s="553">
        <v>14627</v>
      </c>
      <c r="F1364" s="553">
        <v>24893</v>
      </c>
      <c r="G1364" s="553">
        <v>24078</v>
      </c>
      <c r="H1364" s="553">
        <v>25021</v>
      </c>
      <c r="I1364" s="553">
        <v>37115</v>
      </c>
      <c r="J1364" s="553">
        <v>19518</v>
      </c>
      <c r="K1364" s="553">
        <v>11798</v>
      </c>
      <c r="L1364" s="553">
        <v>4583</v>
      </c>
      <c r="M1364" s="553">
        <v>3102</v>
      </c>
      <c r="N1364" s="554">
        <v>176479</v>
      </c>
    </row>
    <row r="1365" spans="1:15" s="367" customFormat="1" ht="24.95" customHeight="1" x14ac:dyDescent="0.2">
      <c r="A1365" s="556" t="s">
        <v>68</v>
      </c>
      <c r="B1365" s="536">
        <v>2947</v>
      </c>
      <c r="C1365" s="536">
        <v>11314</v>
      </c>
      <c r="D1365" s="536">
        <v>15095</v>
      </c>
      <c r="E1365" s="536">
        <v>60766</v>
      </c>
      <c r="F1365" s="536">
        <v>79257</v>
      </c>
      <c r="G1365" s="536">
        <v>85884</v>
      </c>
      <c r="H1365" s="536">
        <v>157088</v>
      </c>
      <c r="I1365" s="536">
        <v>223036</v>
      </c>
      <c r="J1365" s="536">
        <v>61451</v>
      </c>
      <c r="K1365" s="536">
        <v>35786</v>
      </c>
      <c r="L1365" s="536">
        <v>14781</v>
      </c>
      <c r="M1365" s="536">
        <v>7445</v>
      </c>
      <c r="N1365" s="536">
        <v>754850</v>
      </c>
      <c r="O1365" s="548"/>
    </row>
    <row r="1366" spans="1:15" s="367" customFormat="1" ht="24.95" customHeight="1" x14ac:dyDescent="0.2">
      <c r="A1366" s="535" t="s">
        <v>74</v>
      </c>
      <c r="B1366" s="555">
        <v>2.22739016E-2</v>
      </c>
      <c r="C1366" s="555">
        <v>3.00769452E-2</v>
      </c>
      <c r="D1366" s="555">
        <v>2.3451350499999999E-2</v>
      </c>
      <c r="E1366" s="555">
        <v>6.7617765999999996E-2</v>
      </c>
      <c r="F1366" s="555">
        <v>8.4745952999999999E-2</v>
      </c>
      <c r="G1366" s="555">
        <v>8.6108865500000006E-2</v>
      </c>
      <c r="H1366" s="555">
        <v>0.14771161920000001</v>
      </c>
      <c r="I1366" s="555">
        <v>0.1965466991</v>
      </c>
      <c r="J1366" s="555">
        <v>6.1770379700000003E-2</v>
      </c>
      <c r="K1366" s="555">
        <v>5.2496742700000001E-2</v>
      </c>
      <c r="L1366" s="555">
        <v>2.6656569000000001E-2</v>
      </c>
      <c r="M1366" s="555">
        <v>1.8700000000000001E-2</v>
      </c>
      <c r="N1366" s="555">
        <v>8.5673890583039453E-2</v>
      </c>
    </row>
    <row r="1367" spans="1:15" s="367" customFormat="1" ht="24.95" customHeight="1" x14ac:dyDescent="0.2">
      <c r="A1367" s="556" t="s">
        <v>3</v>
      </c>
      <c r="B1367" s="557">
        <v>1.7133720930232559</v>
      </c>
      <c r="C1367" s="557">
        <v>1.711908004236647</v>
      </c>
      <c r="D1367" s="557">
        <v>1.6493662587412588</v>
      </c>
      <c r="E1367" s="557">
        <v>2.3200213805742211</v>
      </c>
      <c r="F1367" s="557">
        <v>2.1007474554707377</v>
      </c>
      <c r="G1367" s="557">
        <v>2.1853435114503816</v>
      </c>
      <c r="H1367" s="557">
        <v>2.0559641912938775</v>
      </c>
      <c r="I1367" s="557">
        <v>2.5306752294827137</v>
      </c>
      <c r="J1367" s="557">
        <v>1.9211842681173013</v>
      </c>
      <c r="K1367" s="557">
        <v>1.9808480017712831</v>
      </c>
      <c r="L1367" s="557">
        <v>1.7735781137508999</v>
      </c>
      <c r="M1367" s="557">
        <v>1.5713381173490923</v>
      </c>
      <c r="N1367" s="557">
        <v>2.1668427277215785</v>
      </c>
    </row>
    <row r="1368" spans="1:15" ht="24.95" customHeight="1" x14ac:dyDescent="0.2">
      <c r="A1368" s="418"/>
      <c r="B1368" s="419"/>
      <c r="C1368" s="419"/>
      <c r="D1368" s="419"/>
      <c r="E1368" s="419"/>
      <c r="F1368" s="419"/>
      <c r="G1368" s="419"/>
      <c r="H1368" s="419"/>
      <c r="I1368" s="419"/>
      <c r="J1368" s="419"/>
      <c r="K1368" s="419"/>
      <c r="L1368" s="419"/>
      <c r="M1368" s="419"/>
      <c r="N1368" s="419"/>
    </row>
    <row r="1369" spans="1:15" ht="24.95" customHeight="1" x14ac:dyDescent="0.2">
      <c r="A1369" s="394"/>
      <c r="B1369" s="394"/>
      <c r="C1369" s="426"/>
      <c r="D1369" s="426"/>
    </row>
    <row r="1370" spans="1:15" ht="24.95" customHeight="1" x14ac:dyDescent="0.2"/>
    <row r="1371" spans="1:15" ht="24.95" customHeight="1" x14ac:dyDescent="0.2"/>
    <row r="1372" spans="1:15" ht="24.95" customHeight="1" x14ac:dyDescent="0.2"/>
    <row r="1373" spans="1:15" ht="24.95" customHeight="1" x14ac:dyDescent="0.2"/>
    <row r="1374" spans="1:15" ht="24.95" customHeight="1" x14ac:dyDescent="0.2"/>
    <row r="1375" spans="1:15" ht="24.95" customHeight="1" x14ac:dyDescent="0.2"/>
    <row r="1376" spans="1:15" ht="24.95" customHeight="1" x14ac:dyDescent="0.2"/>
    <row r="1377" spans="1:15" ht="24.95" customHeight="1" x14ac:dyDescent="0.2"/>
    <row r="1378" spans="1:15" ht="24.95" customHeight="1" x14ac:dyDescent="0.2"/>
    <row r="1379" spans="1:15" ht="24.95" customHeight="1" x14ac:dyDescent="0.2"/>
    <row r="1380" spans="1:15" ht="24.95" customHeight="1" x14ac:dyDescent="0.2"/>
    <row r="1381" spans="1:15" ht="24.95" customHeight="1" x14ac:dyDescent="0.2"/>
    <row r="1382" spans="1:15" ht="24.95" customHeight="1" x14ac:dyDescent="0.25">
      <c r="A1382" s="414"/>
      <c r="B1382" s="659" t="s">
        <v>69</v>
      </c>
      <c r="C1382" s="659"/>
      <c r="D1382" s="659"/>
      <c r="E1382" s="659"/>
      <c r="F1382" s="659"/>
      <c r="G1382" s="659"/>
      <c r="H1382" s="659"/>
      <c r="I1382" s="659"/>
      <c r="J1382" s="659"/>
      <c r="K1382" s="659"/>
      <c r="L1382" s="10"/>
      <c r="M1382" s="10"/>
      <c r="N1382" s="10"/>
    </row>
    <row r="1383" spans="1:15" s="367" customFormat="1" ht="24.95" customHeight="1" x14ac:dyDescent="0.2">
      <c r="B1383" s="534" t="s">
        <v>5</v>
      </c>
      <c r="C1383" s="534" t="s">
        <v>6</v>
      </c>
      <c r="D1383" s="534" t="s">
        <v>70</v>
      </c>
      <c r="E1383" s="534" t="s">
        <v>7</v>
      </c>
      <c r="F1383" s="534" t="s">
        <v>8</v>
      </c>
      <c r="G1383" s="534" t="s">
        <v>9</v>
      </c>
      <c r="H1383" s="534" t="s">
        <v>10</v>
      </c>
      <c r="I1383" s="534" t="s">
        <v>11</v>
      </c>
      <c r="J1383" s="534" t="s">
        <v>12</v>
      </c>
      <c r="K1383" s="534" t="s">
        <v>13</v>
      </c>
      <c r="L1383" s="10"/>
      <c r="M1383" s="10"/>
      <c r="N1383" s="10"/>
    </row>
    <row r="1384" spans="1:15" s="367" customFormat="1" ht="24.95" customHeight="1" x14ac:dyDescent="0.2">
      <c r="A1384" s="558" t="s">
        <v>29</v>
      </c>
      <c r="B1384" s="550">
        <v>60501</v>
      </c>
      <c r="C1384" s="550">
        <v>24931</v>
      </c>
      <c r="D1384" s="550">
        <v>36661</v>
      </c>
      <c r="E1384" s="550">
        <v>8676</v>
      </c>
      <c r="F1384" s="550">
        <v>23903</v>
      </c>
      <c r="G1384" s="550">
        <v>16297</v>
      </c>
      <c r="H1384" s="550">
        <v>43386</v>
      </c>
      <c r="I1384" s="550">
        <v>11375</v>
      </c>
      <c r="J1384" s="550">
        <v>19503</v>
      </c>
      <c r="K1384" s="551">
        <v>245233</v>
      </c>
      <c r="L1384" s="10"/>
      <c r="M1384" s="10"/>
      <c r="N1384" s="10"/>
    </row>
    <row r="1385" spans="1:15" s="367" customFormat="1" ht="24.95" customHeight="1" x14ac:dyDescent="0.2">
      <c r="A1385" s="552" t="s">
        <v>30</v>
      </c>
      <c r="B1385" s="553">
        <v>2129</v>
      </c>
      <c r="C1385" s="553">
        <v>23340</v>
      </c>
      <c r="D1385" s="553">
        <v>11434</v>
      </c>
      <c r="E1385" s="553">
        <v>864</v>
      </c>
      <c r="F1385" s="553">
        <v>34459</v>
      </c>
      <c r="G1385" s="553">
        <v>3581</v>
      </c>
      <c r="H1385" s="553">
        <v>2930</v>
      </c>
      <c r="I1385" s="553">
        <v>18201</v>
      </c>
      <c r="J1385" s="553">
        <v>6193</v>
      </c>
      <c r="K1385" s="554">
        <v>103131</v>
      </c>
      <c r="L1385" s="10"/>
      <c r="M1385" s="10"/>
      <c r="N1385" s="10"/>
      <c r="O1385" s="548"/>
    </row>
    <row r="1386" spans="1:15" s="367" customFormat="1" ht="24.95" customHeight="1" x14ac:dyDescent="0.2">
      <c r="A1386" s="556" t="s">
        <v>0</v>
      </c>
      <c r="B1386" s="536">
        <v>62630</v>
      </c>
      <c r="C1386" s="536">
        <v>48271</v>
      </c>
      <c r="D1386" s="536">
        <v>48095</v>
      </c>
      <c r="E1386" s="536">
        <v>9540</v>
      </c>
      <c r="F1386" s="536">
        <v>58362</v>
      </c>
      <c r="G1386" s="536">
        <v>19878</v>
      </c>
      <c r="H1386" s="536">
        <v>46316</v>
      </c>
      <c r="I1386" s="536">
        <v>29576</v>
      </c>
      <c r="J1386" s="536">
        <v>25696</v>
      </c>
      <c r="K1386" s="536">
        <v>348364</v>
      </c>
      <c r="L1386" s="10"/>
      <c r="M1386" s="10"/>
      <c r="N1386" s="10"/>
      <c r="O1386" s="548"/>
    </row>
    <row r="1387" spans="1:15" s="367" customFormat="1" ht="24.95" customHeight="1" x14ac:dyDescent="0.2">
      <c r="A1387" s="549" t="s">
        <v>36</v>
      </c>
      <c r="B1387" s="550">
        <v>126789</v>
      </c>
      <c r="C1387" s="550">
        <v>71788</v>
      </c>
      <c r="D1387" s="550">
        <v>102930</v>
      </c>
      <c r="E1387" s="550">
        <v>20932</v>
      </c>
      <c r="F1387" s="550">
        <v>54803</v>
      </c>
      <c r="G1387" s="550">
        <v>36351</v>
      </c>
      <c r="H1387" s="550">
        <v>105856</v>
      </c>
      <c r="I1387" s="550">
        <v>24872</v>
      </c>
      <c r="J1387" s="550">
        <v>34050</v>
      </c>
      <c r="K1387" s="551">
        <v>578371</v>
      </c>
      <c r="L1387" s="10"/>
      <c r="M1387" s="10"/>
      <c r="N1387" s="10"/>
    </row>
    <row r="1388" spans="1:15" s="367" customFormat="1" ht="24.95" customHeight="1" x14ac:dyDescent="0.2">
      <c r="A1388" s="552" t="s">
        <v>37</v>
      </c>
      <c r="B1388" s="553">
        <v>3972</v>
      </c>
      <c r="C1388" s="553">
        <v>32343</v>
      </c>
      <c r="D1388" s="553">
        <v>19564</v>
      </c>
      <c r="E1388" s="553">
        <v>1702</v>
      </c>
      <c r="F1388" s="553">
        <v>69244</v>
      </c>
      <c r="G1388" s="553">
        <v>5181</v>
      </c>
      <c r="H1388" s="553">
        <v>6196</v>
      </c>
      <c r="I1388" s="553">
        <v>28098</v>
      </c>
      <c r="J1388" s="553">
        <v>10179</v>
      </c>
      <c r="K1388" s="554">
        <v>176479</v>
      </c>
      <c r="L1388" s="10"/>
      <c r="M1388" s="10"/>
      <c r="N1388" s="10"/>
    </row>
    <row r="1389" spans="1:15" s="367" customFormat="1" ht="24.95" customHeight="1" x14ac:dyDescent="0.2">
      <c r="A1389" s="556" t="s">
        <v>68</v>
      </c>
      <c r="B1389" s="536">
        <v>130761</v>
      </c>
      <c r="C1389" s="536">
        <v>104131</v>
      </c>
      <c r="D1389" s="536">
        <v>122494</v>
      </c>
      <c r="E1389" s="536">
        <v>22634</v>
      </c>
      <c r="F1389" s="536">
        <v>124047</v>
      </c>
      <c r="G1389" s="536">
        <v>41532</v>
      </c>
      <c r="H1389" s="536">
        <v>112052</v>
      </c>
      <c r="I1389" s="536">
        <v>52970</v>
      </c>
      <c r="J1389" s="536">
        <v>44229</v>
      </c>
      <c r="K1389" s="536">
        <v>754850</v>
      </c>
      <c r="L1389" s="10"/>
      <c r="M1389" s="10"/>
      <c r="N1389" s="10"/>
      <c r="O1389" s="548"/>
    </row>
    <row r="1390" spans="1:15" s="367" customFormat="1" ht="24.95" customHeight="1" x14ac:dyDescent="0.2">
      <c r="A1390" s="535" t="s">
        <v>74</v>
      </c>
      <c r="B1390" s="555">
        <v>7.5200868733713053E-2</v>
      </c>
      <c r="C1390" s="555">
        <v>6.8043109153564985E-2</v>
      </c>
      <c r="D1390" s="555">
        <v>9.031998125421907E-2</v>
      </c>
      <c r="E1390" s="555">
        <v>8.7418018165713526E-2</v>
      </c>
      <c r="F1390" s="555">
        <v>9.5606302077464442E-2</v>
      </c>
      <c r="G1390" s="555">
        <v>7.3788568379064279E-2</v>
      </c>
      <c r="H1390" s="555">
        <v>0.12162666496409591</v>
      </c>
      <c r="I1390" s="555">
        <v>0.13628670947711008</v>
      </c>
      <c r="J1390" s="555">
        <v>5.8493732112596633E-2</v>
      </c>
      <c r="K1390" s="555">
        <v>8.5673890583039453E-2</v>
      </c>
      <c r="L1390" s="10"/>
      <c r="M1390" s="10"/>
      <c r="N1390" s="10"/>
    </row>
    <row r="1391" spans="1:15" s="367" customFormat="1" ht="24.95" customHeight="1" x14ac:dyDescent="0.2">
      <c r="A1391" s="556" t="s">
        <v>3</v>
      </c>
      <c r="B1391" s="557">
        <v>2.0878333067220183</v>
      </c>
      <c r="C1391" s="557">
        <v>2.1572165482380727</v>
      </c>
      <c r="D1391" s="557">
        <v>2.546917558997817</v>
      </c>
      <c r="E1391" s="557">
        <v>2.3725366876310274</v>
      </c>
      <c r="F1391" s="557">
        <v>2.1254754806209522</v>
      </c>
      <c r="G1391" s="557">
        <v>2.0893450045276185</v>
      </c>
      <c r="H1391" s="557">
        <v>2.4192935486656877</v>
      </c>
      <c r="I1391" s="557">
        <v>1.7909791723018664</v>
      </c>
      <c r="J1391" s="557">
        <v>1.7212406600249066</v>
      </c>
      <c r="K1391" s="557">
        <v>2.1668427277215785</v>
      </c>
      <c r="L1391" s="10"/>
      <c r="M1391" s="10"/>
      <c r="N1391" s="10"/>
    </row>
    <row r="1392" spans="1:15" ht="24.95" customHeight="1" x14ac:dyDescent="0.2">
      <c r="N1392" s="417"/>
    </row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spans="1:14" ht="24.95" customHeight="1" x14ac:dyDescent="0.2"/>
    <row r="1410" spans="1:14" ht="24.95" customHeight="1" x14ac:dyDescent="0.2"/>
    <row r="1411" spans="1:14" ht="24.95" customHeight="1" x14ac:dyDescent="0.2"/>
    <row r="1412" spans="1:14" ht="24.95" customHeight="1" x14ac:dyDescent="0.2"/>
    <row r="1413" spans="1:14" ht="24.95" customHeight="1" x14ac:dyDescent="0.2">
      <c r="N1413" s="4">
        <v>15</v>
      </c>
    </row>
    <row r="1414" spans="1:14" ht="35.1" customHeight="1" x14ac:dyDescent="0.2">
      <c r="A1414" s="723" t="s">
        <v>491</v>
      </c>
      <c r="B1414" s="726"/>
      <c r="C1414" s="726"/>
      <c r="D1414" s="726"/>
      <c r="E1414" s="726"/>
      <c r="F1414" s="726"/>
      <c r="G1414" s="726"/>
      <c r="H1414" s="726"/>
      <c r="I1414" s="726"/>
      <c r="J1414" s="726"/>
      <c r="K1414" s="726"/>
      <c r="L1414" s="726"/>
      <c r="M1414" s="726"/>
      <c r="N1414" s="726"/>
    </row>
    <row r="1415" spans="1:14" ht="24.95" customHeight="1" x14ac:dyDescent="0.2"/>
    <row r="1416" spans="1:14" ht="24.95" customHeight="1" x14ac:dyDescent="0.2">
      <c r="A1416" s="513" t="s">
        <v>29</v>
      </c>
      <c r="B1416" s="513"/>
      <c r="C1416" s="561">
        <v>901155</v>
      </c>
      <c r="D1416" s="390"/>
    </row>
    <row r="1417" spans="1:14" ht="24.95" customHeight="1" x14ac:dyDescent="0.2">
      <c r="A1417" s="515" t="s">
        <v>30</v>
      </c>
      <c r="B1417" s="515"/>
      <c r="C1417" s="553">
        <v>106264</v>
      </c>
      <c r="D1417" s="390"/>
    </row>
    <row r="1418" spans="1:14" ht="24.95" customHeight="1" x14ac:dyDescent="0.25">
      <c r="A1418" s="535" t="s">
        <v>0</v>
      </c>
      <c r="B1418" s="547"/>
      <c r="C1418" s="536">
        <v>1007419</v>
      </c>
      <c r="D1418" s="391"/>
    </row>
    <row r="1419" spans="1:14" ht="24.95" customHeight="1" x14ac:dyDescent="0.2">
      <c r="A1419" s="515" t="s">
        <v>34</v>
      </c>
      <c r="B1419" s="515"/>
      <c r="C1419" s="561">
        <v>1825887</v>
      </c>
      <c r="D1419" s="390"/>
    </row>
    <row r="1420" spans="1:14" ht="24.95" customHeight="1" x14ac:dyDescent="0.2">
      <c r="A1420" s="515" t="s">
        <v>35</v>
      </c>
      <c r="B1420" s="515"/>
      <c r="C1420" s="553">
        <v>156431</v>
      </c>
      <c r="D1420" s="390"/>
    </row>
    <row r="1421" spans="1:14" ht="24.95" customHeight="1" x14ac:dyDescent="0.25">
      <c r="A1421" s="535" t="s">
        <v>1</v>
      </c>
      <c r="B1421" s="547"/>
      <c r="C1421" s="536">
        <v>1982318</v>
      </c>
      <c r="D1421" s="391"/>
    </row>
    <row r="1422" spans="1:14" ht="24.95" customHeight="1" x14ac:dyDescent="0.25">
      <c r="A1422" s="535" t="s">
        <v>2</v>
      </c>
      <c r="B1422" s="547"/>
      <c r="C1422" s="555">
        <v>0.17496992669925862</v>
      </c>
      <c r="D1422" s="424"/>
    </row>
    <row r="1423" spans="1:14" ht="24.95" customHeight="1" x14ac:dyDescent="0.25">
      <c r="A1423" s="535" t="s">
        <v>3</v>
      </c>
      <c r="B1423" s="547"/>
      <c r="C1423" s="557">
        <v>1.9677194891102907</v>
      </c>
      <c r="D1423" s="425"/>
    </row>
    <row r="1424" spans="1:14" ht="24.95" customHeight="1" x14ac:dyDescent="0.2">
      <c r="A1424" s="513" t="s">
        <v>123</v>
      </c>
      <c r="B1424" s="513"/>
      <c r="C1424" s="559">
        <v>2.0261630907002681</v>
      </c>
      <c r="D1424" s="426"/>
    </row>
    <row r="1425" spans="1:15" ht="24.95" customHeight="1" x14ac:dyDescent="0.2">
      <c r="A1425" s="523" t="s">
        <v>124</v>
      </c>
      <c r="B1425" s="523"/>
      <c r="C1425" s="560">
        <v>1.4720977941730031</v>
      </c>
      <c r="D1425" s="426"/>
    </row>
    <row r="1426" spans="1:15" ht="24.95" customHeight="1" x14ac:dyDescent="0.2">
      <c r="A1426" s="394"/>
      <c r="B1426" s="394"/>
      <c r="C1426" s="426"/>
      <c r="D1426" s="426"/>
    </row>
    <row r="1427" spans="1:15" ht="24.95" customHeight="1" x14ac:dyDescent="0.2"/>
    <row r="1428" spans="1:15" ht="24.95" customHeight="1" x14ac:dyDescent="0.2">
      <c r="B1428" s="659" t="s">
        <v>67</v>
      </c>
      <c r="C1428" s="659"/>
      <c r="D1428" s="659"/>
      <c r="E1428" s="659"/>
      <c r="F1428" s="659"/>
      <c r="G1428" s="659"/>
      <c r="H1428" s="659"/>
      <c r="I1428" s="659"/>
      <c r="J1428" s="659"/>
      <c r="K1428" s="659"/>
      <c r="L1428" s="659"/>
      <c r="M1428" s="659"/>
      <c r="N1428" s="659"/>
    </row>
    <row r="1429" spans="1:15" s="367" customFormat="1" ht="24.95" customHeight="1" x14ac:dyDescent="0.2">
      <c r="B1429" s="534" t="s">
        <v>45</v>
      </c>
      <c r="C1429" s="534" t="s">
        <v>46</v>
      </c>
      <c r="D1429" s="534" t="s">
        <v>47</v>
      </c>
      <c r="E1429" s="534" t="s">
        <v>48</v>
      </c>
      <c r="F1429" s="534" t="s">
        <v>49</v>
      </c>
      <c r="G1429" s="534" t="s">
        <v>50</v>
      </c>
      <c r="H1429" s="534" t="s">
        <v>51</v>
      </c>
      <c r="I1429" s="534" t="s">
        <v>61</v>
      </c>
      <c r="J1429" s="534" t="s">
        <v>62</v>
      </c>
      <c r="K1429" s="534" t="s">
        <v>54</v>
      </c>
      <c r="L1429" s="534" t="s">
        <v>63</v>
      </c>
      <c r="M1429" s="534" t="s">
        <v>56</v>
      </c>
      <c r="N1429" s="534" t="s">
        <v>13</v>
      </c>
    </row>
    <row r="1430" spans="1:15" s="367" customFormat="1" ht="24.95" customHeight="1" x14ac:dyDescent="0.2">
      <c r="A1430" s="558" t="s">
        <v>29</v>
      </c>
      <c r="B1430" s="550">
        <v>25554</v>
      </c>
      <c r="C1430" s="550">
        <v>44545</v>
      </c>
      <c r="D1430" s="550">
        <v>45675</v>
      </c>
      <c r="E1430" s="550">
        <v>87628</v>
      </c>
      <c r="F1430" s="550">
        <v>66634</v>
      </c>
      <c r="G1430" s="550">
        <v>72876</v>
      </c>
      <c r="H1430" s="550">
        <v>92792</v>
      </c>
      <c r="I1430" s="550">
        <v>160457</v>
      </c>
      <c r="J1430" s="550">
        <v>78646</v>
      </c>
      <c r="K1430" s="550">
        <v>90331</v>
      </c>
      <c r="L1430" s="550">
        <v>66804</v>
      </c>
      <c r="M1430" s="550">
        <v>69213</v>
      </c>
      <c r="N1430" s="551">
        <v>901155</v>
      </c>
    </row>
    <row r="1431" spans="1:15" s="367" customFormat="1" ht="24.95" customHeight="1" x14ac:dyDescent="0.2">
      <c r="A1431" s="552" t="s">
        <v>30</v>
      </c>
      <c r="B1431" s="553">
        <v>1218</v>
      </c>
      <c r="C1431" s="553">
        <v>1712</v>
      </c>
      <c r="D1431" s="553">
        <v>2996</v>
      </c>
      <c r="E1431" s="553">
        <v>7972</v>
      </c>
      <c r="F1431" s="553">
        <v>12906</v>
      </c>
      <c r="G1431" s="553">
        <v>15663</v>
      </c>
      <c r="H1431" s="553">
        <v>12604</v>
      </c>
      <c r="I1431" s="553">
        <v>16375</v>
      </c>
      <c r="J1431" s="553">
        <v>14952</v>
      </c>
      <c r="K1431" s="553">
        <v>13162</v>
      </c>
      <c r="L1431" s="553">
        <v>3483</v>
      </c>
      <c r="M1431" s="553">
        <v>3221</v>
      </c>
      <c r="N1431" s="554">
        <v>106264</v>
      </c>
      <c r="O1431" s="548"/>
    </row>
    <row r="1432" spans="1:15" s="367" customFormat="1" ht="24.95" customHeight="1" x14ac:dyDescent="0.2">
      <c r="A1432" s="556" t="s">
        <v>0</v>
      </c>
      <c r="B1432" s="536">
        <v>26772</v>
      </c>
      <c r="C1432" s="536">
        <v>46257</v>
      </c>
      <c r="D1432" s="536">
        <v>48671</v>
      </c>
      <c r="E1432" s="536">
        <v>95600</v>
      </c>
      <c r="F1432" s="536">
        <v>79540</v>
      </c>
      <c r="G1432" s="536">
        <v>88539</v>
      </c>
      <c r="H1432" s="536">
        <v>105396</v>
      </c>
      <c r="I1432" s="536">
        <v>176832</v>
      </c>
      <c r="J1432" s="536">
        <v>93598</v>
      </c>
      <c r="K1432" s="536">
        <v>103493</v>
      </c>
      <c r="L1432" s="536">
        <v>70287</v>
      </c>
      <c r="M1432" s="536">
        <v>72434</v>
      </c>
      <c r="N1432" s="536">
        <v>1007419</v>
      </c>
      <c r="O1432" s="548"/>
    </row>
    <row r="1433" spans="1:15" s="367" customFormat="1" ht="24.95" customHeight="1" x14ac:dyDescent="0.2">
      <c r="A1433" s="549" t="s">
        <v>36</v>
      </c>
      <c r="B1433" s="550">
        <v>46629</v>
      </c>
      <c r="C1433" s="550">
        <v>80195</v>
      </c>
      <c r="D1433" s="550">
        <v>80320</v>
      </c>
      <c r="E1433" s="550">
        <v>183721</v>
      </c>
      <c r="F1433" s="550">
        <v>117551</v>
      </c>
      <c r="G1433" s="550">
        <v>141632</v>
      </c>
      <c r="H1433" s="550">
        <v>199400</v>
      </c>
      <c r="I1433" s="550">
        <v>390980</v>
      </c>
      <c r="J1433" s="550">
        <v>147488</v>
      </c>
      <c r="K1433" s="550">
        <v>173153</v>
      </c>
      <c r="L1433" s="550">
        <v>115816</v>
      </c>
      <c r="M1433" s="550">
        <v>149002</v>
      </c>
      <c r="N1433" s="551">
        <v>1825887</v>
      </c>
    </row>
    <row r="1434" spans="1:15" s="367" customFormat="1" ht="24.95" customHeight="1" x14ac:dyDescent="0.2">
      <c r="A1434" s="552" t="s">
        <v>71</v>
      </c>
      <c r="B1434" s="553">
        <v>2114</v>
      </c>
      <c r="C1434" s="553">
        <v>2855</v>
      </c>
      <c r="D1434" s="553">
        <v>4312</v>
      </c>
      <c r="E1434" s="553">
        <v>9549</v>
      </c>
      <c r="F1434" s="553">
        <v>16036</v>
      </c>
      <c r="G1434" s="553">
        <v>23847</v>
      </c>
      <c r="H1434" s="553">
        <v>18125</v>
      </c>
      <c r="I1434" s="553">
        <v>30173</v>
      </c>
      <c r="J1434" s="553">
        <v>19494</v>
      </c>
      <c r="K1434" s="553">
        <v>17972</v>
      </c>
      <c r="L1434" s="553">
        <v>5232</v>
      </c>
      <c r="M1434" s="553">
        <v>6722</v>
      </c>
      <c r="N1434" s="554">
        <v>156431</v>
      </c>
    </row>
    <row r="1435" spans="1:15" s="367" customFormat="1" ht="24.95" customHeight="1" x14ac:dyDescent="0.2">
      <c r="A1435" s="556" t="s">
        <v>72</v>
      </c>
      <c r="B1435" s="536">
        <v>48743</v>
      </c>
      <c r="C1435" s="536">
        <v>83050</v>
      </c>
      <c r="D1435" s="536">
        <v>84632</v>
      </c>
      <c r="E1435" s="536">
        <v>193270</v>
      </c>
      <c r="F1435" s="536">
        <v>133587</v>
      </c>
      <c r="G1435" s="536">
        <v>165479</v>
      </c>
      <c r="H1435" s="536">
        <v>217525</v>
      </c>
      <c r="I1435" s="536">
        <v>421153</v>
      </c>
      <c r="J1435" s="536">
        <v>166982</v>
      </c>
      <c r="K1435" s="536">
        <v>191125</v>
      </c>
      <c r="L1435" s="536">
        <v>121048</v>
      </c>
      <c r="M1435" s="536">
        <v>155724</v>
      </c>
      <c r="N1435" s="536">
        <v>1982318</v>
      </c>
      <c r="O1435" s="548"/>
    </row>
    <row r="1436" spans="1:15" s="367" customFormat="1" ht="24.95" customHeight="1" x14ac:dyDescent="0.2">
      <c r="A1436" s="535" t="s">
        <v>122</v>
      </c>
      <c r="B1436" s="555">
        <v>5.8420662300000002E-2</v>
      </c>
      <c r="C1436" s="555">
        <v>0.10363805080000001</v>
      </c>
      <c r="D1436" s="555">
        <v>8.98518435E-2</v>
      </c>
      <c r="E1436" s="555">
        <v>0.2014204175</v>
      </c>
      <c r="F1436" s="555">
        <v>0.1379510065</v>
      </c>
      <c r="G1436" s="555">
        <v>0.1742824214</v>
      </c>
      <c r="H1436" s="555">
        <v>0.21592660629999999</v>
      </c>
      <c r="I1436" s="555">
        <v>0.40943926209999998</v>
      </c>
      <c r="J1436" s="555">
        <v>0.17079425779999999</v>
      </c>
      <c r="K1436" s="555">
        <v>0.1889941339</v>
      </c>
      <c r="L1436" s="555">
        <v>0.1335735545</v>
      </c>
      <c r="M1436" s="555">
        <v>0.1651</v>
      </c>
      <c r="N1436" s="555">
        <v>0.17496992669925862</v>
      </c>
    </row>
    <row r="1437" spans="1:15" s="367" customFormat="1" ht="24.95" customHeight="1" x14ac:dyDescent="0.2">
      <c r="A1437" s="556" t="s">
        <v>3</v>
      </c>
      <c r="B1437" s="557">
        <v>1.8206708501419393</v>
      </c>
      <c r="C1437" s="557">
        <v>1.7954039388633072</v>
      </c>
      <c r="D1437" s="557">
        <v>1.7388588687308664</v>
      </c>
      <c r="E1437" s="557">
        <v>2.0216527196652718</v>
      </c>
      <c r="F1437" s="557">
        <v>1.6794945939150112</v>
      </c>
      <c r="G1437" s="557">
        <v>1.8689955838669965</v>
      </c>
      <c r="H1437" s="557">
        <v>2.0638828798056852</v>
      </c>
      <c r="I1437" s="557">
        <v>2.3816560351067682</v>
      </c>
      <c r="J1437" s="557">
        <v>1.78403384687707</v>
      </c>
      <c r="K1437" s="557">
        <v>1.8467432579981256</v>
      </c>
      <c r="L1437" s="557">
        <v>1.7221961386885198</v>
      </c>
      <c r="M1437" s="557">
        <v>2.149874368390535</v>
      </c>
      <c r="N1437" s="557">
        <v>1.9677194891102907</v>
      </c>
    </row>
    <row r="1438" spans="1:15" ht="24.95" customHeight="1" x14ac:dyDescent="0.2">
      <c r="A1438" s="399"/>
      <c r="B1438" s="429"/>
      <c r="C1438" s="429"/>
      <c r="D1438" s="429"/>
      <c r="E1438" s="429"/>
      <c r="F1438" s="429"/>
      <c r="G1438" s="429"/>
      <c r="H1438" s="429"/>
      <c r="I1438" s="429"/>
      <c r="J1438" s="429"/>
      <c r="K1438" s="429"/>
      <c r="L1438" s="429"/>
      <c r="M1438" s="429"/>
      <c r="N1438" s="4"/>
    </row>
    <row r="1439" spans="1:15" ht="24.95" customHeight="1" x14ac:dyDescent="0.2"/>
    <row r="1440" spans="1:15" ht="24.95" customHeight="1" x14ac:dyDescent="0.2"/>
    <row r="1441" spans="1:15" ht="24.95" customHeight="1" x14ac:dyDescent="0.2"/>
    <row r="1442" spans="1:15" ht="24.95" customHeight="1" x14ac:dyDescent="0.2"/>
    <row r="1443" spans="1:15" ht="24.95" customHeight="1" x14ac:dyDescent="0.2"/>
    <row r="1444" spans="1:15" ht="24.95" customHeight="1" x14ac:dyDescent="0.2"/>
    <row r="1445" spans="1:15" ht="24.95" customHeight="1" x14ac:dyDescent="0.2"/>
    <row r="1446" spans="1:15" ht="24.95" customHeight="1" x14ac:dyDescent="0.2"/>
    <row r="1447" spans="1:15" ht="24.95" customHeight="1" x14ac:dyDescent="0.2"/>
    <row r="1448" spans="1:15" ht="24.95" customHeight="1" x14ac:dyDescent="0.2"/>
    <row r="1449" spans="1:15" ht="24.95" customHeight="1" x14ac:dyDescent="0.2"/>
    <row r="1450" spans="1:15" ht="24.95" customHeight="1" x14ac:dyDescent="0.2"/>
    <row r="1451" spans="1:15" ht="24.95" customHeight="1" x14ac:dyDescent="0.2"/>
    <row r="1452" spans="1:15" ht="24.95" customHeight="1" x14ac:dyDescent="0.25">
      <c r="A1452" s="414"/>
      <c r="B1452" s="659" t="s">
        <v>69</v>
      </c>
      <c r="C1452" s="659"/>
      <c r="D1452" s="659"/>
      <c r="E1452" s="659"/>
      <c r="F1452" s="659"/>
      <c r="G1452" s="659"/>
      <c r="H1452" s="659"/>
      <c r="I1452" s="659"/>
      <c r="J1452" s="659"/>
      <c r="K1452" s="659"/>
      <c r="L1452" s="10"/>
      <c r="M1452" s="10"/>
      <c r="N1452" s="10"/>
    </row>
    <row r="1453" spans="1:15" s="367" customFormat="1" ht="24.95" customHeight="1" x14ac:dyDescent="0.2">
      <c r="B1453" s="534" t="s">
        <v>5</v>
      </c>
      <c r="C1453" s="534" t="s">
        <v>6</v>
      </c>
      <c r="D1453" s="534" t="s">
        <v>70</v>
      </c>
      <c r="E1453" s="534" t="s">
        <v>7</v>
      </c>
      <c r="F1453" s="534" t="s">
        <v>8</v>
      </c>
      <c r="G1453" s="534" t="s">
        <v>9</v>
      </c>
      <c r="H1453" s="534" t="s">
        <v>10</v>
      </c>
      <c r="I1453" s="534" t="s">
        <v>11</v>
      </c>
      <c r="J1453" s="534" t="s">
        <v>12</v>
      </c>
      <c r="K1453" s="534" t="s">
        <v>13</v>
      </c>
      <c r="L1453" s="10"/>
      <c r="M1453" s="10"/>
      <c r="N1453" s="10"/>
    </row>
    <row r="1454" spans="1:15" s="367" customFormat="1" ht="24.95" customHeight="1" x14ac:dyDescent="0.2">
      <c r="A1454" s="558" t="s">
        <v>29</v>
      </c>
      <c r="B1454" s="550">
        <v>147641</v>
      </c>
      <c r="C1454" s="550">
        <v>111877</v>
      </c>
      <c r="D1454" s="550">
        <v>93515</v>
      </c>
      <c r="E1454" s="550">
        <v>51277</v>
      </c>
      <c r="F1454" s="550">
        <v>112355</v>
      </c>
      <c r="G1454" s="550">
        <v>148514</v>
      </c>
      <c r="H1454" s="550">
        <v>90794</v>
      </c>
      <c r="I1454" s="550">
        <v>61683</v>
      </c>
      <c r="J1454" s="550">
        <v>83499</v>
      </c>
      <c r="K1454" s="551">
        <v>901155</v>
      </c>
      <c r="L1454" s="10"/>
      <c r="M1454" s="10"/>
      <c r="N1454" s="10"/>
    </row>
    <row r="1455" spans="1:15" s="367" customFormat="1" ht="24.95" customHeight="1" x14ac:dyDescent="0.2">
      <c r="A1455" s="552" t="s">
        <v>30</v>
      </c>
      <c r="B1455" s="553">
        <v>6779</v>
      </c>
      <c r="C1455" s="553">
        <v>27982</v>
      </c>
      <c r="D1455" s="553">
        <v>24940</v>
      </c>
      <c r="E1455" s="553">
        <v>7721</v>
      </c>
      <c r="F1455" s="553">
        <v>6206</v>
      </c>
      <c r="G1455" s="553">
        <v>10080</v>
      </c>
      <c r="H1455" s="553">
        <v>5289</v>
      </c>
      <c r="I1455" s="553">
        <v>10116</v>
      </c>
      <c r="J1455" s="553">
        <v>7151</v>
      </c>
      <c r="K1455" s="554">
        <v>106264</v>
      </c>
      <c r="L1455" s="10"/>
      <c r="M1455" s="10"/>
      <c r="N1455" s="10"/>
      <c r="O1455" s="548"/>
    </row>
    <row r="1456" spans="1:15" s="367" customFormat="1" ht="24.95" customHeight="1" x14ac:dyDescent="0.2">
      <c r="A1456" s="556" t="s">
        <v>73</v>
      </c>
      <c r="B1456" s="536">
        <v>154420</v>
      </c>
      <c r="C1456" s="536">
        <v>139859</v>
      </c>
      <c r="D1456" s="536">
        <v>118455</v>
      </c>
      <c r="E1456" s="536">
        <v>58998</v>
      </c>
      <c r="F1456" s="536">
        <v>118561</v>
      </c>
      <c r="G1456" s="536">
        <v>158594</v>
      </c>
      <c r="H1456" s="536">
        <v>96083</v>
      </c>
      <c r="I1456" s="536">
        <v>71799</v>
      </c>
      <c r="J1456" s="536">
        <v>90650</v>
      </c>
      <c r="K1456" s="536">
        <v>1007419</v>
      </c>
      <c r="L1456" s="10"/>
      <c r="M1456" s="10"/>
      <c r="N1456" s="10"/>
      <c r="O1456" s="548"/>
    </row>
    <row r="1457" spans="1:15" s="367" customFormat="1" ht="24.95" customHeight="1" x14ac:dyDescent="0.2">
      <c r="A1457" s="549" t="s">
        <v>36</v>
      </c>
      <c r="B1457" s="550">
        <v>320342</v>
      </c>
      <c r="C1457" s="550">
        <v>223185</v>
      </c>
      <c r="D1457" s="550">
        <v>211579</v>
      </c>
      <c r="E1457" s="550">
        <v>114040</v>
      </c>
      <c r="F1457" s="550">
        <v>228877</v>
      </c>
      <c r="G1457" s="550">
        <v>276968</v>
      </c>
      <c r="H1457" s="550">
        <v>196401</v>
      </c>
      <c r="I1457" s="550">
        <v>97322</v>
      </c>
      <c r="J1457" s="550">
        <v>157173</v>
      </c>
      <c r="K1457" s="551">
        <v>1825887</v>
      </c>
      <c r="L1457" s="10"/>
      <c r="M1457" s="10"/>
      <c r="N1457" s="10"/>
    </row>
    <row r="1458" spans="1:15" s="367" customFormat="1" ht="24.95" customHeight="1" x14ac:dyDescent="0.2">
      <c r="A1458" s="552" t="s">
        <v>71</v>
      </c>
      <c r="B1458" s="553">
        <v>13669</v>
      </c>
      <c r="C1458" s="553">
        <v>33492</v>
      </c>
      <c r="D1458" s="553">
        <v>34593</v>
      </c>
      <c r="E1458" s="553">
        <v>10620</v>
      </c>
      <c r="F1458" s="553">
        <v>11150</v>
      </c>
      <c r="G1458" s="553">
        <v>16847</v>
      </c>
      <c r="H1458" s="553">
        <v>11352</v>
      </c>
      <c r="I1458" s="553">
        <v>14957</v>
      </c>
      <c r="J1458" s="553">
        <v>9751</v>
      </c>
      <c r="K1458" s="554">
        <v>156431</v>
      </c>
      <c r="L1458" s="10"/>
      <c r="M1458" s="10"/>
      <c r="N1458" s="10"/>
    </row>
    <row r="1459" spans="1:15" s="367" customFormat="1" ht="24.95" customHeight="1" x14ac:dyDescent="0.2">
      <c r="A1459" s="556" t="s">
        <v>38</v>
      </c>
      <c r="B1459" s="536">
        <v>334011</v>
      </c>
      <c r="C1459" s="536">
        <v>256677</v>
      </c>
      <c r="D1459" s="536">
        <v>246172</v>
      </c>
      <c r="E1459" s="536">
        <v>124660</v>
      </c>
      <c r="F1459" s="536">
        <v>240027</v>
      </c>
      <c r="G1459" s="536">
        <v>293815</v>
      </c>
      <c r="H1459" s="536">
        <v>207753</v>
      </c>
      <c r="I1459" s="536">
        <v>112279</v>
      </c>
      <c r="J1459" s="536">
        <v>166924</v>
      </c>
      <c r="K1459" s="536">
        <v>1982318</v>
      </c>
      <c r="L1459" s="10"/>
      <c r="M1459" s="10"/>
      <c r="N1459" s="10"/>
      <c r="O1459" s="548"/>
    </row>
    <row r="1460" spans="1:15" s="367" customFormat="1" ht="24.95" customHeight="1" x14ac:dyDescent="0.2">
      <c r="A1460" s="535" t="s">
        <v>122</v>
      </c>
      <c r="B1460" s="555">
        <v>0.14720114039383034</v>
      </c>
      <c r="C1460" s="555">
        <v>0.17007206700522987</v>
      </c>
      <c r="D1460" s="555">
        <v>0.1835542930234241</v>
      </c>
      <c r="E1460" s="555">
        <v>0.17396868080298078</v>
      </c>
      <c r="F1460" s="555">
        <v>0.17253191526180725</v>
      </c>
      <c r="G1460" s="555">
        <v>0.21514260165164226</v>
      </c>
      <c r="H1460" s="555">
        <v>0.17425229312114654</v>
      </c>
      <c r="I1460" s="555">
        <v>0.15792593519869716</v>
      </c>
      <c r="J1460" s="555">
        <v>0.20029857425391598</v>
      </c>
      <c r="K1460" s="555">
        <v>0.17496992669925862</v>
      </c>
      <c r="L1460" s="10"/>
      <c r="M1460" s="10"/>
      <c r="N1460" s="10"/>
    </row>
    <row r="1461" spans="1:15" s="367" customFormat="1" ht="24.95" customHeight="1" x14ac:dyDescent="0.2">
      <c r="A1461" s="556" t="s">
        <v>3</v>
      </c>
      <c r="B1461" s="557">
        <v>2.1630034969563527</v>
      </c>
      <c r="C1461" s="557">
        <v>1.8352555073323849</v>
      </c>
      <c r="D1461" s="557">
        <v>2.0781900299691864</v>
      </c>
      <c r="E1461" s="557">
        <v>2.1129529814569987</v>
      </c>
      <c r="F1461" s="557">
        <v>2.0245021550088138</v>
      </c>
      <c r="G1461" s="557">
        <v>1.8526236805932128</v>
      </c>
      <c r="H1461" s="557">
        <v>2.162224326884048</v>
      </c>
      <c r="I1461" s="557">
        <v>1.5637961531497653</v>
      </c>
      <c r="J1461" s="557">
        <v>1.8414120242691672</v>
      </c>
      <c r="K1461" s="557">
        <v>1.9677194891102907</v>
      </c>
      <c r="L1461" s="10"/>
      <c r="M1461" s="10"/>
      <c r="N1461" s="10"/>
    </row>
    <row r="1462" spans="1:15" ht="24.95" customHeight="1" x14ac:dyDescent="0.2">
      <c r="A1462" s="399"/>
      <c r="B1462" s="429"/>
      <c r="C1462" s="429"/>
      <c r="D1462" s="429"/>
      <c r="E1462" s="429"/>
      <c r="F1462" s="429"/>
      <c r="G1462" s="429"/>
      <c r="H1462" s="429"/>
      <c r="I1462" s="429"/>
      <c r="J1462" s="429"/>
      <c r="K1462" s="430"/>
      <c r="L1462" s="10"/>
      <c r="M1462" s="11"/>
      <c r="N1462" s="408"/>
    </row>
    <row r="1463" spans="1:15" ht="24.95" customHeight="1" x14ac:dyDescent="0.2">
      <c r="M1463" s="11"/>
      <c r="N1463" s="408"/>
    </row>
    <row r="1464" spans="1:15" ht="24.95" customHeight="1" x14ac:dyDescent="0.2">
      <c r="M1464" s="11"/>
    </row>
    <row r="1465" spans="1:15" ht="24.95" customHeight="1" x14ac:dyDescent="0.2">
      <c r="M1465" s="11"/>
    </row>
    <row r="1466" spans="1:15" ht="24.95" customHeight="1" x14ac:dyDescent="0.2">
      <c r="M1466" s="408"/>
    </row>
    <row r="1467" spans="1:15" ht="24.95" customHeight="1" x14ac:dyDescent="0.2">
      <c r="M1467" s="408"/>
    </row>
    <row r="1468" spans="1:15" ht="24.95" customHeight="1" x14ac:dyDescent="0.2">
      <c r="M1468" s="408"/>
    </row>
    <row r="1469" spans="1:15" ht="24.95" customHeight="1" x14ac:dyDescent="0.2">
      <c r="M1469" s="408"/>
    </row>
    <row r="1470" spans="1:15" ht="24.95" customHeight="1" x14ac:dyDescent="0.2">
      <c r="M1470" s="408"/>
    </row>
    <row r="1471" spans="1:15" ht="24.95" customHeight="1" x14ac:dyDescent="0.2">
      <c r="M1471" s="408"/>
    </row>
    <row r="1472" spans="1:15" ht="24.95" customHeight="1" x14ac:dyDescent="0.2">
      <c r="M1472" s="408"/>
    </row>
    <row r="1473" spans="1:14" ht="24.95" customHeight="1" x14ac:dyDescent="0.2">
      <c r="M1473" s="408"/>
    </row>
    <row r="1474" spans="1:14" ht="24.95" customHeight="1" x14ac:dyDescent="0.2">
      <c r="M1474" s="408"/>
    </row>
    <row r="1475" spans="1:14" ht="24.95" customHeight="1" x14ac:dyDescent="0.2">
      <c r="M1475" s="408"/>
    </row>
    <row r="1476" spans="1:14" ht="24.95" customHeight="1" x14ac:dyDescent="0.2">
      <c r="M1476" s="408"/>
    </row>
    <row r="1477" spans="1:14" ht="24.95" customHeight="1" x14ac:dyDescent="0.2">
      <c r="M1477" s="408"/>
    </row>
    <row r="1478" spans="1:14" ht="24.95" customHeight="1" x14ac:dyDescent="0.2">
      <c r="M1478" s="408"/>
    </row>
    <row r="1479" spans="1:14" ht="24.95" customHeight="1" x14ac:dyDescent="0.2">
      <c r="M1479" s="408"/>
    </row>
    <row r="1480" spans="1:14" ht="24.95" customHeight="1" x14ac:dyDescent="0.2">
      <c r="M1480" s="408"/>
    </row>
    <row r="1481" spans="1:14" ht="24.95" customHeight="1" x14ac:dyDescent="0.2">
      <c r="M1481" s="408"/>
    </row>
    <row r="1482" spans="1:14" ht="24.95" customHeight="1" x14ac:dyDescent="0.2">
      <c r="M1482" s="408"/>
    </row>
    <row r="1483" spans="1:14" ht="24.95" customHeight="1" x14ac:dyDescent="0.2">
      <c r="M1483" s="408"/>
      <c r="N1483" s="4">
        <v>16</v>
      </c>
    </row>
    <row r="1484" spans="1:14" ht="35.1" customHeight="1" x14ac:dyDescent="0.2">
      <c r="A1484" s="723" t="s">
        <v>492</v>
      </c>
      <c r="B1484" s="726"/>
      <c r="C1484" s="726"/>
      <c r="D1484" s="726"/>
      <c r="E1484" s="726"/>
      <c r="F1484" s="726"/>
      <c r="G1484" s="726"/>
      <c r="H1484" s="726"/>
      <c r="I1484" s="726"/>
      <c r="J1484" s="726"/>
      <c r="K1484" s="726"/>
      <c r="L1484" s="726"/>
      <c r="M1484" s="726"/>
      <c r="N1484" s="726"/>
    </row>
    <row r="1485" spans="1:14" ht="24.95" customHeight="1" x14ac:dyDescent="0.2"/>
    <row r="1486" spans="1:14" ht="24.95" customHeight="1" x14ac:dyDescent="0.2">
      <c r="A1486" s="513" t="s">
        <v>29</v>
      </c>
      <c r="B1486" s="513"/>
      <c r="C1486" s="561">
        <v>160565</v>
      </c>
      <c r="D1486" s="390"/>
    </row>
    <row r="1487" spans="1:14" ht="24.95" customHeight="1" x14ac:dyDescent="0.2">
      <c r="A1487" s="515" t="s">
        <v>30</v>
      </c>
      <c r="B1487" s="515"/>
      <c r="C1487" s="553">
        <v>153406</v>
      </c>
      <c r="D1487" s="390"/>
    </row>
    <row r="1488" spans="1:14" ht="24.95" customHeight="1" x14ac:dyDescent="0.25">
      <c r="A1488" s="535" t="s">
        <v>0</v>
      </c>
      <c r="B1488" s="547"/>
      <c r="C1488" s="536">
        <v>313971</v>
      </c>
      <c r="D1488" s="391"/>
    </row>
    <row r="1489" spans="1:15" ht="24.95" customHeight="1" x14ac:dyDescent="0.2">
      <c r="A1489" s="515" t="s">
        <v>34</v>
      </c>
      <c r="B1489" s="515"/>
      <c r="C1489" s="561">
        <v>276548</v>
      </c>
      <c r="D1489" s="390"/>
    </row>
    <row r="1490" spans="1:15" ht="24.95" customHeight="1" x14ac:dyDescent="0.2">
      <c r="A1490" s="515" t="s">
        <v>35</v>
      </c>
      <c r="B1490" s="515"/>
      <c r="C1490" s="553">
        <v>163689</v>
      </c>
      <c r="D1490" s="390"/>
    </row>
    <row r="1491" spans="1:15" ht="24.95" customHeight="1" x14ac:dyDescent="0.25">
      <c r="A1491" s="535" t="s">
        <v>1</v>
      </c>
      <c r="B1491" s="547"/>
      <c r="C1491" s="536">
        <v>440237</v>
      </c>
      <c r="D1491" s="391"/>
    </row>
    <row r="1492" spans="1:15" ht="24.95" customHeight="1" x14ac:dyDescent="0.25">
      <c r="A1492" s="535" t="s">
        <v>2</v>
      </c>
      <c r="B1492" s="547"/>
      <c r="C1492" s="555">
        <v>0.18293425854780759</v>
      </c>
      <c r="D1492" s="424"/>
    </row>
    <row r="1493" spans="1:15" ht="24.95" customHeight="1" x14ac:dyDescent="0.25">
      <c r="A1493" s="535" t="s">
        <v>3</v>
      </c>
      <c r="B1493" s="547"/>
      <c r="C1493" s="557">
        <v>1.402158161104051</v>
      </c>
      <c r="D1493" s="425"/>
    </row>
    <row r="1494" spans="1:15" ht="24.95" customHeight="1" x14ac:dyDescent="0.2">
      <c r="A1494" s="513" t="s">
        <v>123</v>
      </c>
      <c r="B1494" s="513"/>
      <c r="C1494" s="559">
        <v>1.722342976364712</v>
      </c>
      <c r="D1494" s="426"/>
    </row>
    <row r="1495" spans="1:15" ht="24.95" customHeight="1" x14ac:dyDescent="0.2">
      <c r="A1495" s="523" t="s">
        <v>124</v>
      </c>
      <c r="B1495" s="523"/>
      <c r="C1495" s="560">
        <v>1.0670312764820151</v>
      </c>
      <c r="D1495" s="426"/>
    </row>
    <row r="1496" spans="1:15" ht="24.95" customHeight="1" x14ac:dyDescent="0.2">
      <c r="A1496" s="394"/>
      <c r="B1496" s="394"/>
      <c r="C1496" s="426"/>
      <c r="D1496" s="426"/>
    </row>
    <row r="1497" spans="1:15" ht="24.95" customHeight="1" x14ac:dyDescent="0.2"/>
    <row r="1498" spans="1:15" ht="24.95" customHeight="1" x14ac:dyDescent="0.2">
      <c r="B1498" s="659" t="s">
        <v>67</v>
      </c>
      <c r="C1498" s="659"/>
      <c r="D1498" s="659"/>
      <c r="E1498" s="659"/>
      <c r="F1498" s="659"/>
      <c r="G1498" s="659"/>
      <c r="H1498" s="659"/>
      <c r="I1498" s="659"/>
      <c r="J1498" s="659"/>
      <c r="K1498" s="659"/>
      <c r="L1498" s="659"/>
      <c r="M1498" s="659"/>
      <c r="N1498" s="659"/>
    </row>
    <row r="1499" spans="1:15" s="367" customFormat="1" ht="24.95" customHeight="1" x14ac:dyDescent="0.2">
      <c r="B1499" s="534" t="s">
        <v>45</v>
      </c>
      <c r="C1499" s="534" t="s">
        <v>46</v>
      </c>
      <c r="D1499" s="534" t="s">
        <v>47</v>
      </c>
      <c r="E1499" s="534" t="s">
        <v>48</v>
      </c>
      <c r="F1499" s="534" t="s">
        <v>49</v>
      </c>
      <c r="G1499" s="534" t="s">
        <v>50</v>
      </c>
      <c r="H1499" s="534" t="s">
        <v>51</v>
      </c>
      <c r="I1499" s="534" t="s">
        <v>61</v>
      </c>
      <c r="J1499" s="534" t="s">
        <v>62</v>
      </c>
      <c r="K1499" s="534" t="s">
        <v>54</v>
      </c>
      <c r="L1499" s="534" t="s">
        <v>63</v>
      </c>
      <c r="M1499" s="534" t="s">
        <v>56</v>
      </c>
      <c r="N1499" s="534" t="s">
        <v>13</v>
      </c>
    </row>
    <row r="1500" spans="1:15" s="367" customFormat="1" ht="24.95" customHeight="1" x14ac:dyDescent="0.2">
      <c r="A1500" s="558" t="s">
        <v>29</v>
      </c>
      <c r="B1500" s="550">
        <v>85</v>
      </c>
      <c r="C1500" s="550">
        <v>4551</v>
      </c>
      <c r="D1500" s="550">
        <v>6470</v>
      </c>
      <c r="E1500" s="550">
        <v>14245</v>
      </c>
      <c r="F1500" s="550">
        <v>23305</v>
      </c>
      <c r="G1500" s="550">
        <v>16983</v>
      </c>
      <c r="H1500" s="550">
        <v>20649</v>
      </c>
      <c r="I1500" s="550">
        <v>32803</v>
      </c>
      <c r="J1500" s="550">
        <v>13933</v>
      </c>
      <c r="K1500" s="550">
        <v>14031</v>
      </c>
      <c r="L1500" s="550">
        <v>7797</v>
      </c>
      <c r="M1500" s="550">
        <v>5713</v>
      </c>
      <c r="N1500" s="551">
        <v>160565</v>
      </c>
    </row>
    <row r="1501" spans="1:15" s="367" customFormat="1" ht="24.95" customHeight="1" x14ac:dyDescent="0.2">
      <c r="A1501" s="552" t="s">
        <v>30</v>
      </c>
      <c r="B1501" s="553">
        <v>9</v>
      </c>
      <c r="C1501" s="553">
        <v>1140</v>
      </c>
      <c r="D1501" s="553">
        <v>1029</v>
      </c>
      <c r="E1501" s="553">
        <v>8214</v>
      </c>
      <c r="F1501" s="553">
        <v>12489</v>
      </c>
      <c r="G1501" s="553">
        <v>32535</v>
      </c>
      <c r="H1501" s="553">
        <v>18206</v>
      </c>
      <c r="I1501" s="553">
        <v>31821</v>
      </c>
      <c r="J1501" s="553">
        <v>30136</v>
      </c>
      <c r="K1501" s="553">
        <v>13476</v>
      </c>
      <c r="L1501" s="553">
        <v>3703</v>
      </c>
      <c r="M1501" s="553">
        <v>648</v>
      </c>
      <c r="N1501" s="554">
        <v>153406</v>
      </c>
      <c r="O1501" s="548"/>
    </row>
    <row r="1502" spans="1:15" s="367" customFormat="1" ht="24.95" customHeight="1" x14ac:dyDescent="0.2">
      <c r="A1502" s="556" t="s">
        <v>0</v>
      </c>
      <c r="B1502" s="536">
        <v>94</v>
      </c>
      <c r="C1502" s="536">
        <v>5691</v>
      </c>
      <c r="D1502" s="536">
        <v>7499</v>
      </c>
      <c r="E1502" s="536">
        <v>22459</v>
      </c>
      <c r="F1502" s="536">
        <v>35794</v>
      </c>
      <c r="G1502" s="536">
        <v>49518</v>
      </c>
      <c r="H1502" s="536">
        <v>38855</v>
      </c>
      <c r="I1502" s="536">
        <v>64624</v>
      </c>
      <c r="J1502" s="536">
        <v>44069</v>
      </c>
      <c r="K1502" s="536">
        <v>27507</v>
      </c>
      <c r="L1502" s="536">
        <v>11500</v>
      </c>
      <c r="M1502" s="536">
        <v>6361</v>
      </c>
      <c r="N1502" s="536">
        <v>313971</v>
      </c>
      <c r="O1502" s="548"/>
    </row>
    <row r="1503" spans="1:15" s="367" customFormat="1" ht="24.95" customHeight="1" x14ac:dyDescent="0.2">
      <c r="A1503" s="549" t="s">
        <v>36</v>
      </c>
      <c r="B1503" s="550">
        <v>162</v>
      </c>
      <c r="C1503" s="550">
        <v>8277</v>
      </c>
      <c r="D1503" s="550">
        <v>16564</v>
      </c>
      <c r="E1503" s="550">
        <v>23749</v>
      </c>
      <c r="F1503" s="550">
        <v>30659</v>
      </c>
      <c r="G1503" s="550">
        <v>30658</v>
      </c>
      <c r="H1503" s="550">
        <v>39009</v>
      </c>
      <c r="I1503" s="550">
        <v>65372</v>
      </c>
      <c r="J1503" s="550">
        <v>18350</v>
      </c>
      <c r="K1503" s="550">
        <v>20941</v>
      </c>
      <c r="L1503" s="550">
        <v>11849</v>
      </c>
      <c r="M1503" s="550">
        <v>10958</v>
      </c>
      <c r="N1503" s="551">
        <v>276548</v>
      </c>
    </row>
    <row r="1504" spans="1:15" s="367" customFormat="1" ht="24.95" customHeight="1" x14ac:dyDescent="0.2">
      <c r="A1504" s="552" t="s">
        <v>71</v>
      </c>
      <c r="B1504" s="553">
        <v>20</v>
      </c>
      <c r="C1504" s="553">
        <v>1829</v>
      </c>
      <c r="D1504" s="553">
        <v>1136</v>
      </c>
      <c r="E1504" s="553">
        <v>8946</v>
      </c>
      <c r="F1504" s="553">
        <v>13302</v>
      </c>
      <c r="G1504" s="553">
        <v>33126</v>
      </c>
      <c r="H1504" s="553">
        <v>19255</v>
      </c>
      <c r="I1504" s="553">
        <v>34763</v>
      </c>
      <c r="J1504" s="553">
        <v>30527</v>
      </c>
      <c r="K1504" s="553">
        <v>15771</v>
      </c>
      <c r="L1504" s="553">
        <v>4184</v>
      </c>
      <c r="M1504" s="553">
        <v>830</v>
      </c>
      <c r="N1504" s="554">
        <v>163689</v>
      </c>
    </row>
    <row r="1505" spans="1:15" s="367" customFormat="1" ht="24.95" customHeight="1" x14ac:dyDescent="0.2">
      <c r="A1505" s="556" t="s">
        <v>72</v>
      </c>
      <c r="B1505" s="536">
        <v>182</v>
      </c>
      <c r="C1505" s="536">
        <v>10106</v>
      </c>
      <c r="D1505" s="536">
        <v>17700</v>
      </c>
      <c r="E1505" s="536">
        <v>32695</v>
      </c>
      <c r="F1505" s="536">
        <v>43961</v>
      </c>
      <c r="G1505" s="536">
        <v>63784</v>
      </c>
      <c r="H1505" s="536">
        <v>58264</v>
      </c>
      <c r="I1505" s="536">
        <v>100135</v>
      </c>
      <c r="J1505" s="536">
        <v>48877</v>
      </c>
      <c r="K1505" s="536">
        <v>36712</v>
      </c>
      <c r="L1505" s="536">
        <v>16033</v>
      </c>
      <c r="M1505" s="536">
        <v>11788</v>
      </c>
      <c r="N1505" s="536">
        <v>440237</v>
      </c>
      <c r="O1505" s="548"/>
    </row>
    <row r="1506" spans="1:15" s="367" customFormat="1" ht="24.95" customHeight="1" x14ac:dyDescent="0.2">
      <c r="A1506" s="535" t="s">
        <v>122</v>
      </c>
      <c r="B1506" s="555">
        <v>1.54922888E-2</v>
      </c>
      <c r="C1506" s="555">
        <v>6.3287764600000004E-2</v>
      </c>
      <c r="D1506" s="555">
        <v>0.1079472502</v>
      </c>
      <c r="E1506" s="555">
        <v>0.18778292220000001</v>
      </c>
      <c r="F1506" s="555">
        <v>0.2327403636</v>
      </c>
      <c r="G1506" s="555">
        <v>0.25165240719999998</v>
      </c>
      <c r="H1506" s="555">
        <v>0.21274982880000001</v>
      </c>
      <c r="I1506" s="555">
        <v>0.32262068789999998</v>
      </c>
      <c r="J1506" s="555">
        <v>0.17153964839999999</v>
      </c>
      <c r="K1506" s="555">
        <v>0.16889696060000001</v>
      </c>
      <c r="L1506" s="555">
        <v>7.7593002999999994E-2</v>
      </c>
      <c r="M1506" s="555">
        <v>7.2999999999999995E-2</v>
      </c>
      <c r="N1506" s="555">
        <v>0.18293425854780759</v>
      </c>
    </row>
    <row r="1507" spans="1:15" s="367" customFormat="1" ht="24.95" customHeight="1" x14ac:dyDescent="0.2">
      <c r="A1507" s="556" t="s">
        <v>3</v>
      </c>
      <c r="B1507" s="557">
        <v>1.9361702127659575</v>
      </c>
      <c r="C1507" s="557">
        <v>1.7757863292918643</v>
      </c>
      <c r="D1507" s="557">
        <v>2.3603147086278171</v>
      </c>
      <c r="E1507" s="557">
        <v>1.4557638363239682</v>
      </c>
      <c r="F1507" s="557">
        <v>0</v>
      </c>
      <c r="G1507" s="557">
        <v>1.2880972575629064</v>
      </c>
      <c r="H1507" s="557">
        <v>1.4995238708016987</v>
      </c>
      <c r="I1507" s="557">
        <v>1.5495017331022531</v>
      </c>
      <c r="J1507" s="557">
        <v>1.1091016360707073</v>
      </c>
      <c r="K1507" s="557">
        <v>1.3346420911040826</v>
      </c>
      <c r="L1507" s="557">
        <v>1.3941739130434783</v>
      </c>
      <c r="M1507" s="557">
        <v>1.8531677409212388</v>
      </c>
      <c r="N1507" s="557">
        <v>1.402158161104051</v>
      </c>
    </row>
    <row r="1508" spans="1:15" ht="24.95" customHeight="1" x14ac:dyDescent="0.2">
      <c r="A1508" s="399"/>
      <c r="B1508" s="429"/>
      <c r="C1508" s="429"/>
      <c r="D1508" s="429"/>
      <c r="E1508" s="429"/>
      <c r="F1508" s="429"/>
      <c r="G1508" s="429"/>
      <c r="H1508" s="429"/>
      <c r="I1508" s="429"/>
      <c r="J1508" s="429"/>
      <c r="K1508" s="429"/>
      <c r="L1508" s="429"/>
      <c r="M1508" s="429"/>
      <c r="N1508" s="4"/>
    </row>
    <row r="1509" spans="1:15" ht="24.95" customHeight="1" x14ac:dyDescent="0.2"/>
    <row r="1510" spans="1:15" ht="24.95" customHeight="1" x14ac:dyDescent="0.2"/>
    <row r="1511" spans="1:15" ht="24.95" customHeight="1" x14ac:dyDescent="0.2"/>
    <row r="1512" spans="1:15" ht="24.95" customHeight="1" x14ac:dyDescent="0.2"/>
    <row r="1513" spans="1:15" ht="24.95" customHeight="1" x14ac:dyDescent="0.2"/>
    <row r="1514" spans="1:15" ht="24.95" customHeight="1" x14ac:dyDescent="0.2"/>
    <row r="1515" spans="1:15" ht="24.95" customHeight="1" x14ac:dyDescent="0.2"/>
    <row r="1516" spans="1:15" ht="24.95" customHeight="1" x14ac:dyDescent="0.2"/>
    <row r="1517" spans="1:15" ht="24.95" customHeight="1" x14ac:dyDescent="0.2"/>
    <row r="1518" spans="1:15" ht="24.95" customHeight="1" x14ac:dyDescent="0.2"/>
    <row r="1519" spans="1:15" ht="24.95" customHeight="1" x14ac:dyDescent="0.2"/>
    <row r="1520" spans="1:15" ht="24.95" customHeight="1" x14ac:dyDescent="0.2"/>
    <row r="1521" spans="1:15" ht="24.95" customHeight="1" x14ac:dyDescent="0.2"/>
    <row r="1522" spans="1:15" ht="24.95" customHeight="1" x14ac:dyDescent="0.25">
      <c r="A1522" s="414"/>
      <c r="B1522" s="659" t="s">
        <v>69</v>
      </c>
      <c r="C1522" s="659"/>
      <c r="D1522" s="659"/>
      <c r="E1522" s="659"/>
      <c r="F1522" s="659"/>
      <c r="G1522" s="659"/>
      <c r="H1522" s="659"/>
      <c r="I1522" s="659"/>
      <c r="J1522" s="659"/>
      <c r="K1522" s="659"/>
      <c r="L1522" s="10"/>
      <c r="M1522" s="10"/>
      <c r="N1522" s="10"/>
    </row>
    <row r="1523" spans="1:15" s="367" customFormat="1" ht="24.95" customHeight="1" x14ac:dyDescent="0.2">
      <c r="B1523" s="534" t="s">
        <v>5</v>
      </c>
      <c r="C1523" s="534" t="s">
        <v>6</v>
      </c>
      <c r="D1523" s="534" t="s">
        <v>70</v>
      </c>
      <c r="E1523" s="534" t="s">
        <v>7</v>
      </c>
      <c r="F1523" s="534" t="s">
        <v>8</v>
      </c>
      <c r="G1523" s="534" t="s">
        <v>9</v>
      </c>
      <c r="H1523" s="534" t="s">
        <v>10</v>
      </c>
      <c r="I1523" s="534" t="s">
        <v>11</v>
      </c>
      <c r="J1523" s="534" t="s">
        <v>12</v>
      </c>
      <c r="K1523" s="534" t="s">
        <v>13</v>
      </c>
      <c r="L1523" s="10"/>
      <c r="M1523" s="10"/>
      <c r="N1523" s="10"/>
    </row>
    <row r="1524" spans="1:15" s="367" customFormat="1" ht="24.95" customHeight="1" x14ac:dyDescent="0.2">
      <c r="A1524" s="558" t="s">
        <v>29</v>
      </c>
      <c r="B1524" s="550">
        <v>5010</v>
      </c>
      <c r="C1524" s="550">
        <v>44514</v>
      </c>
      <c r="D1524" s="550">
        <v>54970</v>
      </c>
      <c r="E1524" s="550">
        <v>12794</v>
      </c>
      <c r="F1524" s="550">
        <v>5920</v>
      </c>
      <c r="G1524" s="550">
        <v>19828</v>
      </c>
      <c r="H1524" s="550">
        <v>7053</v>
      </c>
      <c r="I1524" s="550">
        <v>8473</v>
      </c>
      <c r="J1524" s="550">
        <v>2003</v>
      </c>
      <c r="K1524" s="551">
        <v>160565</v>
      </c>
      <c r="L1524" s="10"/>
      <c r="M1524" s="10"/>
      <c r="N1524" s="10"/>
    </row>
    <row r="1525" spans="1:15" s="367" customFormat="1" ht="24.95" customHeight="1" x14ac:dyDescent="0.2">
      <c r="A1525" s="552" t="s">
        <v>30</v>
      </c>
      <c r="B1525" s="553">
        <v>559</v>
      </c>
      <c r="C1525" s="553">
        <v>46900</v>
      </c>
      <c r="D1525" s="553">
        <v>72365</v>
      </c>
      <c r="E1525" s="553">
        <v>23943</v>
      </c>
      <c r="F1525" s="553">
        <v>4687</v>
      </c>
      <c r="G1525" s="553">
        <v>440</v>
      </c>
      <c r="H1525" s="553">
        <v>245</v>
      </c>
      <c r="I1525" s="553">
        <v>1992</v>
      </c>
      <c r="J1525" s="553">
        <v>2275</v>
      </c>
      <c r="K1525" s="554">
        <v>153406</v>
      </c>
      <c r="L1525" s="10"/>
      <c r="M1525" s="10"/>
      <c r="N1525" s="10"/>
      <c r="O1525" s="548"/>
    </row>
    <row r="1526" spans="1:15" s="367" customFormat="1" ht="24.95" customHeight="1" x14ac:dyDescent="0.2">
      <c r="A1526" s="556" t="s">
        <v>73</v>
      </c>
      <c r="B1526" s="536">
        <v>5569</v>
      </c>
      <c r="C1526" s="536">
        <v>91414</v>
      </c>
      <c r="D1526" s="536">
        <v>127335</v>
      </c>
      <c r="E1526" s="536">
        <v>36737</v>
      </c>
      <c r="F1526" s="536">
        <v>10607</v>
      </c>
      <c r="G1526" s="536">
        <v>20268</v>
      </c>
      <c r="H1526" s="536">
        <v>7298</v>
      </c>
      <c r="I1526" s="536">
        <v>10465</v>
      </c>
      <c r="J1526" s="536">
        <v>4278</v>
      </c>
      <c r="K1526" s="536">
        <v>313971</v>
      </c>
      <c r="L1526" s="10"/>
      <c r="M1526" s="10"/>
      <c r="N1526" s="10"/>
      <c r="O1526" s="548"/>
    </row>
    <row r="1527" spans="1:15" s="367" customFormat="1" ht="24.95" customHeight="1" x14ac:dyDescent="0.2">
      <c r="A1527" s="549" t="s">
        <v>36</v>
      </c>
      <c r="B1527" s="550">
        <v>13944</v>
      </c>
      <c r="C1527" s="550">
        <v>75215</v>
      </c>
      <c r="D1527" s="550">
        <v>89220</v>
      </c>
      <c r="E1527" s="550">
        <v>14999</v>
      </c>
      <c r="F1527" s="550">
        <v>9091</v>
      </c>
      <c r="G1527" s="550">
        <v>44513</v>
      </c>
      <c r="H1527" s="550">
        <v>13497</v>
      </c>
      <c r="I1527" s="550">
        <v>14063</v>
      </c>
      <c r="J1527" s="550">
        <v>2006</v>
      </c>
      <c r="K1527" s="551">
        <v>276548</v>
      </c>
      <c r="L1527" s="10"/>
      <c r="M1527" s="10"/>
      <c r="N1527" s="10"/>
    </row>
    <row r="1528" spans="1:15" s="367" customFormat="1" ht="24.95" customHeight="1" x14ac:dyDescent="0.2">
      <c r="A1528" s="552" t="s">
        <v>71</v>
      </c>
      <c r="B1528" s="553">
        <v>881</v>
      </c>
      <c r="C1528" s="553">
        <v>47628</v>
      </c>
      <c r="D1528" s="553">
        <v>75800</v>
      </c>
      <c r="E1528" s="553">
        <v>24809</v>
      </c>
      <c r="F1528" s="553">
        <v>5739</v>
      </c>
      <c r="G1528" s="553">
        <v>900</v>
      </c>
      <c r="H1528" s="553">
        <v>428</v>
      </c>
      <c r="I1528" s="553">
        <v>5224</v>
      </c>
      <c r="J1528" s="553">
        <v>2280</v>
      </c>
      <c r="K1528" s="554">
        <v>163689</v>
      </c>
      <c r="L1528" s="10"/>
      <c r="M1528" s="10"/>
      <c r="N1528" s="10"/>
    </row>
    <row r="1529" spans="1:15" s="367" customFormat="1" ht="24.95" customHeight="1" x14ac:dyDescent="0.2">
      <c r="A1529" s="556" t="s">
        <v>38</v>
      </c>
      <c r="B1529" s="536">
        <v>14825</v>
      </c>
      <c r="C1529" s="536">
        <v>122843</v>
      </c>
      <c r="D1529" s="536">
        <v>165020</v>
      </c>
      <c r="E1529" s="536">
        <v>39808</v>
      </c>
      <c r="F1529" s="536">
        <v>14830</v>
      </c>
      <c r="G1529" s="536">
        <v>45413</v>
      </c>
      <c r="H1529" s="536">
        <v>13925</v>
      </c>
      <c r="I1529" s="536">
        <v>19287</v>
      </c>
      <c r="J1529" s="536">
        <v>4286</v>
      </c>
      <c r="K1529" s="536">
        <v>440237</v>
      </c>
      <c r="L1529" s="10"/>
      <c r="M1529" s="10"/>
      <c r="N1529" s="10"/>
      <c r="O1529" s="548"/>
    </row>
    <row r="1530" spans="1:15" s="367" customFormat="1" ht="24.95" customHeight="1" x14ac:dyDescent="0.2">
      <c r="A1530" s="535" t="s">
        <v>122</v>
      </c>
      <c r="B1530" s="555">
        <v>0.10879144383173339</v>
      </c>
      <c r="C1530" s="555">
        <v>0.21608543684763237</v>
      </c>
      <c r="D1530" s="555">
        <v>0.21542839540676326</v>
      </c>
      <c r="E1530" s="555">
        <v>0.17795827024051383</v>
      </c>
      <c r="F1530" s="555">
        <v>0.12819531981344554</v>
      </c>
      <c r="G1530" s="555">
        <v>0.16108417855570734</v>
      </c>
      <c r="H1530" s="555">
        <v>0.10600607108392658</v>
      </c>
      <c r="I1530" s="555">
        <v>0.12917167125693535</v>
      </c>
      <c r="J1530" s="555">
        <v>0.12684231292761783</v>
      </c>
      <c r="K1530" s="555">
        <v>0.18293425854780759</v>
      </c>
      <c r="L1530" s="10"/>
      <c r="M1530" s="10"/>
      <c r="N1530" s="10"/>
    </row>
    <row r="1531" spans="1:15" s="367" customFormat="1" ht="24.95" customHeight="1" x14ac:dyDescent="0.2">
      <c r="A1531" s="556" t="s">
        <v>3</v>
      </c>
      <c r="B1531" s="557">
        <v>2.6620578200754177</v>
      </c>
      <c r="C1531" s="557">
        <v>1.3438094821362154</v>
      </c>
      <c r="D1531" s="557">
        <v>1.2959516236698472</v>
      </c>
      <c r="E1531" s="557">
        <v>1.0835941965865477</v>
      </c>
      <c r="F1531" s="557">
        <v>1.398133308192703</v>
      </c>
      <c r="G1531" s="557">
        <v>2.2406256167357412</v>
      </c>
      <c r="H1531" s="557">
        <v>1.9080570019183338</v>
      </c>
      <c r="I1531" s="557">
        <v>1.8430004777830864</v>
      </c>
      <c r="J1531" s="557">
        <v>1.0018700327255727</v>
      </c>
      <c r="K1531" s="557">
        <v>1.402158161104051</v>
      </c>
      <c r="L1531" s="10"/>
      <c r="M1531" s="10"/>
      <c r="N1531" s="10"/>
    </row>
    <row r="1532" spans="1:15" ht="24.95" customHeight="1" x14ac:dyDescent="0.2">
      <c r="A1532" s="399"/>
      <c r="B1532" s="429"/>
      <c r="C1532" s="429"/>
      <c r="D1532" s="429"/>
      <c r="E1532" s="429"/>
      <c r="F1532" s="429"/>
      <c r="G1532" s="429"/>
      <c r="H1532" s="429"/>
      <c r="I1532" s="429"/>
      <c r="J1532" s="429"/>
      <c r="K1532" s="430"/>
      <c r="L1532" s="10"/>
      <c r="M1532" s="11"/>
      <c r="N1532" s="408"/>
    </row>
    <row r="1533" spans="1:15" ht="24.95" customHeight="1" x14ac:dyDescent="0.2">
      <c r="M1533" s="11"/>
    </row>
    <row r="1534" spans="1:15" ht="24.95" customHeight="1" x14ac:dyDescent="0.2">
      <c r="M1534" s="11"/>
    </row>
    <row r="1535" spans="1:15" ht="24.95" customHeight="1" x14ac:dyDescent="0.2">
      <c r="M1535" s="11"/>
    </row>
    <row r="1536" spans="1:15" ht="24.95" customHeight="1" x14ac:dyDescent="0.2">
      <c r="M1536" s="408"/>
    </row>
    <row r="1537" spans="13:13" ht="24.95" customHeight="1" x14ac:dyDescent="0.2">
      <c r="M1537" s="408"/>
    </row>
    <row r="1538" spans="13:13" ht="24.95" customHeight="1" x14ac:dyDescent="0.2"/>
    <row r="1539" spans="13:13" ht="24.95" customHeight="1" x14ac:dyDescent="0.2"/>
    <row r="1540" spans="13:13" ht="24.95" customHeight="1" x14ac:dyDescent="0.2"/>
    <row r="1541" spans="13:13" ht="24.95" customHeight="1" x14ac:dyDescent="0.2"/>
    <row r="1542" spans="13:13" ht="24.95" customHeight="1" x14ac:dyDescent="0.2"/>
    <row r="1543" spans="13:13" ht="24.95" customHeight="1" x14ac:dyDescent="0.2"/>
    <row r="1544" spans="13:13" ht="24.95" customHeight="1" x14ac:dyDescent="0.2"/>
    <row r="1545" spans="13:13" ht="24.95" customHeight="1" x14ac:dyDescent="0.2"/>
    <row r="1546" spans="13:13" ht="24.95" customHeight="1" x14ac:dyDescent="0.2"/>
    <row r="1547" spans="13:13" ht="24.95" customHeight="1" x14ac:dyDescent="0.2"/>
    <row r="1548" spans="13:13" ht="24.95" customHeight="1" x14ac:dyDescent="0.2"/>
    <row r="1549" spans="13:13" ht="24.95" customHeight="1" x14ac:dyDescent="0.2"/>
    <row r="1550" spans="13:13" ht="24.95" customHeight="1" x14ac:dyDescent="0.2"/>
    <row r="1551" spans="13:13" ht="24.95" customHeight="1" x14ac:dyDescent="0.2"/>
    <row r="1552" spans="13:13" ht="24.95" customHeight="1" x14ac:dyDescent="0.2"/>
    <row r="1553" spans="1:14" ht="24.95" customHeight="1" x14ac:dyDescent="0.2">
      <c r="N1553" s="4">
        <v>17</v>
      </c>
    </row>
    <row r="1554" spans="1:14" ht="35.1" customHeight="1" x14ac:dyDescent="0.2">
      <c r="A1554" s="723" t="s">
        <v>493</v>
      </c>
      <c r="B1554" s="726"/>
      <c r="C1554" s="726"/>
      <c r="D1554" s="726"/>
      <c r="E1554" s="726"/>
      <c r="F1554" s="726"/>
      <c r="G1554" s="726"/>
      <c r="H1554" s="726"/>
      <c r="I1554" s="726"/>
      <c r="J1554" s="726"/>
      <c r="K1554" s="726"/>
      <c r="L1554" s="726"/>
      <c r="M1554" s="726"/>
      <c r="N1554" s="726"/>
    </row>
    <row r="1555" spans="1:14" ht="24.95" customHeight="1" x14ac:dyDescent="0.2"/>
    <row r="1556" spans="1:14" ht="24.95" customHeight="1" x14ac:dyDescent="0.2">
      <c r="A1556" s="513" t="s">
        <v>29</v>
      </c>
      <c r="B1556" s="513"/>
      <c r="C1556" s="561">
        <v>332592</v>
      </c>
      <c r="D1556" s="390"/>
    </row>
    <row r="1557" spans="1:14" ht="24.95" customHeight="1" x14ac:dyDescent="0.2">
      <c r="A1557" s="515" t="s">
        <v>30</v>
      </c>
      <c r="B1557" s="515"/>
      <c r="C1557" s="553">
        <v>59944</v>
      </c>
      <c r="D1557" s="390"/>
    </row>
    <row r="1558" spans="1:14" ht="24.95" customHeight="1" x14ac:dyDescent="0.25">
      <c r="A1558" s="535" t="s">
        <v>0</v>
      </c>
      <c r="B1558" s="547"/>
      <c r="C1558" s="536">
        <v>392536</v>
      </c>
      <c r="D1558" s="391"/>
    </row>
    <row r="1559" spans="1:14" ht="24.95" customHeight="1" x14ac:dyDescent="0.2">
      <c r="A1559" s="515" t="s">
        <v>34</v>
      </c>
      <c r="B1559" s="515"/>
      <c r="C1559" s="561">
        <v>712341</v>
      </c>
      <c r="D1559" s="390"/>
    </row>
    <row r="1560" spans="1:14" ht="24.95" customHeight="1" x14ac:dyDescent="0.2">
      <c r="A1560" s="515" t="s">
        <v>35</v>
      </c>
      <c r="B1560" s="515"/>
      <c r="C1560" s="553">
        <v>140067</v>
      </c>
      <c r="D1560" s="390"/>
    </row>
    <row r="1561" spans="1:14" ht="24.95" customHeight="1" x14ac:dyDescent="0.25">
      <c r="A1561" s="535" t="s">
        <v>1</v>
      </c>
      <c r="B1561" s="547"/>
      <c r="C1561" s="536">
        <v>852408</v>
      </c>
      <c r="D1561" s="391"/>
    </row>
    <row r="1562" spans="1:14" ht="24.95" customHeight="1" x14ac:dyDescent="0.25">
      <c r="A1562" s="535" t="s">
        <v>2</v>
      </c>
      <c r="B1562" s="547"/>
      <c r="C1562" s="555">
        <v>0.17537331339442569</v>
      </c>
      <c r="D1562" s="424"/>
    </row>
    <row r="1563" spans="1:14" ht="24.95" customHeight="1" x14ac:dyDescent="0.25">
      <c r="A1563" s="535" t="s">
        <v>3</v>
      </c>
      <c r="B1563" s="547"/>
      <c r="C1563" s="557">
        <v>2.171540954205474</v>
      </c>
      <c r="D1563" s="425"/>
    </row>
    <row r="1564" spans="1:14" ht="24.95" customHeight="1" x14ac:dyDescent="0.2">
      <c r="A1564" s="513" t="s">
        <v>123</v>
      </c>
      <c r="B1564" s="513"/>
      <c r="C1564" s="559">
        <v>2.1417863328041564</v>
      </c>
      <c r="D1564" s="426"/>
    </row>
    <row r="1565" spans="1:14" ht="24.95" customHeight="1" x14ac:dyDescent="0.2">
      <c r="A1565" s="523" t="s">
        <v>124</v>
      </c>
      <c r="B1565" s="523"/>
      <c r="C1565" s="560">
        <v>2.336630855465101</v>
      </c>
      <c r="D1565" s="426"/>
    </row>
    <row r="1566" spans="1:14" ht="24.95" customHeight="1" x14ac:dyDescent="0.2">
      <c r="A1566" s="394"/>
      <c r="B1566" s="394"/>
      <c r="C1566" s="426"/>
      <c r="D1566" s="426"/>
    </row>
    <row r="1567" spans="1:14" ht="24.95" customHeight="1" x14ac:dyDescent="0.2"/>
    <row r="1568" spans="1:14" ht="24.95" customHeight="1" x14ac:dyDescent="0.2">
      <c r="B1568" s="659" t="s">
        <v>67</v>
      </c>
      <c r="C1568" s="659"/>
      <c r="D1568" s="659"/>
      <c r="E1568" s="659"/>
      <c r="F1568" s="659"/>
      <c r="G1568" s="659"/>
      <c r="H1568" s="659"/>
      <c r="I1568" s="659"/>
      <c r="J1568" s="659"/>
      <c r="K1568" s="659"/>
      <c r="L1568" s="659"/>
      <c r="M1568" s="659"/>
      <c r="N1568" s="659"/>
    </row>
    <row r="1569" spans="1:15" s="367" customFormat="1" ht="24.95" customHeight="1" x14ac:dyDescent="0.2">
      <c r="B1569" s="534" t="s">
        <v>45</v>
      </c>
      <c r="C1569" s="534" t="s">
        <v>46</v>
      </c>
      <c r="D1569" s="534" t="s">
        <v>47</v>
      </c>
      <c r="E1569" s="534" t="s">
        <v>48</v>
      </c>
      <c r="F1569" s="534" t="s">
        <v>49</v>
      </c>
      <c r="G1569" s="534" t="s">
        <v>50</v>
      </c>
      <c r="H1569" s="534" t="s">
        <v>51</v>
      </c>
      <c r="I1569" s="534" t="s">
        <v>61</v>
      </c>
      <c r="J1569" s="534" t="s">
        <v>62</v>
      </c>
      <c r="K1569" s="534" t="s">
        <v>54</v>
      </c>
      <c r="L1569" s="534" t="s">
        <v>63</v>
      </c>
      <c r="M1569" s="534" t="s">
        <v>56</v>
      </c>
      <c r="N1569" s="534" t="s">
        <v>13</v>
      </c>
    </row>
    <row r="1570" spans="1:15" s="367" customFormat="1" ht="24.95" customHeight="1" x14ac:dyDescent="0.2">
      <c r="A1570" s="558" t="s">
        <v>29</v>
      </c>
      <c r="B1570" s="550">
        <v>10340</v>
      </c>
      <c r="C1570" s="550">
        <v>17138</v>
      </c>
      <c r="D1570" s="550">
        <v>18988</v>
      </c>
      <c r="E1570" s="550">
        <v>32212</v>
      </c>
      <c r="F1570" s="550">
        <v>30140</v>
      </c>
      <c r="G1570" s="550">
        <v>32577</v>
      </c>
      <c r="H1570" s="550">
        <v>36556</v>
      </c>
      <c r="I1570" s="550">
        <v>43627</v>
      </c>
      <c r="J1570" s="550">
        <v>31396</v>
      </c>
      <c r="K1570" s="550">
        <v>31965</v>
      </c>
      <c r="L1570" s="550">
        <v>22552</v>
      </c>
      <c r="M1570" s="550">
        <v>25101</v>
      </c>
      <c r="N1570" s="551">
        <v>332592</v>
      </c>
    </row>
    <row r="1571" spans="1:15" s="367" customFormat="1" ht="24.95" customHeight="1" x14ac:dyDescent="0.2">
      <c r="A1571" s="552" t="s">
        <v>30</v>
      </c>
      <c r="B1571" s="553">
        <v>1842</v>
      </c>
      <c r="C1571" s="553">
        <v>2515</v>
      </c>
      <c r="D1571" s="553">
        <v>3401</v>
      </c>
      <c r="E1571" s="553">
        <v>3775</v>
      </c>
      <c r="F1571" s="553">
        <v>7495</v>
      </c>
      <c r="G1571" s="553">
        <v>6035</v>
      </c>
      <c r="H1571" s="553">
        <v>8853</v>
      </c>
      <c r="I1571" s="553">
        <v>10698</v>
      </c>
      <c r="J1571" s="553">
        <v>6662</v>
      </c>
      <c r="K1571" s="553">
        <v>2935</v>
      </c>
      <c r="L1571" s="553">
        <v>2706</v>
      </c>
      <c r="M1571" s="553">
        <v>3027</v>
      </c>
      <c r="N1571" s="554">
        <v>59944</v>
      </c>
      <c r="O1571" s="548"/>
    </row>
    <row r="1572" spans="1:15" s="367" customFormat="1" ht="24.95" customHeight="1" x14ac:dyDescent="0.2">
      <c r="A1572" s="556" t="s">
        <v>0</v>
      </c>
      <c r="B1572" s="536">
        <v>12182</v>
      </c>
      <c r="C1572" s="536">
        <v>19653</v>
      </c>
      <c r="D1572" s="536">
        <v>22389</v>
      </c>
      <c r="E1572" s="536">
        <v>35987</v>
      </c>
      <c r="F1572" s="536">
        <v>37635</v>
      </c>
      <c r="G1572" s="536">
        <v>38612</v>
      </c>
      <c r="H1572" s="536">
        <v>45409</v>
      </c>
      <c r="I1572" s="536">
        <v>54325</v>
      </c>
      <c r="J1572" s="536">
        <v>38058</v>
      </c>
      <c r="K1572" s="536">
        <v>34900</v>
      </c>
      <c r="L1572" s="536">
        <v>25258</v>
      </c>
      <c r="M1572" s="536">
        <v>28128</v>
      </c>
      <c r="N1572" s="536">
        <v>392536</v>
      </c>
      <c r="O1572" s="548"/>
    </row>
    <row r="1573" spans="1:15" s="367" customFormat="1" ht="24.95" customHeight="1" x14ac:dyDescent="0.2">
      <c r="A1573" s="549" t="s">
        <v>36</v>
      </c>
      <c r="B1573" s="550">
        <v>23653</v>
      </c>
      <c r="C1573" s="550">
        <v>34573</v>
      </c>
      <c r="D1573" s="550">
        <v>42188</v>
      </c>
      <c r="E1573" s="550">
        <v>71225</v>
      </c>
      <c r="F1573" s="550">
        <v>59371</v>
      </c>
      <c r="G1573" s="550">
        <v>61573</v>
      </c>
      <c r="H1573" s="550">
        <v>82112</v>
      </c>
      <c r="I1573" s="550">
        <v>109442</v>
      </c>
      <c r="J1573" s="550">
        <v>59713</v>
      </c>
      <c r="K1573" s="550">
        <v>64440</v>
      </c>
      <c r="L1573" s="550">
        <v>44431</v>
      </c>
      <c r="M1573" s="550">
        <v>59620</v>
      </c>
      <c r="N1573" s="551">
        <v>712341</v>
      </c>
    </row>
    <row r="1574" spans="1:15" s="367" customFormat="1" ht="24.95" customHeight="1" x14ac:dyDescent="0.2">
      <c r="A1574" s="552" t="s">
        <v>71</v>
      </c>
      <c r="B1574" s="553">
        <v>5635</v>
      </c>
      <c r="C1574" s="553">
        <v>6027</v>
      </c>
      <c r="D1574" s="553">
        <v>8812</v>
      </c>
      <c r="E1574" s="553">
        <v>11358</v>
      </c>
      <c r="F1574" s="553">
        <v>16938</v>
      </c>
      <c r="G1574" s="553">
        <v>17428</v>
      </c>
      <c r="H1574" s="553">
        <v>21370</v>
      </c>
      <c r="I1574" s="553">
        <v>18326</v>
      </c>
      <c r="J1574" s="553">
        <v>13380</v>
      </c>
      <c r="K1574" s="553">
        <v>7326</v>
      </c>
      <c r="L1574" s="553">
        <v>6486</v>
      </c>
      <c r="M1574" s="553">
        <v>6981</v>
      </c>
      <c r="N1574" s="554">
        <v>140067</v>
      </c>
    </row>
    <row r="1575" spans="1:15" s="367" customFormat="1" ht="24.95" customHeight="1" x14ac:dyDescent="0.2">
      <c r="A1575" s="556" t="s">
        <v>72</v>
      </c>
      <c r="B1575" s="536">
        <v>29288</v>
      </c>
      <c r="C1575" s="536">
        <v>40600</v>
      </c>
      <c r="D1575" s="536">
        <v>51000</v>
      </c>
      <c r="E1575" s="536">
        <v>82583</v>
      </c>
      <c r="F1575" s="536">
        <v>76309</v>
      </c>
      <c r="G1575" s="536">
        <v>79001</v>
      </c>
      <c r="H1575" s="536">
        <v>103482</v>
      </c>
      <c r="I1575" s="536">
        <v>127768</v>
      </c>
      <c r="J1575" s="536">
        <v>73093</v>
      </c>
      <c r="K1575" s="536">
        <v>71766</v>
      </c>
      <c r="L1575" s="536">
        <v>50917</v>
      </c>
      <c r="M1575" s="536">
        <v>66601</v>
      </c>
      <c r="N1575" s="536">
        <v>852408</v>
      </c>
      <c r="O1575" s="548"/>
    </row>
    <row r="1576" spans="1:15" s="367" customFormat="1" ht="24.95" customHeight="1" x14ac:dyDescent="0.2">
      <c r="A1576" s="535" t="s">
        <v>122</v>
      </c>
      <c r="B1576" s="555">
        <v>9.1549784400000001E-2</v>
      </c>
      <c r="C1576" s="555">
        <v>0.1294344691</v>
      </c>
      <c r="D1576" s="555">
        <v>0.1340846446</v>
      </c>
      <c r="E1576" s="555">
        <v>0.2133719704</v>
      </c>
      <c r="F1576" s="555">
        <v>0.17540922580000001</v>
      </c>
      <c r="G1576" s="555">
        <v>0.18018786040000001</v>
      </c>
      <c r="H1576" s="555">
        <v>0.2264417762</v>
      </c>
      <c r="I1576" s="555">
        <v>0.27470681769999999</v>
      </c>
      <c r="J1576" s="555">
        <v>0.16724985240000001</v>
      </c>
      <c r="K1576" s="555">
        <v>0.16944058749999999</v>
      </c>
      <c r="L1576" s="555">
        <v>0.1355024906</v>
      </c>
      <c r="M1576" s="555">
        <v>0.15570000000000001</v>
      </c>
      <c r="N1576" s="555">
        <v>0.17537331339442569</v>
      </c>
    </row>
    <row r="1577" spans="1:15" s="367" customFormat="1" ht="24.95" customHeight="1" x14ac:dyDescent="0.2">
      <c r="A1577" s="556" t="s">
        <v>3</v>
      </c>
      <c r="B1577" s="557">
        <v>2.4042029223444428</v>
      </c>
      <c r="C1577" s="557">
        <v>2.0658423650333284</v>
      </c>
      <c r="D1577" s="557">
        <v>2.2779043280182232</v>
      </c>
      <c r="E1577" s="557">
        <v>2.2948009003251175</v>
      </c>
      <c r="F1577" s="557">
        <v>2.0276072804570213</v>
      </c>
      <c r="G1577" s="557">
        <v>2.0460219620843261</v>
      </c>
      <c r="H1577" s="557">
        <v>2.2788874452201107</v>
      </c>
      <c r="I1577" s="557">
        <v>2.3519190059825128</v>
      </c>
      <c r="J1577" s="557">
        <v>1.9205686058121814</v>
      </c>
      <c r="K1577" s="557">
        <v>2.0563323782234959</v>
      </c>
      <c r="L1577" s="557">
        <v>2.0158761580489348</v>
      </c>
      <c r="M1577" s="557">
        <v>2.3677829920364051</v>
      </c>
      <c r="N1577" s="557">
        <v>2.171540954205474</v>
      </c>
    </row>
    <row r="1578" spans="1:15" ht="24.95" customHeight="1" x14ac:dyDescent="0.2">
      <c r="A1578" s="399"/>
      <c r="B1578" s="429"/>
      <c r="C1578" s="429"/>
      <c r="D1578" s="429"/>
      <c r="E1578" s="429"/>
      <c r="F1578" s="429"/>
      <c r="G1578" s="429"/>
      <c r="H1578" s="429"/>
      <c r="I1578" s="429"/>
      <c r="J1578" s="429"/>
      <c r="K1578" s="429"/>
      <c r="L1578" s="429"/>
      <c r="M1578" s="429"/>
      <c r="N1578" s="4"/>
    </row>
    <row r="1579" spans="1:15" ht="24.95" customHeight="1" x14ac:dyDescent="0.2"/>
    <row r="1580" spans="1:15" ht="24.95" customHeight="1" x14ac:dyDescent="0.2"/>
    <row r="1581" spans="1:15" ht="24.95" customHeight="1" x14ac:dyDescent="0.2"/>
    <row r="1582" spans="1:15" ht="24.95" customHeight="1" x14ac:dyDescent="0.2"/>
    <row r="1583" spans="1:15" ht="24.95" customHeight="1" x14ac:dyDescent="0.2"/>
    <row r="1584" spans="1:15" ht="24.95" customHeight="1" x14ac:dyDescent="0.2"/>
    <row r="1585" spans="1:15" ht="24.95" customHeight="1" x14ac:dyDescent="0.2"/>
    <row r="1586" spans="1:15" ht="24.95" customHeight="1" x14ac:dyDescent="0.2"/>
    <row r="1587" spans="1:15" ht="24.95" customHeight="1" x14ac:dyDescent="0.2"/>
    <row r="1588" spans="1:15" ht="24.95" customHeight="1" x14ac:dyDescent="0.2"/>
    <row r="1589" spans="1:15" ht="24.95" customHeight="1" x14ac:dyDescent="0.2"/>
    <row r="1590" spans="1:15" ht="21.75" customHeight="1" x14ac:dyDescent="0.2"/>
    <row r="1591" spans="1:15" ht="24.95" customHeight="1" x14ac:dyDescent="0.2"/>
    <row r="1592" spans="1:15" ht="24.95" customHeight="1" x14ac:dyDescent="0.25">
      <c r="A1592" s="414"/>
      <c r="B1592" s="659" t="s">
        <v>69</v>
      </c>
      <c r="C1592" s="659"/>
      <c r="D1592" s="659"/>
      <c r="E1592" s="659"/>
      <c r="F1592" s="659"/>
      <c r="G1592" s="659"/>
      <c r="H1592" s="659"/>
      <c r="I1592" s="659"/>
      <c r="J1592" s="659"/>
      <c r="K1592" s="659"/>
      <c r="L1592" s="10"/>
      <c r="M1592" s="10"/>
      <c r="N1592" s="10"/>
    </row>
    <row r="1593" spans="1:15" s="367" customFormat="1" ht="24.95" customHeight="1" x14ac:dyDescent="0.2">
      <c r="B1593" s="534" t="s">
        <v>5</v>
      </c>
      <c r="C1593" s="534" t="s">
        <v>6</v>
      </c>
      <c r="D1593" s="534" t="s">
        <v>70</v>
      </c>
      <c r="E1593" s="534" t="s">
        <v>7</v>
      </c>
      <c r="F1593" s="534" t="s">
        <v>8</v>
      </c>
      <c r="G1593" s="534" t="s">
        <v>9</v>
      </c>
      <c r="H1593" s="534" t="s">
        <v>10</v>
      </c>
      <c r="I1593" s="534" t="s">
        <v>11</v>
      </c>
      <c r="J1593" s="534" t="s">
        <v>12</v>
      </c>
      <c r="K1593" s="534" t="s">
        <v>13</v>
      </c>
      <c r="L1593" s="10"/>
      <c r="M1593" s="10"/>
      <c r="N1593" s="10"/>
    </row>
    <row r="1594" spans="1:15" s="367" customFormat="1" ht="24.95" customHeight="1" x14ac:dyDescent="0.2">
      <c r="A1594" s="558" t="s">
        <v>29</v>
      </c>
      <c r="B1594" s="550">
        <v>59064</v>
      </c>
      <c r="C1594" s="550">
        <v>44924</v>
      </c>
      <c r="D1594" s="550">
        <v>39473</v>
      </c>
      <c r="E1594" s="550">
        <v>6184</v>
      </c>
      <c r="F1594" s="550">
        <v>47935</v>
      </c>
      <c r="G1594" s="550">
        <v>67664</v>
      </c>
      <c r="H1594" s="550">
        <v>10409</v>
      </c>
      <c r="I1594" s="550">
        <v>25770</v>
      </c>
      <c r="J1594" s="550">
        <v>31169</v>
      </c>
      <c r="K1594" s="551">
        <v>332592</v>
      </c>
      <c r="L1594" s="10"/>
      <c r="M1594" s="10"/>
      <c r="N1594" s="10"/>
    </row>
    <row r="1595" spans="1:15" s="367" customFormat="1" ht="24.95" customHeight="1" x14ac:dyDescent="0.2">
      <c r="A1595" s="552" t="s">
        <v>30</v>
      </c>
      <c r="B1595" s="553">
        <v>1537</v>
      </c>
      <c r="C1595" s="553">
        <v>17447</v>
      </c>
      <c r="D1595" s="553">
        <v>5742</v>
      </c>
      <c r="E1595" s="553">
        <v>1557</v>
      </c>
      <c r="F1595" s="553">
        <v>20697</v>
      </c>
      <c r="G1595" s="553">
        <v>3353</v>
      </c>
      <c r="H1595" s="553">
        <v>925</v>
      </c>
      <c r="I1595" s="553">
        <v>5646</v>
      </c>
      <c r="J1595" s="553">
        <v>3040</v>
      </c>
      <c r="K1595" s="554">
        <v>59944</v>
      </c>
      <c r="L1595" s="10"/>
      <c r="M1595" s="10"/>
      <c r="N1595" s="10"/>
      <c r="O1595" s="548"/>
    </row>
    <row r="1596" spans="1:15" s="367" customFormat="1" ht="24.95" customHeight="1" x14ac:dyDescent="0.2">
      <c r="A1596" s="556" t="s">
        <v>73</v>
      </c>
      <c r="B1596" s="536">
        <v>60601</v>
      </c>
      <c r="C1596" s="536">
        <v>62371</v>
      </c>
      <c r="D1596" s="536">
        <v>45215</v>
      </c>
      <c r="E1596" s="536">
        <v>7741</v>
      </c>
      <c r="F1596" s="536">
        <v>68632</v>
      </c>
      <c r="G1596" s="536">
        <v>71017</v>
      </c>
      <c r="H1596" s="536">
        <v>11334</v>
      </c>
      <c r="I1596" s="536">
        <v>31416</v>
      </c>
      <c r="J1596" s="536">
        <v>34209</v>
      </c>
      <c r="K1596" s="536">
        <v>392536</v>
      </c>
      <c r="L1596" s="10"/>
      <c r="M1596" s="10"/>
      <c r="N1596" s="10"/>
      <c r="O1596" s="548"/>
    </row>
    <row r="1597" spans="1:15" s="367" customFormat="1" ht="24.95" customHeight="1" x14ac:dyDescent="0.2">
      <c r="A1597" s="549" t="s">
        <v>36</v>
      </c>
      <c r="B1597" s="550">
        <v>118864</v>
      </c>
      <c r="C1597" s="550">
        <v>80650</v>
      </c>
      <c r="D1597" s="550">
        <v>90443</v>
      </c>
      <c r="E1597" s="550">
        <v>15164</v>
      </c>
      <c r="F1597" s="550">
        <v>111532</v>
      </c>
      <c r="G1597" s="550">
        <v>155010</v>
      </c>
      <c r="H1597" s="550">
        <v>27012</v>
      </c>
      <c r="I1597" s="550">
        <v>58205</v>
      </c>
      <c r="J1597" s="550">
        <v>55461</v>
      </c>
      <c r="K1597" s="551">
        <v>712341</v>
      </c>
      <c r="L1597" s="10"/>
      <c r="M1597" s="10"/>
      <c r="N1597" s="10"/>
    </row>
    <row r="1598" spans="1:15" s="367" customFormat="1" ht="24.95" customHeight="1" x14ac:dyDescent="0.2">
      <c r="A1598" s="552" t="s">
        <v>71</v>
      </c>
      <c r="B1598" s="553">
        <v>4338</v>
      </c>
      <c r="C1598" s="553">
        <v>29053</v>
      </c>
      <c r="D1598" s="553">
        <v>9464</v>
      </c>
      <c r="E1598" s="553">
        <v>2866</v>
      </c>
      <c r="F1598" s="553">
        <v>61969</v>
      </c>
      <c r="G1598" s="553">
        <v>7125</v>
      </c>
      <c r="H1598" s="553">
        <v>2759</v>
      </c>
      <c r="I1598" s="553">
        <v>15947</v>
      </c>
      <c r="J1598" s="553">
        <v>6546</v>
      </c>
      <c r="K1598" s="554">
        <v>140067</v>
      </c>
      <c r="L1598" s="10"/>
      <c r="M1598" s="10"/>
      <c r="N1598" s="10"/>
    </row>
    <row r="1599" spans="1:15" s="367" customFormat="1" ht="24.95" customHeight="1" x14ac:dyDescent="0.2">
      <c r="A1599" s="556" t="s">
        <v>38</v>
      </c>
      <c r="B1599" s="536">
        <v>123202</v>
      </c>
      <c r="C1599" s="536">
        <v>109703</v>
      </c>
      <c r="D1599" s="536">
        <v>99907</v>
      </c>
      <c r="E1599" s="536">
        <v>18030</v>
      </c>
      <c r="F1599" s="536">
        <v>173501</v>
      </c>
      <c r="G1599" s="536">
        <v>162135</v>
      </c>
      <c r="H1599" s="536">
        <v>29771</v>
      </c>
      <c r="I1599" s="536">
        <v>74152</v>
      </c>
      <c r="J1599" s="536">
        <v>62007</v>
      </c>
      <c r="K1599" s="536">
        <v>852408</v>
      </c>
      <c r="L1599" s="10"/>
      <c r="M1599" s="10"/>
      <c r="N1599" s="10"/>
      <c r="O1599" s="548"/>
    </row>
    <row r="1600" spans="1:15" s="367" customFormat="1" ht="24.95" customHeight="1" x14ac:dyDescent="0.2">
      <c r="A1600" s="535" t="s">
        <v>122</v>
      </c>
      <c r="B1600" s="555">
        <v>0.10514850148481807</v>
      </c>
      <c r="C1600" s="555">
        <v>0.23871411088647559</v>
      </c>
      <c r="D1600" s="555">
        <v>0.15410182926873575</v>
      </c>
      <c r="E1600" s="555">
        <v>0.16097821156567269</v>
      </c>
      <c r="F1600" s="555">
        <v>0.32744062973629479</v>
      </c>
      <c r="G1600" s="555">
        <v>0.17378299762438193</v>
      </c>
      <c r="H1600" s="555">
        <v>0.1269420343119598</v>
      </c>
      <c r="I1600" s="555">
        <v>0.2066002632999413</v>
      </c>
      <c r="J1600" s="555">
        <v>0.15025572799390471</v>
      </c>
      <c r="K1600" s="555">
        <v>0.17537331339442569</v>
      </c>
      <c r="L1600" s="10"/>
      <c r="M1600" s="10"/>
      <c r="N1600" s="10"/>
    </row>
    <row r="1601" spans="1:14" s="367" customFormat="1" ht="24.95" customHeight="1" x14ac:dyDescent="0.2">
      <c r="A1601" s="556" t="s">
        <v>3</v>
      </c>
      <c r="B1601" s="557">
        <v>2.0330027557301036</v>
      </c>
      <c r="C1601" s="557">
        <v>1.7588783248625162</v>
      </c>
      <c r="D1601" s="557">
        <v>2.2095985845405286</v>
      </c>
      <c r="E1601" s="557">
        <v>2.3291564397364684</v>
      </c>
      <c r="F1601" s="557">
        <v>2.5279898589579206</v>
      </c>
      <c r="G1601" s="557">
        <v>2.2830449047411183</v>
      </c>
      <c r="H1601" s="557">
        <v>2.6266984295041467</v>
      </c>
      <c r="I1601" s="557">
        <v>2.3603259485612429</v>
      </c>
      <c r="J1601" s="557">
        <v>1.8125931772340611</v>
      </c>
      <c r="K1601" s="557">
        <v>2.171540954205474</v>
      </c>
      <c r="L1601" s="10"/>
      <c r="M1601" s="10"/>
      <c r="N1601" s="10"/>
    </row>
    <row r="1602" spans="1:14" ht="24.95" customHeight="1" x14ac:dyDescent="0.2">
      <c r="A1602" s="399"/>
      <c r="B1602" s="429"/>
      <c r="C1602" s="429"/>
      <c r="D1602" s="429"/>
      <c r="E1602" s="429"/>
      <c r="F1602" s="429"/>
      <c r="G1602" s="429"/>
      <c r="H1602" s="429"/>
      <c r="I1602" s="429"/>
      <c r="J1602" s="429"/>
      <c r="K1602" s="430"/>
      <c r="L1602" s="10"/>
      <c r="M1602" s="11"/>
      <c r="N1602" s="408"/>
    </row>
    <row r="1603" spans="1:14" ht="24.95" customHeight="1" x14ac:dyDescent="0.2">
      <c r="M1603" s="11"/>
    </row>
    <row r="1604" spans="1:14" ht="24.95" customHeight="1" x14ac:dyDescent="0.2">
      <c r="M1604" s="11"/>
    </row>
    <row r="1605" spans="1:14" ht="24.95" customHeight="1" x14ac:dyDescent="0.2">
      <c r="M1605" s="11"/>
    </row>
    <row r="1606" spans="1:14" ht="24.95" customHeight="1" x14ac:dyDescent="0.2">
      <c r="M1606" s="11"/>
    </row>
    <row r="1607" spans="1:14" ht="24.95" customHeight="1" x14ac:dyDescent="0.2">
      <c r="M1607" s="11"/>
    </row>
    <row r="1608" spans="1:14" ht="24.95" customHeight="1" x14ac:dyDescent="0.2">
      <c r="M1608" s="11"/>
    </row>
    <row r="1609" spans="1:14" ht="24.95" customHeight="1" x14ac:dyDescent="0.2">
      <c r="M1609" s="11"/>
    </row>
    <row r="1610" spans="1:14" ht="24.95" customHeight="1" x14ac:dyDescent="0.2">
      <c r="M1610" s="11"/>
    </row>
    <row r="1611" spans="1:14" ht="24.95" customHeight="1" x14ac:dyDescent="0.2">
      <c r="M1611" s="11"/>
    </row>
    <row r="1612" spans="1:14" ht="24.95" customHeight="1" x14ac:dyDescent="0.2">
      <c r="M1612" s="11"/>
    </row>
    <row r="1613" spans="1:14" ht="24.95" customHeight="1" x14ac:dyDescent="0.2">
      <c r="M1613" s="11"/>
    </row>
    <row r="1614" spans="1:14" ht="24.95" customHeight="1" x14ac:dyDescent="0.2">
      <c r="M1614" s="11"/>
    </row>
    <row r="1615" spans="1:14" ht="24.95" customHeight="1" x14ac:dyDescent="0.2">
      <c r="M1615" s="11"/>
    </row>
    <row r="1616" spans="1:14" ht="24.95" customHeight="1" x14ac:dyDescent="0.2">
      <c r="M1616" s="11"/>
    </row>
    <row r="1617" spans="1:14" ht="24.95" customHeight="1" x14ac:dyDescent="0.2">
      <c r="M1617" s="11"/>
    </row>
    <row r="1618" spans="1:14" ht="24.95" customHeight="1" x14ac:dyDescent="0.2">
      <c r="M1618" s="408"/>
    </row>
    <row r="1619" spans="1:14" ht="24.95" customHeight="1" x14ac:dyDescent="0.2">
      <c r="M1619" s="408"/>
    </row>
    <row r="1620" spans="1:14" ht="24.95" customHeight="1" x14ac:dyDescent="0.2"/>
    <row r="1621" spans="1:14" ht="24.95" customHeight="1" x14ac:dyDescent="0.2"/>
    <row r="1622" spans="1:14" ht="24.95" customHeight="1" x14ac:dyDescent="0.2">
      <c r="N1622" s="4">
        <v>18</v>
      </c>
    </row>
    <row r="1623" spans="1:14" ht="35.1" customHeight="1" x14ac:dyDescent="0.2">
      <c r="A1623" s="723" t="s">
        <v>494</v>
      </c>
      <c r="B1623" s="726"/>
      <c r="C1623" s="726"/>
      <c r="D1623" s="726"/>
      <c r="E1623" s="726"/>
      <c r="F1623" s="726"/>
      <c r="G1623" s="726"/>
      <c r="H1623" s="726"/>
      <c r="I1623" s="726"/>
      <c r="J1623" s="726"/>
      <c r="K1623" s="726"/>
      <c r="L1623" s="726"/>
      <c r="M1623" s="726"/>
      <c r="N1623" s="726"/>
    </row>
    <row r="1624" spans="1:14" ht="24.95" customHeight="1" x14ac:dyDescent="0.2"/>
    <row r="1625" spans="1:14" ht="24.95" customHeight="1" x14ac:dyDescent="0.2">
      <c r="A1625" s="513" t="s">
        <v>29</v>
      </c>
      <c r="B1625" s="513"/>
      <c r="C1625" s="561">
        <v>212120</v>
      </c>
      <c r="D1625" s="390"/>
    </row>
    <row r="1626" spans="1:14" ht="24.95" customHeight="1" x14ac:dyDescent="0.2">
      <c r="A1626" s="515" t="s">
        <v>30</v>
      </c>
      <c r="B1626" s="515"/>
      <c r="C1626" s="553">
        <v>37708</v>
      </c>
      <c r="D1626" s="390"/>
    </row>
    <row r="1627" spans="1:14" ht="24.95" customHeight="1" x14ac:dyDescent="0.25">
      <c r="A1627" s="535" t="s">
        <v>0</v>
      </c>
      <c r="B1627" s="547"/>
      <c r="C1627" s="536">
        <v>249828</v>
      </c>
      <c r="D1627" s="391"/>
    </row>
    <row r="1628" spans="1:14" ht="24.95" customHeight="1" x14ac:dyDescent="0.2">
      <c r="A1628" s="515" t="s">
        <v>34</v>
      </c>
      <c r="B1628" s="515"/>
      <c r="C1628" s="561">
        <v>470127</v>
      </c>
      <c r="D1628" s="390"/>
    </row>
    <row r="1629" spans="1:14" ht="24.95" customHeight="1" x14ac:dyDescent="0.2">
      <c r="A1629" s="515" t="s">
        <v>35</v>
      </c>
      <c r="B1629" s="515"/>
      <c r="C1629" s="553">
        <v>75013</v>
      </c>
      <c r="D1629" s="390"/>
    </row>
    <row r="1630" spans="1:14" ht="24.95" customHeight="1" x14ac:dyDescent="0.25">
      <c r="A1630" s="535" t="s">
        <v>1</v>
      </c>
      <c r="B1630" s="547"/>
      <c r="C1630" s="536">
        <v>545140</v>
      </c>
      <c r="D1630" s="391"/>
    </row>
    <row r="1631" spans="1:14" ht="24.95" customHeight="1" x14ac:dyDescent="0.25">
      <c r="A1631" s="535" t="s">
        <v>2</v>
      </c>
      <c r="B1631" s="547"/>
      <c r="C1631" s="555">
        <v>0.22473013130556127</v>
      </c>
      <c r="D1631" s="424"/>
    </row>
    <row r="1632" spans="1:14" ht="24.95" customHeight="1" x14ac:dyDescent="0.25">
      <c r="A1632" s="535" t="s">
        <v>3</v>
      </c>
      <c r="B1632" s="547"/>
      <c r="C1632" s="557">
        <v>2.182061258145604</v>
      </c>
      <c r="D1632" s="425"/>
    </row>
    <row r="1633" spans="1:15" ht="24.95" customHeight="1" x14ac:dyDescent="0.2">
      <c r="A1633" s="513" t="s">
        <v>123</v>
      </c>
      <c r="B1633" s="513"/>
      <c r="C1633" s="559">
        <v>2.216325664718084</v>
      </c>
      <c r="D1633" s="426"/>
    </row>
    <row r="1634" spans="1:15" ht="24.95" customHeight="1" x14ac:dyDescent="0.2">
      <c r="A1634" s="523" t="s">
        <v>124</v>
      </c>
      <c r="B1634" s="523"/>
      <c r="C1634" s="560">
        <v>1.9893126127081786</v>
      </c>
      <c r="D1634" s="426"/>
    </row>
    <row r="1635" spans="1:15" ht="24.95" customHeight="1" x14ac:dyDescent="0.2">
      <c r="A1635" s="394"/>
      <c r="B1635" s="394"/>
      <c r="C1635" s="426"/>
      <c r="D1635" s="426"/>
    </row>
    <row r="1636" spans="1:15" ht="24.95" customHeight="1" x14ac:dyDescent="0.2"/>
    <row r="1637" spans="1:15" ht="24.95" customHeight="1" x14ac:dyDescent="0.2">
      <c r="B1637" s="659" t="s">
        <v>67</v>
      </c>
      <c r="C1637" s="659"/>
      <c r="D1637" s="659"/>
      <c r="E1637" s="659"/>
      <c r="F1637" s="659"/>
      <c r="G1637" s="659"/>
      <c r="H1637" s="659"/>
      <c r="I1637" s="659"/>
      <c r="J1637" s="659"/>
      <c r="K1637" s="659"/>
      <c r="L1637" s="659"/>
      <c r="M1637" s="659"/>
      <c r="N1637" s="659"/>
    </row>
    <row r="1638" spans="1:15" s="367" customFormat="1" ht="24.95" customHeight="1" x14ac:dyDescent="0.2">
      <c r="B1638" s="534" t="s">
        <v>45</v>
      </c>
      <c r="C1638" s="534" t="s">
        <v>46</v>
      </c>
      <c r="D1638" s="534" t="s">
        <v>47</v>
      </c>
      <c r="E1638" s="534" t="s">
        <v>48</v>
      </c>
      <c r="F1638" s="534" t="s">
        <v>49</v>
      </c>
      <c r="G1638" s="534" t="s">
        <v>50</v>
      </c>
      <c r="H1638" s="534" t="s">
        <v>51</v>
      </c>
      <c r="I1638" s="534" t="s">
        <v>61</v>
      </c>
      <c r="J1638" s="534" t="s">
        <v>62</v>
      </c>
      <c r="K1638" s="534" t="s">
        <v>54</v>
      </c>
      <c r="L1638" s="534" t="s">
        <v>63</v>
      </c>
      <c r="M1638" s="534" t="s">
        <v>56</v>
      </c>
      <c r="N1638" s="534" t="s">
        <v>13</v>
      </c>
    </row>
    <row r="1639" spans="1:15" s="367" customFormat="1" ht="24.95" customHeight="1" x14ac:dyDescent="0.2">
      <c r="A1639" s="558" t="s">
        <v>29</v>
      </c>
      <c r="B1639" s="550">
        <v>6835</v>
      </c>
      <c r="C1639" s="550">
        <v>12072</v>
      </c>
      <c r="D1639" s="550">
        <v>10472</v>
      </c>
      <c r="E1639" s="550">
        <v>22391</v>
      </c>
      <c r="F1639" s="550">
        <v>16114</v>
      </c>
      <c r="G1639" s="550">
        <v>14948</v>
      </c>
      <c r="H1639" s="550">
        <v>20419</v>
      </c>
      <c r="I1639" s="550">
        <v>33289</v>
      </c>
      <c r="J1639" s="550">
        <v>18358</v>
      </c>
      <c r="K1639" s="550">
        <v>20415</v>
      </c>
      <c r="L1639" s="550">
        <v>16188</v>
      </c>
      <c r="M1639" s="550">
        <v>20619</v>
      </c>
      <c r="N1639" s="551">
        <v>212120</v>
      </c>
    </row>
    <row r="1640" spans="1:15" s="367" customFormat="1" ht="24.95" customHeight="1" x14ac:dyDescent="0.2">
      <c r="A1640" s="552" t="s">
        <v>30</v>
      </c>
      <c r="B1640" s="553">
        <v>632</v>
      </c>
      <c r="C1640" s="553">
        <v>981</v>
      </c>
      <c r="D1640" s="553">
        <v>608</v>
      </c>
      <c r="E1640" s="553">
        <v>1967</v>
      </c>
      <c r="F1640" s="553">
        <v>2400</v>
      </c>
      <c r="G1640" s="553">
        <v>3239</v>
      </c>
      <c r="H1640" s="553">
        <v>4647</v>
      </c>
      <c r="I1640" s="553">
        <v>7817</v>
      </c>
      <c r="J1640" s="553">
        <v>4299</v>
      </c>
      <c r="K1640" s="553">
        <v>4625</v>
      </c>
      <c r="L1640" s="553">
        <v>2815</v>
      </c>
      <c r="M1640" s="553">
        <v>3678</v>
      </c>
      <c r="N1640" s="554">
        <v>37708</v>
      </c>
      <c r="O1640" s="548"/>
    </row>
    <row r="1641" spans="1:15" s="367" customFormat="1" ht="24.95" customHeight="1" x14ac:dyDescent="0.2">
      <c r="A1641" s="556" t="s">
        <v>0</v>
      </c>
      <c r="B1641" s="536">
        <v>7467</v>
      </c>
      <c r="C1641" s="536">
        <v>13053</v>
      </c>
      <c r="D1641" s="536">
        <v>11080</v>
      </c>
      <c r="E1641" s="536">
        <v>24358</v>
      </c>
      <c r="F1641" s="536">
        <v>18514</v>
      </c>
      <c r="G1641" s="536">
        <v>18187</v>
      </c>
      <c r="H1641" s="536">
        <v>25066</v>
      </c>
      <c r="I1641" s="536">
        <v>41106</v>
      </c>
      <c r="J1641" s="536">
        <v>22657</v>
      </c>
      <c r="K1641" s="536">
        <v>25040</v>
      </c>
      <c r="L1641" s="536">
        <v>19003</v>
      </c>
      <c r="M1641" s="536">
        <v>24297</v>
      </c>
      <c r="N1641" s="536">
        <v>249828</v>
      </c>
      <c r="O1641" s="548"/>
    </row>
    <row r="1642" spans="1:15" s="367" customFormat="1" ht="24.95" customHeight="1" x14ac:dyDescent="0.2">
      <c r="A1642" s="549" t="s">
        <v>36</v>
      </c>
      <c r="B1642" s="550">
        <v>15891</v>
      </c>
      <c r="C1642" s="550">
        <v>23930</v>
      </c>
      <c r="D1642" s="550">
        <v>21403</v>
      </c>
      <c r="E1642" s="550">
        <v>48161</v>
      </c>
      <c r="F1642" s="550">
        <v>36012</v>
      </c>
      <c r="G1642" s="550">
        <v>32930</v>
      </c>
      <c r="H1642" s="550">
        <v>50464</v>
      </c>
      <c r="I1642" s="550">
        <v>90082</v>
      </c>
      <c r="J1642" s="550">
        <v>39583</v>
      </c>
      <c r="K1642" s="550">
        <v>39670</v>
      </c>
      <c r="L1642" s="550">
        <v>30677</v>
      </c>
      <c r="M1642" s="550">
        <v>41324</v>
      </c>
      <c r="N1642" s="551">
        <v>470127</v>
      </c>
    </row>
    <row r="1643" spans="1:15" s="367" customFormat="1" ht="24.95" customHeight="1" x14ac:dyDescent="0.2">
      <c r="A1643" s="552" t="s">
        <v>71</v>
      </c>
      <c r="B1643" s="553">
        <v>1943</v>
      </c>
      <c r="C1643" s="553">
        <v>2478</v>
      </c>
      <c r="D1643" s="553">
        <v>1281</v>
      </c>
      <c r="E1643" s="553">
        <v>3196</v>
      </c>
      <c r="F1643" s="553">
        <v>4869</v>
      </c>
      <c r="G1643" s="553">
        <v>7945</v>
      </c>
      <c r="H1643" s="553">
        <v>8878</v>
      </c>
      <c r="I1643" s="553">
        <v>14998</v>
      </c>
      <c r="J1643" s="553">
        <v>8918</v>
      </c>
      <c r="K1643" s="553">
        <v>8041</v>
      </c>
      <c r="L1643" s="553">
        <v>5407</v>
      </c>
      <c r="M1643" s="553">
        <v>7059</v>
      </c>
      <c r="N1643" s="554">
        <v>75013</v>
      </c>
    </row>
    <row r="1644" spans="1:15" s="367" customFormat="1" ht="24.95" customHeight="1" x14ac:dyDescent="0.2">
      <c r="A1644" s="556" t="s">
        <v>72</v>
      </c>
      <c r="B1644" s="536">
        <v>17834</v>
      </c>
      <c r="C1644" s="536">
        <v>26408</v>
      </c>
      <c r="D1644" s="536">
        <v>22684</v>
      </c>
      <c r="E1644" s="536">
        <v>51357</v>
      </c>
      <c r="F1644" s="536">
        <v>40881</v>
      </c>
      <c r="G1644" s="536">
        <v>40875</v>
      </c>
      <c r="H1644" s="536">
        <v>59342</v>
      </c>
      <c r="I1644" s="536">
        <v>105080</v>
      </c>
      <c r="J1644" s="536">
        <v>48501</v>
      </c>
      <c r="K1644" s="536">
        <v>47711</v>
      </c>
      <c r="L1644" s="536">
        <v>36084</v>
      </c>
      <c r="M1644" s="536">
        <v>48383</v>
      </c>
      <c r="N1644" s="536">
        <v>545140</v>
      </c>
      <c r="O1644" s="548"/>
    </row>
    <row r="1645" spans="1:15" s="367" customFormat="1" ht="24.95" customHeight="1" x14ac:dyDescent="0.2">
      <c r="A1645" s="535" t="s">
        <v>122</v>
      </c>
      <c r="B1645" s="555">
        <v>0.1061771676</v>
      </c>
      <c r="C1645" s="555">
        <v>0.1560364444</v>
      </c>
      <c r="D1645" s="555">
        <v>0.1220516512</v>
      </c>
      <c r="E1645" s="555">
        <v>0.27337962110000003</v>
      </c>
      <c r="F1645" s="555">
        <v>0.18310597170000001</v>
      </c>
      <c r="G1645" s="555">
        <v>0.2117016665</v>
      </c>
      <c r="H1645" s="555">
        <v>0.28716863370000001</v>
      </c>
      <c r="I1645" s="555">
        <v>0.47748390860000001</v>
      </c>
      <c r="J1645" s="555">
        <v>0.2339484101</v>
      </c>
      <c r="K1645" s="555">
        <v>0.2173383334</v>
      </c>
      <c r="L1645" s="555">
        <v>0.168531286</v>
      </c>
      <c r="M1645" s="555">
        <v>0.20960000000000001</v>
      </c>
      <c r="N1645" s="555">
        <v>0.22473013130556127</v>
      </c>
    </row>
    <row r="1646" spans="1:15" s="367" customFormat="1" ht="24.95" customHeight="1" x14ac:dyDescent="0.2">
      <c r="A1646" s="556" t="s">
        <v>3</v>
      </c>
      <c r="B1646" s="557">
        <v>2.3883755189500468</v>
      </c>
      <c r="C1646" s="557">
        <v>2.023136443729411</v>
      </c>
      <c r="D1646" s="557">
        <v>2.047292418772563</v>
      </c>
      <c r="E1646" s="557">
        <v>2.1084243369734788</v>
      </c>
      <c r="F1646" s="557">
        <v>2.2081127795182023</v>
      </c>
      <c r="G1646" s="557">
        <v>2.2474844669269256</v>
      </c>
      <c r="H1646" s="557">
        <v>2.3674299848400224</v>
      </c>
      <c r="I1646" s="557">
        <v>2.5563178124847954</v>
      </c>
      <c r="J1646" s="557">
        <v>2.1406629297788764</v>
      </c>
      <c r="K1646" s="557">
        <v>1.905391373801917</v>
      </c>
      <c r="L1646" s="557">
        <v>1.8988580750407831</v>
      </c>
      <c r="M1646" s="557">
        <v>1.9913158003045643</v>
      </c>
      <c r="N1646" s="557">
        <v>2.182061258145604</v>
      </c>
    </row>
    <row r="1647" spans="1:15" ht="24.95" customHeight="1" x14ac:dyDescent="0.2">
      <c r="A1647" s="399"/>
      <c r="B1647" s="429"/>
      <c r="C1647" s="429"/>
      <c r="D1647" s="429"/>
      <c r="E1647" s="429"/>
      <c r="F1647" s="429"/>
      <c r="G1647" s="429"/>
      <c r="H1647" s="429"/>
      <c r="I1647" s="429"/>
      <c r="J1647" s="429"/>
      <c r="K1647" s="429"/>
      <c r="L1647" s="429"/>
      <c r="M1647" s="429"/>
      <c r="N1647" s="4"/>
    </row>
    <row r="1648" spans="1:15" ht="24.95" customHeight="1" x14ac:dyDescent="0.2"/>
    <row r="1649" spans="1:15" ht="24.95" customHeight="1" x14ac:dyDescent="0.2"/>
    <row r="1650" spans="1:15" ht="24.95" customHeight="1" x14ac:dyDescent="0.2"/>
    <row r="1651" spans="1:15" ht="24.95" customHeight="1" x14ac:dyDescent="0.2"/>
    <row r="1652" spans="1:15" ht="24.95" customHeight="1" x14ac:dyDescent="0.2"/>
    <row r="1653" spans="1:15" ht="24.95" customHeight="1" x14ac:dyDescent="0.2"/>
    <row r="1654" spans="1:15" ht="24.95" customHeight="1" x14ac:dyDescent="0.2"/>
    <row r="1655" spans="1:15" ht="24.95" customHeight="1" x14ac:dyDescent="0.2"/>
    <row r="1656" spans="1:15" ht="24.95" customHeight="1" x14ac:dyDescent="0.2"/>
    <row r="1657" spans="1:15" ht="24.95" customHeight="1" x14ac:dyDescent="0.2"/>
    <row r="1658" spans="1:15" ht="24.95" customHeight="1" x14ac:dyDescent="0.2"/>
    <row r="1659" spans="1:15" ht="24.95" customHeight="1" x14ac:dyDescent="0.2"/>
    <row r="1660" spans="1:15" ht="24.95" customHeight="1" x14ac:dyDescent="0.2"/>
    <row r="1661" spans="1:15" ht="24.95" customHeight="1" x14ac:dyDescent="0.25">
      <c r="A1661" s="414"/>
      <c r="B1661" s="659" t="s">
        <v>69</v>
      </c>
      <c r="C1661" s="659"/>
      <c r="D1661" s="659"/>
      <c r="E1661" s="659"/>
      <c r="F1661" s="659"/>
      <c r="G1661" s="659"/>
      <c r="H1661" s="659"/>
      <c r="I1661" s="659"/>
      <c r="J1661" s="659"/>
      <c r="K1661" s="659"/>
      <c r="L1661" s="10"/>
      <c r="M1661" s="10"/>
      <c r="N1661" s="10"/>
    </row>
    <row r="1662" spans="1:15" s="367" customFormat="1" ht="24.95" customHeight="1" x14ac:dyDescent="0.2">
      <c r="B1662" s="534" t="s">
        <v>5</v>
      </c>
      <c r="C1662" s="534" t="s">
        <v>6</v>
      </c>
      <c r="D1662" s="534" t="s">
        <v>70</v>
      </c>
      <c r="E1662" s="534" t="s">
        <v>7</v>
      </c>
      <c r="F1662" s="534" t="s">
        <v>8</v>
      </c>
      <c r="G1662" s="534" t="s">
        <v>9</v>
      </c>
      <c r="H1662" s="534" t="s">
        <v>10</v>
      </c>
      <c r="I1662" s="534" t="s">
        <v>11</v>
      </c>
      <c r="J1662" s="534" t="s">
        <v>12</v>
      </c>
      <c r="K1662" s="534" t="s">
        <v>13</v>
      </c>
      <c r="L1662" s="10"/>
      <c r="M1662" s="10"/>
      <c r="N1662" s="10"/>
    </row>
    <row r="1663" spans="1:15" s="367" customFormat="1" ht="24.95" customHeight="1" x14ac:dyDescent="0.2">
      <c r="A1663" s="558" t="s">
        <v>29</v>
      </c>
      <c r="B1663" s="550">
        <v>25550</v>
      </c>
      <c r="C1663" s="550">
        <v>34343</v>
      </c>
      <c r="D1663" s="550">
        <v>36549</v>
      </c>
      <c r="E1663" s="550">
        <v>4383</v>
      </c>
      <c r="F1663" s="550">
        <v>49588</v>
      </c>
      <c r="G1663" s="550">
        <v>24923</v>
      </c>
      <c r="H1663" s="550">
        <v>10156</v>
      </c>
      <c r="I1663" s="550">
        <v>14040</v>
      </c>
      <c r="J1663" s="550">
        <v>12588</v>
      </c>
      <c r="K1663" s="551">
        <v>212120</v>
      </c>
      <c r="L1663" s="10"/>
      <c r="M1663" s="10"/>
      <c r="N1663" s="10"/>
    </row>
    <row r="1664" spans="1:15" s="367" customFormat="1" ht="24.95" customHeight="1" x14ac:dyDescent="0.2">
      <c r="A1664" s="552" t="s">
        <v>30</v>
      </c>
      <c r="B1664" s="553">
        <v>721</v>
      </c>
      <c r="C1664" s="553">
        <v>13372</v>
      </c>
      <c r="D1664" s="553">
        <v>5086</v>
      </c>
      <c r="E1664" s="553">
        <v>883</v>
      </c>
      <c r="F1664" s="553">
        <v>9972</v>
      </c>
      <c r="G1664" s="553">
        <v>3671</v>
      </c>
      <c r="H1664" s="553">
        <v>979</v>
      </c>
      <c r="I1664" s="553">
        <v>2278</v>
      </c>
      <c r="J1664" s="553">
        <v>746</v>
      </c>
      <c r="K1664" s="554">
        <v>37708</v>
      </c>
      <c r="L1664" s="10"/>
      <c r="M1664" s="10"/>
      <c r="N1664" s="10"/>
      <c r="O1664" s="548"/>
    </row>
    <row r="1665" spans="1:15" s="367" customFormat="1" ht="24.95" customHeight="1" x14ac:dyDescent="0.2">
      <c r="A1665" s="556" t="s">
        <v>73</v>
      </c>
      <c r="B1665" s="536">
        <v>26271</v>
      </c>
      <c r="C1665" s="536">
        <v>47715</v>
      </c>
      <c r="D1665" s="536">
        <v>41635</v>
      </c>
      <c r="E1665" s="536">
        <v>5266</v>
      </c>
      <c r="F1665" s="536">
        <v>59560</v>
      </c>
      <c r="G1665" s="536">
        <v>28594</v>
      </c>
      <c r="H1665" s="536">
        <v>11135</v>
      </c>
      <c r="I1665" s="536">
        <v>16318</v>
      </c>
      <c r="J1665" s="536">
        <v>13334</v>
      </c>
      <c r="K1665" s="536">
        <v>249828</v>
      </c>
      <c r="L1665" s="10"/>
      <c r="M1665" s="10"/>
      <c r="N1665" s="10"/>
      <c r="O1665" s="548"/>
    </row>
    <row r="1666" spans="1:15" s="367" customFormat="1" ht="24.95" customHeight="1" x14ac:dyDescent="0.2">
      <c r="A1666" s="549" t="s">
        <v>36</v>
      </c>
      <c r="B1666" s="550">
        <v>52658</v>
      </c>
      <c r="C1666" s="550">
        <v>56793</v>
      </c>
      <c r="D1666" s="550">
        <v>80006</v>
      </c>
      <c r="E1666" s="550">
        <v>15031</v>
      </c>
      <c r="F1666" s="550">
        <v>121511</v>
      </c>
      <c r="G1666" s="550">
        <v>58209</v>
      </c>
      <c r="H1666" s="550">
        <v>29921</v>
      </c>
      <c r="I1666" s="550">
        <v>27361</v>
      </c>
      <c r="J1666" s="550">
        <v>28637</v>
      </c>
      <c r="K1666" s="551">
        <v>470127</v>
      </c>
      <c r="L1666" s="10"/>
      <c r="M1666" s="10"/>
      <c r="N1666" s="10"/>
    </row>
    <row r="1667" spans="1:15" s="367" customFormat="1" ht="24.95" customHeight="1" x14ac:dyDescent="0.2">
      <c r="A1667" s="552" t="s">
        <v>71</v>
      </c>
      <c r="B1667" s="553">
        <v>1493</v>
      </c>
      <c r="C1667" s="553">
        <v>19281</v>
      </c>
      <c r="D1667" s="553">
        <v>11936</v>
      </c>
      <c r="E1667" s="553">
        <v>1504</v>
      </c>
      <c r="F1667" s="553">
        <v>25920</v>
      </c>
      <c r="G1667" s="553">
        <v>5504</v>
      </c>
      <c r="H1667" s="553">
        <v>3760</v>
      </c>
      <c r="I1667" s="553">
        <v>4339</v>
      </c>
      <c r="J1667" s="553">
        <v>1276</v>
      </c>
      <c r="K1667" s="554">
        <v>75013</v>
      </c>
      <c r="L1667" s="10"/>
      <c r="M1667" s="10"/>
      <c r="N1667" s="10"/>
    </row>
    <row r="1668" spans="1:15" s="367" customFormat="1" ht="24.95" customHeight="1" x14ac:dyDescent="0.2">
      <c r="A1668" s="556" t="s">
        <v>38</v>
      </c>
      <c r="B1668" s="536">
        <v>54151</v>
      </c>
      <c r="C1668" s="536">
        <v>76074</v>
      </c>
      <c r="D1668" s="536">
        <v>91942</v>
      </c>
      <c r="E1668" s="536">
        <v>16535</v>
      </c>
      <c r="F1668" s="536">
        <v>147431</v>
      </c>
      <c r="G1668" s="536">
        <v>63713</v>
      </c>
      <c r="H1668" s="536">
        <v>33681</v>
      </c>
      <c r="I1668" s="536">
        <v>31700</v>
      </c>
      <c r="J1668" s="536">
        <v>29913</v>
      </c>
      <c r="K1668" s="536">
        <v>545140</v>
      </c>
      <c r="L1668" s="10"/>
      <c r="M1668" s="10"/>
      <c r="N1668" s="10"/>
      <c r="O1668" s="548"/>
    </row>
    <row r="1669" spans="1:15" s="367" customFormat="1" ht="24.95" customHeight="1" x14ac:dyDescent="0.2">
      <c r="A1669" s="535" t="s">
        <v>122</v>
      </c>
      <c r="B1669" s="555">
        <v>0.19350064499617212</v>
      </c>
      <c r="C1669" s="555">
        <v>0.26936787013182112</v>
      </c>
      <c r="D1669" s="555">
        <v>0.27048983085448769</v>
      </c>
      <c r="E1669" s="555">
        <v>0.24139297009442923</v>
      </c>
      <c r="F1669" s="555">
        <v>0.24238333373102092</v>
      </c>
      <c r="G1669" s="555">
        <v>0.18044074304520924</v>
      </c>
      <c r="H1669" s="555">
        <v>0.21003947282019123</v>
      </c>
      <c r="I1669" s="555">
        <v>0.17600569582099287</v>
      </c>
      <c r="J1669" s="555">
        <v>0.19521121746402637</v>
      </c>
      <c r="K1669" s="555">
        <v>0.22473013130556127</v>
      </c>
      <c r="L1669" s="10"/>
      <c r="M1669" s="10"/>
      <c r="N1669" s="10"/>
    </row>
    <row r="1670" spans="1:15" s="367" customFormat="1" ht="24.95" customHeight="1" x14ac:dyDescent="0.2">
      <c r="A1670" s="556" t="s">
        <v>3</v>
      </c>
      <c r="B1670" s="557">
        <v>2.061246241102356</v>
      </c>
      <c r="C1670" s="557">
        <v>1.5943414020748192</v>
      </c>
      <c r="D1670" s="557">
        <v>2.2082862975861657</v>
      </c>
      <c r="E1670" s="557">
        <v>3.1399544246107101</v>
      </c>
      <c r="F1670" s="557">
        <v>2.4753357958361315</v>
      </c>
      <c r="G1670" s="557">
        <v>2.2281947261663286</v>
      </c>
      <c r="H1670" s="557">
        <v>3.0247867085765603</v>
      </c>
      <c r="I1670" s="557">
        <v>1.9426400294153696</v>
      </c>
      <c r="J1670" s="557">
        <v>2.2433628318584069</v>
      </c>
      <c r="K1670" s="557">
        <v>2.182061258145604</v>
      </c>
      <c r="L1670" s="10"/>
      <c r="M1670" s="10"/>
      <c r="N1670" s="10"/>
    </row>
    <row r="1671" spans="1:15" ht="24.95" customHeight="1" x14ac:dyDescent="0.2">
      <c r="A1671" s="399"/>
      <c r="B1671" s="429"/>
      <c r="C1671" s="429"/>
      <c r="D1671" s="429"/>
      <c r="E1671" s="429"/>
      <c r="F1671" s="429"/>
      <c r="G1671" s="429"/>
      <c r="H1671" s="429"/>
      <c r="I1671" s="429"/>
      <c r="J1671" s="429"/>
      <c r="K1671" s="430"/>
      <c r="L1671" s="10"/>
      <c r="M1671" s="11"/>
      <c r="N1671" s="408"/>
    </row>
    <row r="1672" spans="1:15" ht="24.95" customHeight="1" x14ac:dyDescent="0.2">
      <c r="M1672" s="11"/>
    </row>
    <row r="1673" spans="1:15" ht="24.95" customHeight="1" x14ac:dyDescent="0.2">
      <c r="M1673" s="11"/>
    </row>
    <row r="1674" spans="1:15" ht="24.95" customHeight="1" x14ac:dyDescent="0.2">
      <c r="M1674" s="11"/>
    </row>
    <row r="1675" spans="1:15" ht="24.95" customHeight="1" x14ac:dyDescent="0.2">
      <c r="M1675" s="11"/>
    </row>
    <row r="1676" spans="1:15" ht="24.95" customHeight="1" x14ac:dyDescent="0.2">
      <c r="M1676" s="11"/>
    </row>
    <row r="1677" spans="1:15" ht="24.95" customHeight="1" x14ac:dyDescent="0.2">
      <c r="M1677" s="11"/>
    </row>
    <row r="1678" spans="1:15" ht="24.95" customHeight="1" x14ac:dyDescent="0.2">
      <c r="M1678" s="11"/>
    </row>
    <row r="1679" spans="1:15" ht="24.95" customHeight="1" x14ac:dyDescent="0.2">
      <c r="M1679" s="11"/>
    </row>
    <row r="1680" spans="1:15" ht="24.95" customHeight="1" x14ac:dyDescent="0.2">
      <c r="M1680" s="11"/>
    </row>
    <row r="1681" spans="1:14" ht="24.95" customHeight="1" x14ac:dyDescent="0.2">
      <c r="M1681" s="11"/>
    </row>
    <row r="1682" spans="1:14" ht="24.95" customHeight="1" x14ac:dyDescent="0.2">
      <c r="M1682" s="11"/>
    </row>
    <row r="1683" spans="1:14" ht="24.95" customHeight="1" x14ac:dyDescent="0.2">
      <c r="M1683" s="11"/>
    </row>
    <row r="1684" spans="1:14" ht="24.95" customHeight="1" x14ac:dyDescent="0.2">
      <c r="M1684" s="11"/>
    </row>
    <row r="1685" spans="1:14" ht="24.95" customHeight="1" x14ac:dyDescent="0.2">
      <c r="M1685" s="11"/>
    </row>
    <row r="1686" spans="1:14" ht="24.95" customHeight="1" x14ac:dyDescent="0.2">
      <c r="M1686" s="11"/>
    </row>
    <row r="1687" spans="1:14" ht="24.95" customHeight="1" x14ac:dyDescent="0.2">
      <c r="M1687" s="408"/>
    </row>
    <row r="1688" spans="1:14" ht="24.95" customHeight="1" x14ac:dyDescent="0.2">
      <c r="M1688" s="408"/>
    </row>
    <row r="1689" spans="1:14" ht="24.95" customHeight="1" x14ac:dyDescent="0.2">
      <c r="M1689" s="408"/>
    </row>
    <row r="1690" spans="1:14" ht="24.95" customHeight="1" x14ac:dyDescent="0.2">
      <c r="M1690" s="408"/>
    </row>
    <row r="1691" spans="1:14" ht="24.95" customHeight="1" x14ac:dyDescent="0.2">
      <c r="M1691" s="408"/>
    </row>
    <row r="1692" spans="1:14" ht="24.95" customHeight="1" x14ac:dyDescent="0.2">
      <c r="M1692" s="408"/>
      <c r="N1692" s="4">
        <v>19</v>
      </c>
    </row>
    <row r="1693" spans="1:14" ht="39.950000000000003" customHeight="1" x14ac:dyDescent="0.4">
      <c r="A1693" s="727" t="s">
        <v>495</v>
      </c>
      <c r="B1693" s="727"/>
      <c r="C1693" s="727"/>
      <c r="D1693" s="727"/>
      <c r="E1693" s="727"/>
      <c r="F1693" s="727"/>
      <c r="G1693" s="727"/>
      <c r="H1693" s="727"/>
      <c r="I1693" s="727"/>
      <c r="J1693" s="727"/>
      <c r="K1693" s="727"/>
      <c r="L1693" s="727"/>
      <c r="M1693" s="727"/>
      <c r="N1693" s="727"/>
    </row>
    <row r="1694" spans="1:14" ht="24.95" customHeight="1" x14ac:dyDescent="0.2"/>
    <row r="1695" spans="1:14" ht="35.1" customHeight="1" x14ac:dyDescent="0.2">
      <c r="A1695" s="723" t="s">
        <v>496</v>
      </c>
      <c r="B1695" s="723"/>
      <c r="C1695" s="723"/>
      <c r="D1695" s="723"/>
      <c r="E1695" s="723"/>
      <c r="F1695" s="723"/>
      <c r="G1695" s="723"/>
      <c r="H1695" s="723"/>
      <c r="I1695" s="723"/>
      <c r="J1695" s="723"/>
      <c r="K1695" s="723"/>
      <c r="L1695" s="723"/>
      <c r="M1695" s="723"/>
      <c r="N1695" s="723"/>
    </row>
    <row r="1696" spans="1:14" ht="24.95" customHeight="1" x14ac:dyDescent="0.2">
      <c r="A1696" s="407"/>
      <c r="B1696" s="407"/>
      <c r="C1696" s="407"/>
      <c r="D1696" s="407"/>
      <c r="E1696" s="407"/>
      <c r="F1696" s="407"/>
      <c r="G1696" s="407"/>
      <c r="H1696" s="407"/>
      <c r="I1696" s="407"/>
      <c r="J1696" s="407"/>
      <c r="K1696" s="407"/>
      <c r="L1696" s="407"/>
      <c r="M1696" s="407"/>
      <c r="N1696" s="407"/>
    </row>
    <row r="1697" spans="1:14" ht="24.95" customHeight="1" x14ac:dyDescent="0.2">
      <c r="A1697" s="398"/>
      <c r="B1697" s="398"/>
      <c r="C1697" s="663" t="s">
        <v>128</v>
      </c>
      <c r="D1697" s="663"/>
      <c r="E1697" s="663" t="s">
        <v>129</v>
      </c>
      <c r="F1697" s="663"/>
      <c r="G1697" s="663" t="s">
        <v>13</v>
      </c>
      <c r="H1697" s="663"/>
    </row>
    <row r="1698" spans="1:14" ht="24.95" customHeight="1" x14ac:dyDescent="0.2">
      <c r="A1698" s="515" t="s">
        <v>130</v>
      </c>
      <c r="B1698" s="515"/>
      <c r="C1698" s="728">
        <v>6169241</v>
      </c>
      <c r="D1698" s="728"/>
      <c r="E1698" s="728">
        <v>1754416</v>
      </c>
      <c r="F1698" s="728"/>
      <c r="G1698" s="729">
        <v>7923657</v>
      </c>
      <c r="H1698" s="729"/>
      <c r="K1698" s="431"/>
    </row>
    <row r="1699" spans="1:14" ht="24.95" customHeight="1" x14ac:dyDescent="0.2">
      <c r="A1699" s="515" t="s">
        <v>131</v>
      </c>
      <c r="B1699" s="515"/>
      <c r="C1699" s="728">
        <v>10598970</v>
      </c>
      <c r="D1699" s="728"/>
      <c r="E1699" s="728">
        <v>2524461</v>
      </c>
      <c r="F1699" s="728"/>
      <c r="G1699" s="729">
        <v>13123431</v>
      </c>
      <c r="H1699" s="729"/>
      <c r="K1699" s="431"/>
    </row>
    <row r="1700" spans="1:14" ht="24.95" customHeight="1" x14ac:dyDescent="0.2">
      <c r="A1700" s="535" t="s">
        <v>3</v>
      </c>
      <c r="B1700" s="547"/>
      <c r="C1700" s="722">
        <v>1.7180346820621857</v>
      </c>
      <c r="D1700" s="722"/>
      <c r="E1700" s="722">
        <v>1.4389181357215164</v>
      </c>
      <c r="F1700" s="722"/>
      <c r="G1700" s="722">
        <v>1.6562341100832607</v>
      </c>
      <c r="H1700" s="722"/>
    </row>
    <row r="1701" spans="1:14" ht="24.95" customHeight="1" x14ac:dyDescent="0.2"/>
    <row r="1702" spans="1:14" ht="24.95" customHeight="1" x14ac:dyDescent="0.2"/>
    <row r="1703" spans="1:14" ht="24.95" customHeight="1" x14ac:dyDescent="0.2"/>
    <row r="1704" spans="1:14" ht="24.95" customHeight="1" x14ac:dyDescent="0.2"/>
    <row r="1705" spans="1:14" ht="24.95" customHeight="1" x14ac:dyDescent="0.2"/>
    <row r="1706" spans="1:14" ht="24.95" customHeight="1" x14ac:dyDescent="0.2"/>
    <row r="1707" spans="1:14" ht="24.95" customHeight="1" x14ac:dyDescent="0.2"/>
    <row r="1708" spans="1:14" ht="24.95" customHeight="1" x14ac:dyDescent="0.2"/>
    <row r="1709" spans="1:14" ht="24.95" customHeight="1" x14ac:dyDescent="0.2"/>
    <row r="1710" spans="1:14" ht="24.95" customHeight="1" x14ac:dyDescent="0.2"/>
    <row r="1711" spans="1:14" ht="24.95" customHeight="1" x14ac:dyDescent="0.2"/>
    <row r="1712" spans="1:14" ht="35.1" customHeight="1" x14ac:dyDescent="0.2">
      <c r="A1712" s="723" t="s">
        <v>498</v>
      </c>
      <c r="B1712" s="723"/>
      <c r="C1712" s="723"/>
      <c r="D1712" s="723"/>
      <c r="E1712" s="723"/>
      <c r="F1712" s="723"/>
      <c r="G1712" s="723"/>
      <c r="H1712" s="723"/>
      <c r="I1712" s="723"/>
      <c r="J1712" s="723"/>
      <c r="K1712" s="723"/>
      <c r="L1712" s="723"/>
      <c r="M1712" s="723"/>
      <c r="N1712" s="723"/>
    </row>
    <row r="1713" spans="1:14" ht="24.95" customHeight="1" x14ac:dyDescent="0.2">
      <c r="A1713" s="407"/>
      <c r="B1713" s="407"/>
      <c r="C1713" s="407"/>
      <c r="D1713" s="407"/>
      <c r="E1713" s="407"/>
      <c r="F1713" s="407"/>
      <c r="G1713" s="407"/>
      <c r="H1713" s="407"/>
      <c r="I1713" s="407"/>
      <c r="J1713" s="407"/>
      <c r="K1713" s="407"/>
      <c r="L1713" s="407"/>
      <c r="M1713" s="407"/>
      <c r="N1713" s="407"/>
    </row>
    <row r="1714" spans="1:14" ht="45.75" customHeight="1" x14ac:dyDescent="0.2">
      <c r="B1714" s="562" t="s">
        <v>14</v>
      </c>
      <c r="C1714" s="562" t="s">
        <v>15</v>
      </c>
      <c r="D1714" s="562" t="s">
        <v>139</v>
      </c>
      <c r="E1714" s="562" t="s">
        <v>568</v>
      </c>
      <c r="F1714" s="562" t="s">
        <v>137</v>
      </c>
      <c r="G1714" s="562" t="s">
        <v>125</v>
      </c>
      <c r="H1714" s="562" t="s">
        <v>550</v>
      </c>
      <c r="I1714" s="562" t="s">
        <v>138</v>
      </c>
      <c r="J1714" s="562" t="s">
        <v>549</v>
      </c>
    </row>
    <row r="1715" spans="1:14" ht="24.95" customHeight="1" x14ac:dyDescent="0.2">
      <c r="A1715" s="558" t="s">
        <v>29</v>
      </c>
      <c r="B1715" s="550">
        <v>4216424</v>
      </c>
      <c r="C1715" s="550">
        <v>101152</v>
      </c>
      <c r="D1715" s="550">
        <v>4317576</v>
      </c>
      <c r="E1715" s="550">
        <v>245233</v>
      </c>
      <c r="F1715" s="550">
        <v>901155</v>
      </c>
      <c r="G1715" s="550">
        <v>160565</v>
      </c>
      <c r="H1715" s="550">
        <v>332592</v>
      </c>
      <c r="I1715" s="550">
        <v>212120</v>
      </c>
      <c r="J1715" s="551">
        <v>6169241</v>
      </c>
    </row>
    <row r="1716" spans="1:14" ht="24.95" customHeight="1" x14ac:dyDescent="0.2">
      <c r="A1716" s="552" t="s">
        <v>132</v>
      </c>
      <c r="B1716" s="553">
        <v>1260260</v>
      </c>
      <c r="C1716" s="553">
        <v>33703</v>
      </c>
      <c r="D1716" s="553">
        <v>1293963</v>
      </c>
      <c r="E1716" s="553">
        <v>103131</v>
      </c>
      <c r="F1716" s="553">
        <v>106264</v>
      </c>
      <c r="G1716" s="553">
        <v>153406</v>
      </c>
      <c r="H1716" s="553">
        <v>59944</v>
      </c>
      <c r="I1716" s="553">
        <v>37708</v>
      </c>
      <c r="J1716" s="554">
        <v>1754416</v>
      </c>
    </row>
    <row r="1717" spans="1:14" ht="24.95" customHeight="1" x14ac:dyDescent="0.2">
      <c r="A1717" s="556" t="s">
        <v>73</v>
      </c>
      <c r="B1717" s="536">
        <v>5476684</v>
      </c>
      <c r="C1717" s="536">
        <v>134855</v>
      </c>
      <c r="D1717" s="536">
        <v>5611539</v>
      </c>
      <c r="E1717" s="536">
        <v>348364</v>
      </c>
      <c r="F1717" s="536">
        <v>1007419</v>
      </c>
      <c r="G1717" s="536">
        <v>313971</v>
      </c>
      <c r="H1717" s="536">
        <v>392536</v>
      </c>
      <c r="I1717" s="536">
        <v>249828</v>
      </c>
      <c r="J1717" s="536">
        <v>7923657</v>
      </c>
    </row>
    <row r="1718" spans="1:14" ht="24.95" customHeight="1" x14ac:dyDescent="0.2">
      <c r="A1718" s="549" t="s">
        <v>36</v>
      </c>
      <c r="B1718" s="550">
        <v>6542716</v>
      </c>
      <c r="C1718" s="550">
        <v>192980</v>
      </c>
      <c r="D1718" s="550">
        <v>6735696</v>
      </c>
      <c r="E1718" s="550">
        <v>578371</v>
      </c>
      <c r="F1718" s="550">
        <v>1825887</v>
      </c>
      <c r="G1718" s="550">
        <v>276548</v>
      </c>
      <c r="H1718" s="550">
        <v>712341</v>
      </c>
      <c r="I1718" s="550">
        <v>470127</v>
      </c>
      <c r="J1718" s="551">
        <v>10598970</v>
      </c>
    </row>
    <row r="1719" spans="1:14" ht="24.95" customHeight="1" x14ac:dyDescent="0.2">
      <c r="A1719" s="552" t="s">
        <v>71</v>
      </c>
      <c r="B1719" s="553">
        <v>1759810</v>
      </c>
      <c r="C1719" s="553">
        <v>52972</v>
      </c>
      <c r="D1719" s="553">
        <v>1812782</v>
      </c>
      <c r="E1719" s="553">
        <v>176479</v>
      </c>
      <c r="F1719" s="553">
        <v>156431</v>
      </c>
      <c r="G1719" s="553">
        <v>163689</v>
      </c>
      <c r="H1719" s="553">
        <v>140067</v>
      </c>
      <c r="I1719" s="553">
        <v>75013</v>
      </c>
      <c r="J1719" s="554">
        <v>2524461</v>
      </c>
    </row>
    <row r="1720" spans="1:14" ht="24.95" customHeight="1" x14ac:dyDescent="0.2">
      <c r="A1720" s="556" t="s">
        <v>38</v>
      </c>
      <c r="B1720" s="536">
        <v>8302526</v>
      </c>
      <c r="C1720" s="536">
        <v>245952</v>
      </c>
      <c r="D1720" s="536">
        <v>8548478</v>
      </c>
      <c r="E1720" s="536">
        <v>754850</v>
      </c>
      <c r="F1720" s="536">
        <v>1982318</v>
      </c>
      <c r="G1720" s="536">
        <v>440237</v>
      </c>
      <c r="H1720" s="536">
        <v>852408</v>
      </c>
      <c r="I1720" s="536">
        <v>545140</v>
      </c>
      <c r="J1720" s="536">
        <v>13123431</v>
      </c>
    </row>
    <row r="1721" spans="1:14" ht="24.95" customHeight="1" x14ac:dyDescent="0.2">
      <c r="A1721" s="535" t="s">
        <v>3</v>
      </c>
      <c r="B1721" s="566">
        <v>1.5159768210106699</v>
      </c>
      <c r="C1721" s="566">
        <v>1.8238255904490008</v>
      </c>
      <c r="D1721" s="566">
        <v>1.5233749600599764</v>
      </c>
      <c r="E1721" s="566">
        <v>2.1668427277215785</v>
      </c>
      <c r="F1721" s="566">
        <v>1.9677194891102907</v>
      </c>
      <c r="G1721" s="566">
        <v>1.402158161104051</v>
      </c>
      <c r="H1721" s="566">
        <v>2.171540954205474</v>
      </c>
      <c r="I1721" s="566">
        <v>2.182061258145604</v>
      </c>
      <c r="J1721" s="566">
        <v>1.6562341100832607</v>
      </c>
    </row>
    <row r="1722" spans="1:14" ht="24.95" customHeight="1" x14ac:dyDescent="0.2">
      <c r="A1722" s="549" t="s">
        <v>133</v>
      </c>
      <c r="B1722" s="559">
        <v>1.5517215536198448</v>
      </c>
      <c r="C1722" s="559">
        <v>1.9078218918063903</v>
      </c>
      <c r="D1722" s="559">
        <v>1.5600642582782562</v>
      </c>
      <c r="E1722" s="559">
        <v>2.3584550203276069</v>
      </c>
      <c r="F1722" s="559">
        <v>2.0261630907002681</v>
      </c>
      <c r="G1722" s="559">
        <v>1.722342976364712</v>
      </c>
      <c r="H1722" s="559">
        <v>2.1417863328041564</v>
      </c>
      <c r="I1722" s="559">
        <v>2.216325664718084</v>
      </c>
      <c r="J1722" s="563">
        <v>1.7180346820621857</v>
      </c>
    </row>
    <row r="1723" spans="1:14" ht="24.95" customHeight="1" x14ac:dyDescent="0.2">
      <c r="A1723" s="552" t="s">
        <v>134</v>
      </c>
      <c r="B1723" s="560">
        <v>1.3963864599368385</v>
      </c>
      <c r="C1723" s="560">
        <v>1.5717295196273329</v>
      </c>
      <c r="D1723" s="560">
        <v>1.4009535048529209</v>
      </c>
      <c r="E1723" s="560">
        <v>1.7112119537287527</v>
      </c>
      <c r="F1723" s="560">
        <v>1.4720977941730031</v>
      </c>
      <c r="G1723" s="560">
        <v>1.0670312764820151</v>
      </c>
      <c r="H1723" s="560">
        <v>2.336630855465101</v>
      </c>
      <c r="I1723" s="560">
        <v>1.9893126127081786</v>
      </c>
      <c r="J1723" s="564">
        <v>1.4389181357215164</v>
      </c>
    </row>
    <row r="1724" spans="1:14" ht="24.95" customHeight="1" x14ac:dyDescent="0.2"/>
    <row r="1725" spans="1:14" ht="24.95" customHeight="1" x14ac:dyDescent="0.2"/>
    <row r="1726" spans="1:14" ht="24.95" customHeight="1" x14ac:dyDescent="0.2"/>
    <row r="1727" spans="1:14" ht="24.95" customHeight="1" x14ac:dyDescent="0.2"/>
    <row r="1728" spans="1:14" ht="24.95" customHeight="1" x14ac:dyDescent="0.2"/>
    <row r="1729" spans="1:14" ht="24.95" customHeight="1" x14ac:dyDescent="0.2"/>
    <row r="1730" spans="1:14" ht="24.95" customHeight="1" x14ac:dyDescent="0.2"/>
    <row r="1731" spans="1:14" ht="24.95" customHeight="1" x14ac:dyDescent="0.2"/>
    <row r="1732" spans="1:14" ht="24.95" customHeight="1" x14ac:dyDescent="0.2"/>
    <row r="1733" spans="1:14" ht="24.95" customHeight="1" x14ac:dyDescent="0.2"/>
    <row r="1734" spans="1:14" ht="24.95" customHeight="1" x14ac:dyDescent="0.2"/>
    <row r="1735" spans="1:14" ht="24.95" customHeight="1" x14ac:dyDescent="0.2"/>
    <row r="1736" spans="1:14" ht="24.95" customHeight="1" x14ac:dyDescent="0.2"/>
    <row r="1737" spans="1:14" ht="35.1" customHeight="1" x14ac:dyDescent="0.2">
      <c r="A1737" s="723" t="s">
        <v>497</v>
      </c>
      <c r="B1737" s="723"/>
      <c r="C1737" s="723"/>
      <c r="D1737" s="723"/>
      <c r="E1737" s="723"/>
      <c r="F1737" s="723"/>
      <c r="G1737" s="723"/>
      <c r="H1737" s="723"/>
      <c r="I1737" s="723"/>
      <c r="J1737" s="723"/>
      <c r="K1737" s="723"/>
      <c r="L1737" s="723"/>
      <c r="M1737" s="723"/>
      <c r="N1737" s="723"/>
    </row>
    <row r="1738" spans="1:14" ht="24.95" customHeight="1" x14ac:dyDescent="0.25">
      <c r="A1738" s="724"/>
      <c r="B1738" s="724"/>
      <c r="C1738" s="724"/>
      <c r="D1738" s="724"/>
      <c r="E1738" s="724"/>
      <c r="F1738" s="724"/>
      <c r="G1738" s="724"/>
      <c r="H1738" s="724"/>
      <c r="I1738" s="724"/>
      <c r="J1738" s="724"/>
      <c r="K1738" s="724"/>
      <c r="L1738" s="724"/>
      <c r="M1738" s="724"/>
      <c r="N1738" s="724"/>
    </row>
    <row r="1739" spans="1:14" ht="24.95" customHeight="1" x14ac:dyDescent="0.2">
      <c r="B1739" s="565" t="s">
        <v>5</v>
      </c>
      <c r="C1739" s="565" t="s">
        <v>6</v>
      </c>
      <c r="D1739" s="565" t="s">
        <v>70</v>
      </c>
      <c r="E1739" s="565" t="s">
        <v>7</v>
      </c>
      <c r="F1739" s="565" t="s">
        <v>8</v>
      </c>
      <c r="G1739" s="565" t="s">
        <v>9</v>
      </c>
      <c r="H1739" s="565" t="s">
        <v>10</v>
      </c>
      <c r="I1739" s="565" t="s">
        <v>11</v>
      </c>
      <c r="J1739" s="565" t="s">
        <v>12</v>
      </c>
      <c r="K1739" s="565" t="s">
        <v>13</v>
      </c>
      <c r="L1739" s="415"/>
      <c r="M1739" s="415"/>
      <c r="N1739" s="415"/>
    </row>
    <row r="1740" spans="1:14" ht="24.95" customHeight="1" x14ac:dyDescent="0.2">
      <c r="A1740" s="558" t="s">
        <v>29</v>
      </c>
      <c r="B1740" s="550">
        <v>691779</v>
      </c>
      <c r="C1740" s="550">
        <v>953382</v>
      </c>
      <c r="D1740" s="550">
        <v>957579</v>
      </c>
      <c r="E1740" s="550">
        <v>308694</v>
      </c>
      <c r="F1740" s="550">
        <v>937702</v>
      </c>
      <c r="G1740" s="550">
        <v>767673</v>
      </c>
      <c r="H1740" s="550">
        <v>399359</v>
      </c>
      <c r="I1740" s="550">
        <v>763331</v>
      </c>
      <c r="J1740" s="550">
        <v>389742</v>
      </c>
      <c r="K1740" s="551">
        <v>6169241</v>
      </c>
      <c r="L1740" s="416"/>
      <c r="M1740" s="416"/>
      <c r="N1740" s="417"/>
    </row>
    <row r="1741" spans="1:14" ht="24.95" customHeight="1" x14ac:dyDescent="0.2">
      <c r="A1741" s="552" t="s">
        <v>132</v>
      </c>
      <c r="B1741" s="553">
        <v>62382</v>
      </c>
      <c r="C1741" s="553">
        <v>476572</v>
      </c>
      <c r="D1741" s="553">
        <v>328474</v>
      </c>
      <c r="E1741" s="553">
        <v>108878</v>
      </c>
      <c r="F1741" s="553">
        <v>354273</v>
      </c>
      <c r="G1741" s="553">
        <v>149194</v>
      </c>
      <c r="H1741" s="553">
        <v>32731</v>
      </c>
      <c r="I1741" s="553">
        <v>190055</v>
      </c>
      <c r="J1741" s="553">
        <v>51857</v>
      </c>
      <c r="K1741" s="554">
        <v>1754416</v>
      </c>
      <c r="L1741" s="416"/>
      <c r="M1741" s="416"/>
      <c r="N1741" s="417"/>
    </row>
    <row r="1742" spans="1:14" ht="24.95" customHeight="1" x14ac:dyDescent="0.2">
      <c r="A1742" s="556" t="s">
        <v>0</v>
      </c>
      <c r="B1742" s="536">
        <v>754161</v>
      </c>
      <c r="C1742" s="536">
        <v>1429954</v>
      </c>
      <c r="D1742" s="536">
        <v>1286053</v>
      </c>
      <c r="E1742" s="536">
        <v>417572</v>
      </c>
      <c r="F1742" s="536">
        <v>1291975</v>
      </c>
      <c r="G1742" s="536">
        <v>916867</v>
      </c>
      <c r="H1742" s="536">
        <v>432090</v>
      </c>
      <c r="I1742" s="536">
        <v>953386</v>
      </c>
      <c r="J1742" s="536">
        <v>441599</v>
      </c>
      <c r="K1742" s="536">
        <v>7923657</v>
      </c>
      <c r="L1742" s="416"/>
      <c r="M1742" s="416"/>
      <c r="N1742" s="417"/>
    </row>
    <row r="1743" spans="1:14" ht="24.95" customHeight="1" x14ac:dyDescent="0.2">
      <c r="A1743" s="549" t="s">
        <v>36</v>
      </c>
      <c r="B1743" s="550">
        <v>1220880</v>
      </c>
      <c r="C1743" s="550">
        <v>1564272</v>
      </c>
      <c r="D1743" s="550">
        <v>1647946</v>
      </c>
      <c r="E1743" s="550">
        <v>564503</v>
      </c>
      <c r="F1743" s="550">
        <v>1677938</v>
      </c>
      <c r="G1743" s="550">
        <v>1262048</v>
      </c>
      <c r="H1743" s="550">
        <v>772502</v>
      </c>
      <c r="I1743" s="550">
        <v>1240508</v>
      </c>
      <c r="J1743" s="550">
        <v>648373</v>
      </c>
      <c r="K1743" s="551">
        <v>10598970</v>
      </c>
      <c r="L1743" s="416"/>
      <c r="M1743" s="416"/>
      <c r="N1743" s="417"/>
    </row>
    <row r="1744" spans="1:14" ht="24.95" customHeight="1" x14ac:dyDescent="0.2">
      <c r="A1744" s="552" t="s">
        <v>71</v>
      </c>
      <c r="B1744" s="553">
        <v>110777</v>
      </c>
      <c r="C1744" s="553">
        <v>610347</v>
      </c>
      <c r="D1744" s="553">
        <v>437486</v>
      </c>
      <c r="E1744" s="553">
        <v>137233</v>
      </c>
      <c r="F1744" s="553">
        <v>582619</v>
      </c>
      <c r="G1744" s="553">
        <v>201292</v>
      </c>
      <c r="H1744" s="553">
        <v>57859</v>
      </c>
      <c r="I1744" s="553">
        <v>309634</v>
      </c>
      <c r="J1744" s="553">
        <v>77214</v>
      </c>
      <c r="K1744" s="554">
        <v>2524461</v>
      </c>
      <c r="L1744" s="416"/>
      <c r="M1744" s="416"/>
      <c r="N1744" s="417"/>
    </row>
    <row r="1745" spans="1:14" ht="24.95" customHeight="1" x14ac:dyDescent="0.2">
      <c r="A1745" s="556" t="s">
        <v>72</v>
      </c>
      <c r="B1745" s="536">
        <v>1331657</v>
      </c>
      <c r="C1745" s="536">
        <v>2174619</v>
      </c>
      <c r="D1745" s="536">
        <v>2085432</v>
      </c>
      <c r="E1745" s="536">
        <v>701736</v>
      </c>
      <c r="F1745" s="536">
        <v>2260557</v>
      </c>
      <c r="G1745" s="536">
        <v>1463340</v>
      </c>
      <c r="H1745" s="536">
        <v>830361</v>
      </c>
      <c r="I1745" s="536">
        <v>1550142</v>
      </c>
      <c r="J1745" s="536">
        <v>725587</v>
      </c>
      <c r="K1745" s="536">
        <v>13123431</v>
      </c>
      <c r="L1745" s="416"/>
      <c r="M1745" s="416"/>
      <c r="N1745" s="417"/>
    </row>
    <row r="1746" spans="1:14" ht="24.95" customHeight="1" x14ac:dyDescent="0.2">
      <c r="A1746" s="535" t="s">
        <v>74</v>
      </c>
      <c r="B1746" s="555">
        <v>0.17676828100073705</v>
      </c>
      <c r="C1746" s="555">
        <v>0.27683636412831603</v>
      </c>
      <c r="D1746" s="555">
        <v>0.25002355882541738</v>
      </c>
      <c r="E1746" s="555">
        <v>0.27762817590741995</v>
      </c>
      <c r="F1746" s="555">
        <v>0.29477844168026685</v>
      </c>
      <c r="G1746" s="555">
        <v>0.25443941745623416</v>
      </c>
      <c r="H1746" s="555">
        <v>0.21243610919851</v>
      </c>
      <c r="I1746" s="555">
        <v>0.32330879979285876</v>
      </c>
      <c r="J1746" s="555">
        <v>0.21299610782678524</v>
      </c>
      <c r="K1746" s="555">
        <v>0.25341155679905147</v>
      </c>
      <c r="L1746" s="416"/>
      <c r="M1746" s="416"/>
      <c r="N1746" s="417"/>
    </row>
    <row r="1747" spans="1:14" ht="24.95" customHeight="1" x14ac:dyDescent="0.2">
      <c r="A1747" s="535" t="s">
        <v>3</v>
      </c>
      <c r="B1747" s="566">
        <v>1.7657463061600904</v>
      </c>
      <c r="C1747" s="566">
        <v>1.5207615070135123</v>
      </c>
      <c r="D1747" s="566">
        <v>1.6215754716174218</v>
      </c>
      <c r="E1747" s="566">
        <v>1.6805149770578487</v>
      </c>
      <c r="F1747" s="566">
        <v>1.7496909769925888</v>
      </c>
      <c r="G1747" s="566">
        <v>1.5960221057143511</v>
      </c>
      <c r="H1747" s="566">
        <v>1.9217315836978408</v>
      </c>
      <c r="I1747" s="566">
        <v>1.6259332526384906</v>
      </c>
      <c r="J1747" s="566">
        <v>1.643090224389095</v>
      </c>
      <c r="K1747" s="566">
        <v>1.6562341100832607</v>
      </c>
      <c r="L1747" s="10"/>
      <c r="M1747" s="10"/>
      <c r="N1747" s="408"/>
    </row>
    <row r="1748" spans="1:14" ht="24.95" customHeight="1" x14ac:dyDescent="0.2">
      <c r="A1748" s="558" t="s">
        <v>135</v>
      </c>
      <c r="B1748" s="567">
        <v>1.7648410836408737</v>
      </c>
      <c r="C1748" s="567">
        <v>1.6407609961169813</v>
      </c>
      <c r="D1748" s="567">
        <v>1.7209504385538947</v>
      </c>
      <c r="E1748" s="567">
        <v>1.828681477450161</v>
      </c>
      <c r="F1748" s="567">
        <v>1.7894149740535905</v>
      </c>
      <c r="G1748" s="567">
        <v>1.6439916474853224</v>
      </c>
      <c r="H1748" s="567">
        <v>1.9343548035727254</v>
      </c>
      <c r="I1748" s="567">
        <v>1.6251246182848593</v>
      </c>
      <c r="J1748" s="567">
        <v>1.6635954041391485</v>
      </c>
      <c r="K1748" s="568">
        <v>1.7180346820621857</v>
      </c>
    </row>
    <row r="1749" spans="1:14" ht="24.95" customHeight="1" x14ac:dyDescent="0.2">
      <c r="A1749" s="552" t="s">
        <v>136</v>
      </c>
      <c r="B1749" s="560">
        <v>1.7757846814786316</v>
      </c>
      <c r="C1749" s="560">
        <v>1.2807026010760179</v>
      </c>
      <c r="D1749" s="560">
        <v>1.3318740600473706</v>
      </c>
      <c r="E1749" s="560">
        <v>1.2604291041349034</v>
      </c>
      <c r="F1749" s="560">
        <v>1.6445481309611514</v>
      </c>
      <c r="G1749" s="560">
        <v>1.3491963483786211</v>
      </c>
      <c r="H1749" s="560">
        <v>1.7677125660688644</v>
      </c>
      <c r="I1749" s="560">
        <v>1.6291810265449476</v>
      </c>
      <c r="J1749" s="560">
        <v>1.4889793084829435</v>
      </c>
      <c r="K1749" s="564">
        <v>1.4389181357215164</v>
      </c>
    </row>
    <row r="1750" spans="1:14" ht="24.95" customHeight="1" x14ac:dyDescent="0.2"/>
    <row r="1751" spans="1:14" ht="24.95" customHeight="1" x14ac:dyDescent="0.2"/>
    <row r="1752" spans="1:14" ht="24.95" customHeight="1" x14ac:dyDescent="0.2"/>
    <row r="1753" spans="1:14" ht="24.95" customHeight="1" x14ac:dyDescent="0.2"/>
    <row r="1754" spans="1:14" ht="24.95" customHeight="1" x14ac:dyDescent="0.2"/>
    <row r="1755" spans="1:14" ht="24.95" customHeight="1" x14ac:dyDescent="0.2"/>
    <row r="1756" spans="1:14" ht="24.95" customHeight="1" x14ac:dyDescent="0.2"/>
    <row r="1757" spans="1:14" ht="24.95" customHeight="1" x14ac:dyDescent="0.2"/>
    <row r="1758" spans="1:14" ht="24.95" customHeight="1" x14ac:dyDescent="0.2"/>
    <row r="1759" spans="1:14" ht="24.95" customHeight="1" x14ac:dyDescent="0.2"/>
    <row r="1760" spans="1:14" ht="24.95" customHeight="1" x14ac:dyDescent="0.2">
      <c r="N1760" s="4">
        <v>20</v>
      </c>
    </row>
    <row r="1761" spans="1:14" ht="35.1" customHeight="1" x14ac:dyDescent="0.2">
      <c r="A1761" s="723" t="s">
        <v>499</v>
      </c>
      <c r="B1761" s="723"/>
      <c r="C1761" s="723"/>
      <c r="D1761" s="723"/>
      <c r="E1761" s="723"/>
      <c r="F1761" s="723"/>
      <c r="G1761" s="723"/>
      <c r="H1761" s="723"/>
      <c r="I1761" s="723"/>
      <c r="J1761" s="723"/>
      <c r="K1761" s="723"/>
      <c r="L1761" s="723"/>
      <c r="M1761" s="723"/>
      <c r="N1761" s="723"/>
    </row>
    <row r="1762" spans="1:14" ht="24.95" customHeight="1" x14ac:dyDescent="0.2"/>
    <row r="1763" spans="1:14" ht="30" customHeight="1" x14ac:dyDescent="0.2">
      <c r="A1763" s="565" t="s">
        <v>29</v>
      </c>
      <c r="B1763" s="565"/>
      <c r="C1763" s="565" t="s">
        <v>224</v>
      </c>
    </row>
    <row r="1764" spans="1:14" ht="30" customHeight="1" x14ac:dyDescent="0.2">
      <c r="A1764" s="605" t="s">
        <v>225</v>
      </c>
      <c r="B1764" s="607"/>
      <c r="C1764" s="607">
        <v>0.27957280396443002</v>
      </c>
    </row>
    <row r="1765" spans="1:14" ht="30" customHeight="1" x14ac:dyDescent="0.2">
      <c r="A1765" s="605" t="s">
        <v>226</v>
      </c>
      <c r="B1765" s="607"/>
      <c r="C1765" s="607">
        <v>0.14992285863273999</v>
      </c>
    </row>
    <row r="1766" spans="1:14" ht="30" customHeight="1" x14ac:dyDescent="0.2">
      <c r="A1766" s="605" t="s">
        <v>227</v>
      </c>
      <c r="B1766" s="607"/>
      <c r="C1766" s="607">
        <v>7.8794792389848003E-2</v>
      </c>
    </row>
    <row r="1767" spans="1:14" ht="30" customHeight="1" x14ac:dyDescent="0.2">
      <c r="A1767" s="605" t="s">
        <v>228</v>
      </c>
      <c r="B1767" s="607"/>
      <c r="C1767" s="607">
        <v>7.0632146349340993E-2</v>
      </c>
    </row>
    <row r="1768" spans="1:14" ht="30" customHeight="1" x14ac:dyDescent="0.2">
      <c r="A1768" s="608" t="s">
        <v>229</v>
      </c>
      <c r="B1768" s="607"/>
      <c r="C1768" s="607">
        <v>6.6725660367382006E-2</v>
      </c>
    </row>
    <row r="1769" spans="1:14" ht="30" customHeight="1" x14ac:dyDescent="0.2">
      <c r="A1769" s="608" t="s">
        <v>230</v>
      </c>
      <c r="B1769" s="607"/>
      <c r="C1769" s="607">
        <v>5.9640161549134998E-2</v>
      </c>
    </row>
    <row r="1770" spans="1:14" ht="30" customHeight="1" x14ac:dyDescent="0.2">
      <c r="A1770" s="608" t="s">
        <v>231</v>
      </c>
      <c r="B1770" s="607"/>
      <c r="C1770" s="607">
        <v>5.3742982617991E-2</v>
      </c>
    </row>
    <row r="1771" spans="1:14" ht="30" customHeight="1" x14ac:dyDescent="0.2">
      <c r="A1771" s="608" t="s">
        <v>232</v>
      </c>
      <c r="B1771" s="607"/>
      <c r="C1771" s="607">
        <v>5.0187940026915998E-2</v>
      </c>
    </row>
    <row r="1772" spans="1:14" ht="30" customHeight="1" x14ac:dyDescent="0.2">
      <c r="A1772" s="608" t="s">
        <v>233</v>
      </c>
      <c r="B1772" s="607"/>
      <c r="C1772" s="607">
        <v>4.3248117140997001E-2</v>
      </c>
    </row>
    <row r="1773" spans="1:14" ht="30" customHeight="1" x14ac:dyDescent="0.2">
      <c r="A1773" s="608" t="s">
        <v>234</v>
      </c>
      <c r="B1773" s="607"/>
      <c r="C1773" s="607">
        <v>3.1360158936172E-2</v>
      </c>
    </row>
    <row r="1774" spans="1:14" ht="30" customHeight="1" x14ac:dyDescent="0.2">
      <c r="A1774" s="608" t="s">
        <v>235</v>
      </c>
      <c r="B1774" s="607"/>
      <c r="C1774" s="607">
        <v>2.5311926470457002E-2</v>
      </c>
    </row>
    <row r="1775" spans="1:14" ht="30" customHeight="1" x14ac:dyDescent="0.2">
      <c r="A1775" s="608" t="s">
        <v>236</v>
      </c>
      <c r="B1775" s="607"/>
      <c r="C1775" s="607">
        <v>2.2873005510956002E-2</v>
      </c>
    </row>
    <row r="1776" spans="1:14" ht="30" customHeight="1" x14ac:dyDescent="0.2">
      <c r="A1776" s="608" t="s">
        <v>237</v>
      </c>
      <c r="B1776" s="607"/>
      <c r="C1776" s="607">
        <v>1.9109611177011002E-2</v>
      </c>
    </row>
    <row r="1777" spans="1:14" ht="30" customHeight="1" x14ac:dyDescent="0.2">
      <c r="A1777" s="608" t="s">
        <v>238</v>
      </c>
      <c r="B1777" s="607"/>
      <c r="C1777" s="607">
        <v>1.4275369237385999E-2</v>
      </c>
    </row>
    <row r="1778" spans="1:14" ht="30" customHeight="1" x14ac:dyDescent="0.2">
      <c r="A1778" s="608" t="s">
        <v>239</v>
      </c>
      <c r="B1778" s="607"/>
      <c r="C1778" s="607">
        <v>1.2947873346846E-2</v>
      </c>
    </row>
    <row r="1779" spans="1:14" ht="30" customHeight="1" x14ac:dyDescent="0.2">
      <c r="A1779" s="608" t="s">
        <v>240</v>
      </c>
      <c r="B1779" s="607"/>
      <c r="C1779" s="607">
        <v>1.0813756284542E-2</v>
      </c>
    </row>
    <row r="1780" spans="1:14" ht="30" customHeight="1" x14ac:dyDescent="0.2">
      <c r="A1780" s="608" t="s">
        <v>241</v>
      </c>
      <c r="B1780" s="607"/>
      <c r="C1780" s="607">
        <v>8.7899973059099995E-3</v>
      </c>
    </row>
    <row r="1781" spans="1:14" ht="30" customHeight="1" x14ac:dyDescent="0.2">
      <c r="A1781" s="608" t="s">
        <v>242</v>
      </c>
      <c r="B1781" s="607"/>
      <c r="C1781" s="607">
        <v>1.1999302796065999E-3</v>
      </c>
    </row>
    <row r="1782" spans="1:14" ht="30" customHeight="1" x14ac:dyDescent="0.2">
      <c r="A1782" s="608" t="s">
        <v>243</v>
      </c>
      <c r="B1782" s="607"/>
      <c r="C1782" s="607">
        <v>8.5090841234071999E-4</v>
      </c>
    </row>
    <row r="1783" spans="1:14" ht="30" customHeight="1" x14ac:dyDescent="0.2">
      <c r="A1783" s="565" t="s">
        <v>13</v>
      </c>
      <c r="B1783" s="565"/>
      <c r="C1783" s="569">
        <v>1.0000000000000073</v>
      </c>
    </row>
    <row r="1784" spans="1:14" ht="24.95" customHeight="1" x14ac:dyDescent="0.25">
      <c r="A1784" s="432"/>
      <c r="B1784" s="433"/>
      <c r="C1784" s="434"/>
    </row>
    <row r="1785" spans="1:14" ht="24.95" customHeight="1" x14ac:dyDescent="0.25">
      <c r="C1785" s="432"/>
      <c r="D1785" s="432"/>
      <c r="E1785" s="432"/>
      <c r="F1785" s="433"/>
      <c r="G1785" s="434"/>
    </row>
    <row r="1786" spans="1:14" ht="35.1" customHeight="1" x14ac:dyDescent="0.2">
      <c r="A1786" s="723" t="s">
        <v>500</v>
      </c>
      <c r="B1786" s="723"/>
      <c r="C1786" s="723"/>
      <c r="D1786" s="723"/>
      <c r="E1786" s="723"/>
      <c r="F1786" s="723"/>
      <c r="G1786" s="723"/>
      <c r="H1786" s="723"/>
      <c r="I1786" s="723"/>
      <c r="J1786" s="723"/>
      <c r="K1786" s="723"/>
      <c r="L1786" s="723"/>
      <c r="M1786" s="723"/>
      <c r="N1786" s="723"/>
    </row>
    <row r="1787" spans="1:14" ht="24.95" customHeight="1" x14ac:dyDescent="0.2"/>
    <row r="1788" spans="1:14" ht="24.95" customHeight="1" x14ac:dyDescent="0.2">
      <c r="A1788" s="565" t="s">
        <v>140</v>
      </c>
      <c r="B1788" s="565"/>
      <c r="C1788" s="565" t="s">
        <v>224</v>
      </c>
    </row>
    <row r="1789" spans="1:14" ht="30" customHeight="1" x14ac:dyDescent="0.2">
      <c r="A1789" s="605" t="s">
        <v>246</v>
      </c>
      <c r="B1789" s="606"/>
      <c r="C1789" s="607">
        <v>0.18259802482703</v>
      </c>
    </row>
    <row r="1790" spans="1:14" ht="30" customHeight="1" x14ac:dyDescent="0.25">
      <c r="A1790" s="605" t="s">
        <v>248</v>
      </c>
      <c r="B1790" s="606"/>
      <c r="C1790" s="607">
        <v>0.11657993572776</v>
      </c>
      <c r="I1790" s="435"/>
    </row>
    <row r="1791" spans="1:14" ht="30" customHeight="1" x14ac:dyDescent="0.25">
      <c r="A1791" s="605" t="s">
        <v>247</v>
      </c>
      <c r="B1791" s="606"/>
      <c r="C1791" s="607">
        <v>0.10846870478834</v>
      </c>
      <c r="I1791" s="435"/>
    </row>
    <row r="1792" spans="1:14" ht="30" customHeight="1" x14ac:dyDescent="0.25">
      <c r="A1792" s="605" t="s">
        <v>250</v>
      </c>
      <c r="B1792" s="606"/>
      <c r="C1792" s="607">
        <v>0.10531759192244</v>
      </c>
      <c r="I1792" s="435"/>
    </row>
    <row r="1793" spans="1:14" ht="30" customHeight="1" x14ac:dyDescent="0.25">
      <c r="A1793" s="605" t="s">
        <v>252</v>
      </c>
      <c r="B1793" s="606"/>
      <c r="C1793" s="607">
        <v>9.4055607033905003E-2</v>
      </c>
      <c r="I1793" s="435"/>
    </row>
    <row r="1794" spans="1:14" ht="30" customHeight="1" x14ac:dyDescent="0.2">
      <c r="A1794" s="605" t="s">
        <v>249</v>
      </c>
      <c r="B1794" s="606"/>
      <c r="C1794" s="607">
        <v>9.1644690493226003E-2</v>
      </c>
    </row>
    <row r="1795" spans="1:14" ht="30" customHeight="1" x14ac:dyDescent="0.2">
      <c r="A1795" s="605" t="s">
        <v>253</v>
      </c>
      <c r="B1795" s="606"/>
      <c r="C1795" s="607">
        <v>7.8186560334330996E-2</v>
      </c>
    </row>
    <row r="1796" spans="1:14" ht="30" customHeight="1" x14ac:dyDescent="0.2">
      <c r="A1796" s="605" t="s">
        <v>251</v>
      </c>
      <c r="B1796" s="606"/>
      <c r="C1796" s="607">
        <v>5.9088278347561002E-2</v>
      </c>
    </row>
    <row r="1797" spans="1:14" ht="30" customHeight="1" x14ac:dyDescent="0.2">
      <c r="A1797" s="605" t="s">
        <v>254</v>
      </c>
      <c r="B1797" s="606"/>
      <c r="C1797" s="607">
        <v>5.5736997704921999E-2</v>
      </c>
    </row>
    <row r="1798" spans="1:14" ht="30" customHeight="1" x14ac:dyDescent="0.2">
      <c r="A1798" s="605" t="s">
        <v>255</v>
      </c>
      <c r="B1798" s="606"/>
      <c r="C1798" s="607">
        <v>4.6788098129521997E-2</v>
      </c>
    </row>
    <row r="1799" spans="1:14" ht="30" customHeight="1" x14ac:dyDescent="0.2">
      <c r="A1799" s="605" t="s">
        <v>257</v>
      </c>
      <c r="B1799" s="606"/>
      <c r="C1799" s="607">
        <v>1.9276951043988001E-2</v>
      </c>
    </row>
    <row r="1800" spans="1:14" ht="30" customHeight="1" x14ac:dyDescent="0.2">
      <c r="A1800" s="605" t="s">
        <v>259</v>
      </c>
      <c r="B1800" s="606"/>
      <c r="C1800" s="607">
        <v>1.8070550751846E-2</v>
      </c>
    </row>
    <row r="1801" spans="1:14" ht="30" customHeight="1" x14ac:dyDescent="0.2">
      <c r="A1801" s="605" t="s">
        <v>258</v>
      </c>
      <c r="B1801" s="606"/>
      <c r="C1801" s="607">
        <v>1.1768731361262001E-2</v>
      </c>
    </row>
    <row r="1802" spans="1:14" ht="30" customHeight="1" x14ac:dyDescent="0.2">
      <c r="A1802" s="605" t="s">
        <v>256</v>
      </c>
      <c r="B1802" s="606"/>
      <c r="C1802" s="607">
        <v>8.0415443197588993E-3</v>
      </c>
    </row>
    <row r="1803" spans="1:14" ht="30" customHeight="1" x14ac:dyDescent="0.2">
      <c r="A1803" s="605" t="s">
        <v>260</v>
      </c>
      <c r="B1803" s="606"/>
      <c r="C1803" s="607">
        <v>4.3777332141027E-3</v>
      </c>
    </row>
    <row r="1804" spans="1:14" ht="30" customHeight="1" x14ac:dyDescent="0.2">
      <c r="A1804" s="565" t="s">
        <v>13</v>
      </c>
      <c r="B1804" s="565"/>
      <c r="C1804" s="569">
        <v>0.99999999999999467</v>
      </c>
    </row>
    <row r="1805" spans="1:14" ht="24.95" customHeight="1" x14ac:dyDescent="0.2">
      <c r="N1805" s="8"/>
    </row>
    <row r="1806" spans="1:14" ht="24.95" customHeight="1" x14ac:dyDescent="0.2">
      <c r="N1806" s="8"/>
    </row>
    <row r="1807" spans="1:14" ht="24.95" customHeight="1" x14ac:dyDescent="0.2">
      <c r="N1807" s="8"/>
    </row>
    <row r="1808" spans="1:14" ht="24.95" customHeight="1" x14ac:dyDescent="0.2">
      <c r="N1808" s="8"/>
    </row>
    <row r="1809" spans="1:14" ht="24.95" customHeight="1" x14ac:dyDescent="0.2">
      <c r="N1809" s="8"/>
    </row>
    <row r="1810" spans="1:14" ht="24.95" customHeight="1" x14ac:dyDescent="0.2">
      <c r="N1810" s="8"/>
    </row>
    <row r="1811" spans="1:14" ht="24.95" customHeight="1" x14ac:dyDescent="0.2">
      <c r="N1811" s="8"/>
    </row>
    <row r="1812" spans="1:14" ht="24.95" customHeight="1" x14ac:dyDescent="0.2">
      <c r="N1812" s="8"/>
    </row>
    <row r="1813" spans="1:14" ht="24.95" customHeight="1" x14ac:dyDescent="0.2">
      <c r="N1813" s="8"/>
    </row>
    <row r="1814" spans="1:14" ht="24.95" customHeight="1" x14ac:dyDescent="0.2">
      <c r="N1814" s="8"/>
    </row>
    <row r="1815" spans="1:14" ht="24.95" customHeight="1" x14ac:dyDescent="0.2">
      <c r="N1815" s="8"/>
    </row>
    <row r="1816" spans="1:14" ht="24.95" customHeight="1" x14ac:dyDescent="0.2">
      <c r="N1816" s="8"/>
    </row>
    <row r="1817" spans="1:14" ht="24.95" customHeight="1" x14ac:dyDescent="0.2">
      <c r="N1817" s="8"/>
    </row>
    <row r="1818" spans="1:14" ht="24.95" customHeight="1" x14ac:dyDescent="0.2">
      <c r="N1818" s="8"/>
    </row>
    <row r="1819" spans="1:14" ht="24.95" customHeight="1" x14ac:dyDescent="0.2">
      <c r="N1819" s="8"/>
    </row>
    <row r="1820" spans="1:14" ht="24.95" customHeight="1" x14ac:dyDescent="0.2">
      <c r="N1820" s="8"/>
    </row>
    <row r="1821" spans="1:14" ht="24.95" customHeight="1" x14ac:dyDescent="0.2">
      <c r="N1821" s="8"/>
    </row>
    <row r="1822" spans="1:14" ht="24.95" customHeight="1" x14ac:dyDescent="0.2">
      <c r="N1822" s="4">
        <v>21</v>
      </c>
    </row>
    <row r="1823" spans="1:14" ht="50.1" customHeight="1" x14ac:dyDescent="0.2">
      <c r="A1823" s="725" t="s">
        <v>57</v>
      </c>
      <c r="B1823" s="725"/>
      <c r="C1823" s="725"/>
      <c r="D1823" s="725"/>
      <c r="E1823" s="725"/>
      <c r="F1823" s="725"/>
      <c r="G1823" s="725"/>
      <c r="H1823" s="725"/>
      <c r="I1823" s="725"/>
      <c r="J1823" s="725"/>
      <c r="K1823" s="725"/>
      <c r="L1823" s="725"/>
      <c r="M1823" s="725"/>
      <c r="N1823" s="725"/>
    </row>
    <row r="1824" spans="1:14" ht="24.95" customHeight="1" x14ac:dyDescent="0.2">
      <c r="A1824" s="436"/>
      <c r="B1824" s="407"/>
      <c r="C1824" s="407"/>
      <c r="D1824" s="407"/>
      <c r="E1824" s="407"/>
      <c r="F1824" s="407"/>
      <c r="G1824" s="407"/>
      <c r="H1824" s="407"/>
      <c r="I1824" s="407"/>
      <c r="J1824" s="407"/>
      <c r="K1824" s="407"/>
      <c r="L1824" s="407"/>
      <c r="M1824" s="407"/>
      <c r="N1824" s="407"/>
    </row>
    <row r="1825" spans="1:14" ht="35.1" customHeight="1" x14ac:dyDescent="0.2">
      <c r="A1825" s="716" t="s">
        <v>501</v>
      </c>
      <c r="B1825" s="716"/>
      <c r="C1825" s="716"/>
      <c r="D1825" s="716"/>
      <c r="E1825" s="716"/>
      <c r="F1825" s="716"/>
      <c r="G1825" s="716"/>
      <c r="H1825" s="716"/>
      <c r="I1825" s="716"/>
      <c r="J1825" s="716"/>
      <c r="K1825" s="716"/>
      <c r="L1825" s="716"/>
      <c r="M1825" s="716"/>
      <c r="N1825" s="716"/>
    </row>
    <row r="1826" spans="1:14" ht="24.95" customHeight="1" x14ac:dyDescent="0.35">
      <c r="A1826" s="388"/>
      <c r="B1826" s="388"/>
      <c r="C1826" s="388"/>
      <c r="D1826" s="388"/>
      <c r="E1826" s="388"/>
      <c r="F1826" s="388"/>
      <c r="G1826" s="388"/>
      <c r="H1826" s="388"/>
      <c r="I1826" s="388"/>
      <c r="J1826" s="388"/>
      <c r="K1826" s="388"/>
      <c r="L1826" s="388"/>
      <c r="M1826" s="388"/>
      <c r="N1826" s="388"/>
    </row>
    <row r="1827" spans="1:14" ht="24.95" customHeight="1" x14ac:dyDescent="0.25">
      <c r="A1827" s="565" t="s">
        <v>76</v>
      </c>
      <c r="B1827" s="676" t="s">
        <v>141</v>
      </c>
      <c r="C1827" s="676"/>
      <c r="D1827" s="404"/>
      <c r="E1827" s="404"/>
    </row>
    <row r="1828" spans="1:14" ht="24.95" customHeight="1" x14ac:dyDescent="0.25">
      <c r="A1828" s="577">
        <v>1997</v>
      </c>
      <c r="B1828" s="653">
        <v>1865</v>
      </c>
      <c r="C1828" s="653"/>
      <c r="D1828" s="437"/>
      <c r="E1828" s="437"/>
    </row>
    <row r="1829" spans="1:14" ht="24.95" customHeight="1" x14ac:dyDescent="0.25">
      <c r="A1829" s="577">
        <v>1998</v>
      </c>
      <c r="B1829" s="653">
        <v>1964</v>
      </c>
      <c r="C1829" s="653"/>
      <c r="D1829" s="437"/>
      <c r="E1829" s="437"/>
    </row>
    <row r="1830" spans="1:14" ht="24.95" customHeight="1" x14ac:dyDescent="0.25">
      <c r="A1830" s="577">
        <v>1999</v>
      </c>
      <c r="B1830" s="653">
        <v>2173</v>
      </c>
      <c r="C1830" s="653"/>
      <c r="D1830" s="437"/>
      <c r="E1830" s="437"/>
    </row>
    <row r="1831" spans="1:14" ht="24.95" customHeight="1" x14ac:dyDescent="0.25">
      <c r="A1831" s="577">
        <v>2000</v>
      </c>
      <c r="B1831" s="653">
        <v>2434</v>
      </c>
      <c r="C1831" s="653"/>
      <c r="D1831" s="437"/>
      <c r="E1831" s="437"/>
    </row>
    <row r="1832" spans="1:14" ht="24.95" customHeight="1" x14ac:dyDescent="0.25">
      <c r="A1832" s="577">
        <v>2001</v>
      </c>
      <c r="B1832" s="653">
        <v>2755</v>
      </c>
      <c r="C1832" s="653"/>
      <c r="D1832" s="437"/>
      <c r="E1832" s="437"/>
    </row>
    <row r="1833" spans="1:14" ht="24.95" customHeight="1" x14ac:dyDescent="0.25">
      <c r="A1833" s="577">
        <v>2002</v>
      </c>
      <c r="B1833" s="653">
        <v>2973</v>
      </c>
      <c r="C1833" s="653"/>
      <c r="D1833" s="437"/>
      <c r="E1833" s="437"/>
    </row>
    <row r="1834" spans="1:14" ht="24.95" customHeight="1" x14ac:dyDescent="0.25">
      <c r="A1834" s="577">
        <v>2003</v>
      </c>
      <c r="B1834" s="653">
        <v>3198</v>
      </c>
      <c r="C1834" s="653"/>
      <c r="D1834" s="437"/>
      <c r="E1834" s="437"/>
    </row>
    <row r="1835" spans="1:14" ht="24.95" customHeight="1" x14ac:dyDescent="0.25">
      <c r="A1835" s="577">
        <v>2004</v>
      </c>
      <c r="B1835" s="653">
        <v>3513</v>
      </c>
      <c r="C1835" s="653"/>
      <c r="D1835" s="437"/>
      <c r="E1835" s="437"/>
    </row>
    <row r="1836" spans="1:14" ht="24.95" customHeight="1" x14ac:dyDescent="0.25">
      <c r="A1836" s="577">
        <v>2005</v>
      </c>
      <c r="B1836" s="653">
        <v>3905</v>
      </c>
      <c r="C1836" s="653"/>
      <c r="D1836" s="437"/>
      <c r="E1836" s="437"/>
    </row>
    <row r="1837" spans="1:14" ht="24.95" customHeight="1" x14ac:dyDescent="0.25">
      <c r="A1837" s="577">
        <v>2006</v>
      </c>
      <c r="B1837" s="653">
        <v>4265</v>
      </c>
      <c r="C1837" s="653"/>
      <c r="D1837" s="437"/>
      <c r="E1837" s="437"/>
    </row>
    <row r="1838" spans="1:14" ht="24.95" customHeight="1" x14ac:dyDescent="0.25">
      <c r="A1838" s="577">
        <v>2007</v>
      </c>
      <c r="B1838" s="653">
        <v>4569</v>
      </c>
      <c r="C1838" s="653"/>
      <c r="D1838" s="437"/>
      <c r="E1838" s="437"/>
    </row>
    <row r="1839" spans="1:14" ht="24.95" customHeight="1" x14ac:dyDescent="0.25">
      <c r="A1839" s="577">
        <v>2008</v>
      </c>
      <c r="B1839" s="653">
        <v>4944</v>
      </c>
      <c r="C1839" s="653"/>
      <c r="D1839" s="437"/>
      <c r="E1839" s="437"/>
    </row>
    <row r="1840" spans="1:14" ht="24.95" customHeight="1" x14ac:dyDescent="0.25">
      <c r="A1840" s="577">
        <v>2009</v>
      </c>
      <c r="B1840" s="653">
        <v>5244</v>
      </c>
      <c r="C1840" s="653"/>
      <c r="D1840" s="437"/>
      <c r="E1840" s="437"/>
    </row>
    <row r="1841" spans="1:10" ht="24.95" customHeight="1" x14ac:dyDescent="0.25">
      <c r="A1841" s="577">
        <v>2010</v>
      </c>
      <c r="B1841" s="653">
        <v>5569</v>
      </c>
      <c r="C1841" s="653"/>
      <c r="D1841" s="437"/>
      <c r="E1841" s="437"/>
    </row>
    <row r="1842" spans="1:10" ht="24.95" customHeight="1" x14ac:dyDescent="0.25">
      <c r="A1842" s="577">
        <v>2011</v>
      </c>
      <c r="B1842" s="653">
        <v>5806</v>
      </c>
      <c r="C1842" s="653"/>
      <c r="D1842" s="437"/>
      <c r="E1842" s="437"/>
    </row>
    <row r="1843" spans="1:10" ht="24.95" customHeight="1" x14ac:dyDescent="0.25">
      <c r="A1843" s="577">
        <v>2012</v>
      </c>
      <c r="B1843" s="653">
        <v>6026</v>
      </c>
      <c r="C1843" s="653"/>
      <c r="D1843" s="437"/>
      <c r="E1843" s="437"/>
    </row>
    <row r="1844" spans="1:10" ht="24.95" customHeight="1" x14ac:dyDescent="0.25">
      <c r="A1844" s="577">
        <v>2013</v>
      </c>
      <c r="B1844" s="653">
        <v>6130</v>
      </c>
      <c r="C1844" s="653"/>
      <c r="D1844" s="437"/>
      <c r="E1844" s="437"/>
    </row>
    <row r="1845" spans="1:10" ht="24.95" customHeight="1" x14ac:dyDescent="0.25">
      <c r="A1845" s="577">
        <v>2014</v>
      </c>
      <c r="B1845" s="653">
        <v>6160</v>
      </c>
      <c r="C1845" s="653"/>
      <c r="D1845" s="437"/>
      <c r="E1845" s="437"/>
    </row>
    <row r="1846" spans="1:10" ht="24.95" customHeight="1" x14ac:dyDescent="0.25">
      <c r="A1846" s="577">
        <v>2015</v>
      </c>
      <c r="B1846" s="653">
        <v>6152</v>
      </c>
      <c r="C1846" s="653"/>
      <c r="D1846" s="437"/>
      <c r="E1846" s="437"/>
    </row>
    <row r="1847" spans="1:10" ht="24.95" customHeight="1" x14ac:dyDescent="0.25">
      <c r="A1847" s="577">
        <v>2016</v>
      </c>
      <c r="B1847" s="653">
        <v>5851</v>
      </c>
      <c r="C1847" s="653"/>
      <c r="D1847" s="437"/>
      <c r="E1847" s="437"/>
    </row>
    <row r="1848" spans="1:10" ht="24.95" customHeight="1" x14ac:dyDescent="0.25">
      <c r="A1848" s="577">
        <v>2017</v>
      </c>
      <c r="B1848" s="653">
        <v>6241</v>
      </c>
      <c r="C1848" s="653"/>
      <c r="D1848" s="437"/>
      <c r="E1848" s="437"/>
    </row>
    <row r="1849" spans="1:10" ht="24.95" customHeight="1" x14ac:dyDescent="0.25">
      <c r="A1849" s="577">
        <v>2018</v>
      </c>
      <c r="B1849" s="653">
        <v>8127</v>
      </c>
      <c r="C1849" s="653"/>
      <c r="D1849" s="437"/>
      <c r="E1849" s="437"/>
    </row>
    <row r="1850" spans="1:10" ht="24.95" customHeight="1" x14ac:dyDescent="0.2">
      <c r="A1850" s="577">
        <v>2019</v>
      </c>
      <c r="B1850" s="653">
        <v>8987</v>
      </c>
      <c r="C1850" s="653"/>
      <c r="E1850" s="398"/>
      <c r="F1850" s="398"/>
      <c r="G1850" s="398"/>
      <c r="H1850" s="398"/>
      <c r="I1850" s="398"/>
      <c r="J1850" s="398"/>
    </row>
    <row r="1851" spans="1:10" ht="24.95" customHeight="1" x14ac:dyDescent="0.2">
      <c r="A1851" s="577">
        <v>2020</v>
      </c>
      <c r="B1851" s="653">
        <v>9300</v>
      </c>
      <c r="C1851" s="653"/>
      <c r="E1851" s="398"/>
      <c r="F1851" s="398"/>
      <c r="G1851" s="398"/>
      <c r="H1851" s="398"/>
      <c r="I1851" s="398"/>
      <c r="J1851" s="398"/>
    </row>
    <row r="1852" spans="1:10" ht="24.95" customHeight="1" x14ac:dyDescent="0.2">
      <c r="A1852" s="577">
        <v>2021</v>
      </c>
      <c r="B1852" s="653">
        <v>9645</v>
      </c>
      <c r="C1852" s="653"/>
      <c r="E1852" s="398"/>
      <c r="F1852" s="398"/>
      <c r="G1852" s="398"/>
      <c r="H1852" s="398"/>
      <c r="I1852" s="398"/>
      <c r="J1852" s="398"/>
    </row>
    <row r="1853" spans="1:10" ht="24.95" customHeight="1" x14ac:dyDescent="0.2">
      <c r="A1853" s="565">
        <v>2022</v>
      </c>
      <c r="B1853" s="678">
        <v>10386</v>
      </c>
      <c r="C1853" s="678"/>
      <c r="E1853" s="398"/>
      <c r="F1853" s="398"/>
      <c r="G1853" s="398"/>
      <c r="H1853" s="398"/>
      <c r="I1853" s="398"/>
      <c r="J1853" s="398"/>
    </row>
    <row r="1854" spans="1:10" ht="24.95" customHeight="1" x14ac:dyDescent="0.2">
      <c r="E1854" s="398"/>
      <c r="F1854" s="398"/>
      <c r="G1854" s="398"/>
      <c r="H1854" s="398"/>
      <c r="I1854" s="398"/>
      <c r="J1854" s="398"/>
    </row>
    <row r="1855" spans="1:10" ht="24.95" customHeight="1" x14ac:dyDescent="0.25">
      <c r="A1855" s="565" t="s">
        <v>76</v>
      </c>
      <c r="B1855" s="676" t="s">
        <v>96</v>
      </c>
      <c r="C1855" s="676"/>
      <c r="D1855" s="404"/>
      <c r="E1855" s="398"/>
      <c r="F1855" s="398"/>
      <c r="G1855" s="398"/>
      <c r="H1855" s="398"/>
      <c r="I1855" s="398"/>
      <c r="J1855" s="398"/>
    </row>
    <row r="1856" spans="1:10" ht="24.95" customHeight="1" x14ac:dyDescent="0.25">
      <c r="A1856" s="577">
        <v>1997</v>
      </c>
      <c r="B1856" s="677">
        <v>83454</v>
      </c>
      <c r="C1856" s="677"/>
      <c r="D1856" s="437"/>
      <c r="E1856" s="398"/>
      <c r="F1856" s="398"/>
      <c r="G1856" s="398"/>
      <c r="H1856" s="398"/>
      <c r="I1856" s="398"/>
      <c r="J1856" s="398"/>
    </row>
    <row r="1857" spans="1:10" ht="24.95" customHeight="1" x14ac:dyDescent="0.25">
      <c r="A1857" s="577">
        <v>1998</v>
      </c>
      <c r="B1857" s="653">
        <v>87638</v>
      </c>
      <c r="C1857" s="653"/>
      <c r="D1857" s="437"/>
      <c r="E1857" s="398"/>
      <c r="F1857" s="398"/>
      <c r="G1857" s="398"/>
      <c r="H1857" s="398"/>
      <c r="I1857" s="398"/>
      <c r="J1857" s="398"/>
    </row>
    <row r="1858" spans="1:10" ht="24.95" customHeight="1" x14ac:dyDescent="0.25">
      <c r="A1858" s="577">
        <v>1999</v>
      </c>
      <c r="B1858" s="653">
        <v>91046</v>
      </c>
      <c r="C1858" s="653"/>
      <c r="D1858" s="437"/>
      <c r="E1858" s="398"/>
      <c r="F1858" s="398"/>
      <c r="G1858" s="398"/>
      <c r="H1858" s="398"/>
      <c r="I1858" s="398"/>
      <c r="J1858" s="398"/>
    </row>
    <row r="1859" spans="1:10" ht="24.95" customHeight="1" x14ac:dyDescent="0.25">
      <c r="A1859" s="577">
        <v>2000</v>
      </c>
      <c r="B1859" s="653">
        <v>96908</v>
      </c>
      <c r="C1859" s="653"/>
      <c r="D1859" s="437"/>
      <c r="E1859" s="398"/>
      <c r="F1859" s="398"/>
      <c r="G1859" s="398"/>
      <c r="H1859" s="398"/>
      <c r="I1859" s="398"/>
      <c r="J1859" s="398"/>
    </row>
    <row r="1860" spans="1:10" ht="24.95" customHeight="1" x14ac:dyDescent="0.25">
      <c r="A1860" s="577">
        <v>2001</v>
      </c>
      <c r="B1860" s="653">
        <v>103311</v>
      </c>
      <c r="C1860" s="653"/>
      <c r="D1860" s="437"/>
      <c r="E1860" s="398"/>
      <c r="F1860" s="398"/>
      <c r="G1860" s="398"/>
      <c r="H1860" s="398"/>
      <c r="I1860" s="398"/>
      <c r="J1860" s="398"/>
    </row>
    <row r="1861" spans="1:10" ht="24.95" customHeight="1" x14ac:dyDescent="0.25">
      <c r="A1861" s="577">
        <v>2002</v>
      </c>
      <c r="B1861" s="653">
        <v>107991</v>
      </c>
      <c r="C1861" s="653"/>
      <c r="D1861" s="437"/>
      <c r="E1861" s="398"/>
      <c r="F1861" s="398"/>
      <c r="G1861" s="398"/>
      <c r="H1861" s="398"/>
      <c r="I1861" s="398"/>
      <c r="J1861" s="398"/>
    </row>
    <row r="1862" spans="1:10" ht="24.95" customHeight="1" x14ac:dyDescent="0.25">
      <c r="A1862" s="577">
        <v>2003</v>
      </c>
      <c r="B1862" s="653">
        <v>111908</v>
      </c>
      <c r="C1862" s="653"/>
      <c r="D1862" s="437"/>
      <c r="E1862" s="398"/>
      <c r="F1862" s="398"/>
      <c r="G1862" s="398"/>
      <c r="H1862" s="398"/>
      <c r="I1862" s="398"/>
      <c r="J1862" s="398"/>
    </row>
    <row r="1863" spans="1:10" ht="24.95" customHeight="1" x14ac:dyDescent="0.25">
      <c r="A1863" s="577">
        <v>2004</v>
      </c>
      <c r="B1863" s="653">
        <v>116182</v>
      </c>
      <c r="C1863" s="653"/>
      <c r="D1863" s="437"/>
      <c r="E1863" s="398"/>
      <c r="F1863" s="398"/>
      <c r="G1863" s="398"/>
      <c r="H1863" s="398"/>
      <c r="I1863" s="398"/>
      <c r="J1863" s="398"/>
    </row>
    <row r="1864" spans="1:10" ht="24.95" customHeight="1" x14ac:dyDescent="0.25">
      <c r="A1864" s="577">
        <v>2005</v>
      </c>
      <c r="B1864" s="653">
        <v>121103</v>
      </c>
      <c r="C1864" s="653"/>
      <c r="D1864" s="437"/>
      <c r="E1864" s="398"/>
      <c r="F1864" s="398"/>
      <c r="G1864" s="398"/>
      <c r="H1864" s="398"/>
      <c r="I1864" s="398"/>
      <c r="J1864" s="398"/>
    </row>
    <row r="1865" spans="1:10" ht="24.95" customHeight="1" x14ac:dyDescent="0.25">
      <c r="A1865" s="577">
        <v>2006</v>
      </c>
      <c r="B1865" s="653">
        <v>127787</v>
      </c>
      <c r="C1865" s="653"/>
      <c r="D1865" s="437"/>
      <c r="E1865" s="398"/>
      <c r="F1865" s="398"/>
      <c r="G1865" s="398"/>
      <c r="H1865" s="398"/>
      <c r="I1865" s="398"/>
      <c r="J1865" s="398"/>
    </row>
    <row r="1866" spans="1:10" ht="24.95" customHeight="1" x14ac:dyDescent="0.25">
      <c r="A1866" s="577">
        <v>2007</v>
      </c>
      <c r="B1866" s="653">
        <v>130847</v>
      </c>
      <c r="C1866" s="653"/>
      <c r="D1866" s="437"/>
      <c r="E1866" s="398"/>
      <c r="F1866" s="398"/>
      <c r="G1866" s="398"/>
      <c r="H1866" s="398"/>
      <c r="I1866" s="398"/>
      <c r="J1866" s="398"/>
    </row>
    <row r="1867" spans="1:10" ht="24.95" customHeight="1" x14ac:dyDescent="0.25">
      <c r="A1867" s="577">
        <v>2008</v>
      </c>
      <c r="B1867" s="653">
        <v>135974</v>
      </c>
      <c r="C1867" s="653"/>
      <c r="D1867" s="437"/>
      <c r="E1867" s="398"/>
      <c r="F1867" s="398"/>
      <c r="G1867" s="398"/>
      <c r="H1867" s="398"/>
      <c r="I1867" s="398"/>
      <c r="J1867" s="398"/>
    </row>
    <row r="1868" spans="1:10" ht="24.95" customHeight="1" x14ac:dyDescent="0.25">
      <c r="A1868" s="577">
        <v>2009</v>
      </c>
      <c r="B1868" s="653">
        <v>139910</v>
      </c>
      <c r="C1868" s="653"/>
      <c r="D1868" s="437"/>
      <c r="E1868" s="398"/>
      <c r="F1868" s="398"/>
      <c r="G1868" s="398"/>
      <c r="H1868" s="398"/>
      <c r="I1868" s="398"/>
      <c r="J1868" s="398"/>
    </row>
    <row r="1869" spans="1:10" ht="24.95" customHeight="1" x14ac:dyDescent="0.25">
      <c r="A1869" s="577">
        <v>2010</v>
      </c>
      <c r="B1869" s="653">
        <v>143859</v>
      </c>
      <c r="C1869" s="653"/>
      <c r="D1869" s="437"/>
      <c r="E1869" s="398"/>
      <c r="F1869" s="398"/>
      <c r="G1869" s="398"/>
      <c r="H1869" s="398"/>
      <c r="I1869" s="398"/>
      <c r="J1869" s="398"/>
    </row>
    <row r="1870" spans="1:10" ht="24.95" customHeight="1" x14ac:dyDescent="0.25">
      <c r="A1870" s="577">
        <v>2011</v>
      </c>
      <c r="B1870" s="653">
        <v>146790</v>
      </c>
      <c r="C1870" s="653"/>
      <c r="D1870" s="437"/>
      <c r="E1870" s="398"/>
      <c r="F1870" s="398"/>
      <c r="G1870" s="398"/>
      <c r="H1870" s="398"/>
      <c r="I1870" s="398"/>
      <c r="J1870" s="398"/>
    </row>
    <row r="1871" spans="1:10" ht="24.95" customHeight="1" x14ac:dyDescent="0.25">
      <c r="A1871" s="577">
        <v>2012</v>
      </c>
      <c r="B1871" s="653">
        <v>148506</v>
      </c>
      <c r="C1871" s="653"/>
      <c r="D1871" s="437"/>
      <c r="E1871" s="398"/>
      <c r="F1871" s="398"/>
      <c r="G1871" s="398"/>
      <c r="H1871" s="398"/>
      <c r="I1871" s="398"/>
      <c r="J1871" s="398"/>
    </row>
    <row r="1872" spans="1:10" ht="24.95" customHeight="1" x14ac:dyDescent="0.25">
      <c r="A1872" s="577">
        <v>2013</v>
      </c>
      <c r="B1872" s="653">
        <v>149812</v>
      </c>
      <c r="C1872" s="653"/>
      <c r="D1872" s="437"/>
      <c r="E1872" s="398"/>
      <c r="F1872" s="398"/>
      <c r="G1872" s="398"/>
      <c r="H1872" s="398"/>
      <c r="I1872" s="398"/>
      <c r="J1872" s="398"/>
    </row>
    <row r="1873" spans="1:14" ht="24.95" customHeight="1" x14ac:dyDescent="0.25">
      <c r="A1873" s="577">
        <v>2014</v>
      </c>
      <c r="B1873" s="653">
        <v>151053</v>
      </c>
      <c r="C1873" s="653"/>
      <c r="D1873" s="437"/>
      <c r="E1873" s="398"/>
      <c r="F1873" s="398"/>
      <c r="G1873" s="398"/>
      <c r="H1873" s="398"/>
      <c r="I1873" s="398"/>
      <c r="J1873" s="398"/>
    </row>
    <row r="1874" spans="1:14" ht="24.95" customHeight="1" x14ac:dyDescent="0.25">
      <c r="A1874" s="577">
        <v>2015</v>
      </c>
      <c r="B1874" s="653">
        <v>150484</v>
      </c>
      <c r="C1874" s="653"/>
      <c r="D1874" s="437"/>
      <c r="E1874" s="398"/>
      <c r="F1874" s="398"/>
      <c r="G1874" s="398"/>
      <c r="H1874" s="398"/>
      <c r="I1874" s="398"/>
      <c r="J1874" s="398"/>
    </row>
    <row r="1875" spans="1:14" ht="24.95" customHeight="1" x14ac:dyDescent="0.25">
      <c r="A1875" s="577">
        <v>2016</v>
      </c>
      <c r="B1875" s="653">
        <v>147949</v>
      </c>
      <c r="C1875" s="653"/>
      <c r="D1875" s="437"/>
      <c r="E1875" s="398"/>
      <c r="F1875" s="398"/>
      <c r="G1875" s="398"/>
      <c r="H1875" s="398"/>
      <c r="I1875" s="398"/>
      <c r="J1875" s="398"/>
    </row>
    <row r="1876" spans="1:14" ht="24.95" customHeight="1" x14ac:dyDescent="0.25">
      <c r="A1876" s="577">
        <v>2017</v>
      </c>
      <c r="B1876" s="653">
        <v>160864</v>
      </c>
      <c r="C1876" s="653"/>
      <c r="D1876" s="437"/>
      <c r="E1876" s="398"/>
      <c r="F1876" s="398"/>
      <c r="G1876" s="398"/>
      <c r="H1876" s="398"/>
      <c r="I1876" s="398"/>
      <c r="J1876" s="398"/>
    </row>
    <row r="1877" spans="1:14" ht="24.95" customHeight="1" x14ac:dyDescent="0.25">
      <c r="A1877" s="577">
        <v>2018</v>
      </c>
      <c r="B1877" s="653">
        <v>178718</v>
      </c>
      <c r="C1877" s="653"/>
      <c r="D1877" s="437"/>
      <c r="E1877" s="398"/>
      <c r="F1877" s="398"/>
      <c r="G1877" s="398"/>
      <c r="H1877" s="398"/>
      <c r="I1877" s="398"/>
      <c r="J1877" s="398"/>
    </row>
    <row r="1878" spans="1:14" ht="24.95" customHeight="1" x14ac:dyDescent="0.2">
      <c r="A1878" s="577">
        <v>2019</v>
      </c>
      <c r="B1878" s="653">
        <v>184571</v>
      </c>
      <c r="C1878" s="653"/>
      <c r="E1878" s="398"/>
      <c r="F1878" s="398"/>
      <c r="G1878" s="398"/>
      <c r="H1878" s="398"/>
      <c r="I1878" s="398"/>
      <c r="J1878" s="398"/>
    </row>
    <row r="1879" spans="1:14" ht="24.95" customHeight="1" x14ac:dyDescent="0.2">
      <c r="A1879" s="577">
        <v>2020</v>
      </c>
      <c r="B1879" s="653">
        <v>187203</v>
      </c>
      <c r="C1879" s="653"/>
      <c r="E1879" s="398"/>
      <c r="F1879" s="398"/>
      <c r="G1879" s="398"/>
      <c r="H1879" s="398"/>
      <c r="I1879" s="398"/>
      <c r="J1879" s="398"/>
    </row>
    <row r="1880" spans="1:14" ht="24.95" customHeight="1" x14ac:dyDescent="0.25">
      <c r="A1880" s="577">
        <v>2021</v>
      </c>
      <c r="B1880" s="654">
        <v>190379</v>
      </c>
      <c r="C1880" s="654"/>
      <c r="D1880" s="386"/>
      <c r="E1880" s="386"/>
      <c r="F1880" s="386"/>
      <c r="G1880" s="386"/>
      <c r="H1880" s="386"/>
      <c r="I1880" s="386"/>
      <c r="J1880" s="386"/>
    </row>
    <row r="1881" spans="1:14" ht="26.25" customHeight="1" x14ac:dyDescent="0.2">
      <c r="A1881" s="565">
        <v>2022</v>
      </c>
      <c r="B1881" s="679">
        <v>191348</v>
      </c>
      <c r="C1881" s="679"/>
    </row>
    <row r="1882" spans="1:14" ht="24.95" customHeight="1" x14ac:dyDescent="0.2">
      <c r="A1882" s="661" t="s">
        <v>551</v>
      </c>
      <c r="B1882" s="661"/>
      <c r="C1882" s="661"/>
      <c r="D1882" s="661"/>
      <c r="E1882" s="661"/>
      <c r="F1882" s="661"/>
      <c r="G1882" s="661"/>
      <c r="H1882" s="661"/>
      <c r="I1882" s="661"/>
      <c r="J1882" s="661"/>
      <c r="K1882" s="661"/>
      <c r="L1882" s="661"/>
      <c r="M1882" s="661"/>
      <c r="N1882" s="661"/>
    </row>
    <row r="1883" spans="1:14" ht="24.95" customHeight="1" x14ac:dyDescent="0.2">
      <c r="E1883" s="398"/>
      <c r="F1883" s="398"/>
      <c r="G1883" s="398"/>
      <c r="H1883" s="398"/>
      <c r="I1883" s="398"/>
      <c r="J1883" s="398"/>
    </row>
    <row r="1884" spans="1:14" ht="24.95" customHeight="1" x14ac:dyDescent="0.2">
      <c r="E1884" s="398"/>
      <c r="F1884" s="398"/>
      <c r="G1884" s="398"/>
      <c r="H1884" s="398"/>
      <c r="I1884" s="398"/>
      <c r="J1884" s="398"/>
    </row>
    <row r="1885" spans="1:14" ht="24.95" customHeight="1" x14ac:dyDescent="0.2">
      <c r="E1885" s="398"/>
      <c r="F1885" s="398"/>
      <c r="G1885" s="398"/>
      <c r="H1885" s="398"/>
      <c r="I1885" s="398"/>
      <c r="J1885" s="398"/>
    </row>
    <row r="1886" spans="1:14" ht="24.95" customHeight="1" x14ac:dyDescent="0.2">
      <c r="E1886" s="398"/>
      <c r="F1886" s="398"/>
      <c r="G1886" s="398"/>
      <c r="H1886" s="398"/>
      <c r="I1886" s="398"/>
      <c r="J1886" s="398"/>
    </row>
    <row r="1887" spans="1:14" ht="24.95" customHeight="1" x14ac:dyDescent="0.2">
      <c r="E1887" s="398"/>
      <c r="F1887" s="398"/>
      <c r="G1887" s="398"/>
      <c r="H1887" s="398"/>
      <c r="I1887" s="398"/>
      <c r="J1887" s="398"/>
    </row>
    <row r="1888" spans="1:14" ht="24.95" customHeight="1" x14ac:dyDescent="0.2">
      <c r="E1888" s="398"/>
      <c r="F1888" s="398"/>
      <c r="G1888" s="398"/>
      <c r="H1888" s="398"/>
      <c r="I1888" s="398"/>
      <c r="J1888" s="398"/>
    </row>
    <row r="1889" spans="1:14" ht="24.95" customHeight="1" x14ac:dyDescent="0.2">
      <c r="E1889" s="398"/>
      <c r="F1889" s="398"/>
      <c r="G1889" s="398"/>
      <c r="H1889" s="398"/>
      <c r="I1889" s="398"/>
      <c r="J1889" s="398"/>
    </row>
    <row r="1890" spans="1:14" ht="24.95" customHeight="1" x14ac:dyDescent="0.2">
      <c r="E1890" s="398"/>
      <c r="F1890" s="398"/>
      <c r="G1890" s="398"/>
      <c r="H1890" s="398"/>
      <c r="I1890" s="398"/>
      <c r="J1890" s="398"/>
    </row>
    <row r="1891" spans="1:14" ht="24.95" customHeight="1" x14ac:dyDescent="0.2">
      <c r="E1891" s="398"/>
      <c r="F1891" s="398"/>
      <c r="G1891" s="398"/>
      <c r="H1891" s="398"/>
      <c r="I1891" s="398"/>
      <c r="J1891" s="398"/>
      <c r="N1891" s="4">
        <v>22</v>
      </c>
    </row>
    <row r="1892" spans="1:14" ht="35.1" customHeight="1" x14ac:dyDescent="0.4">
      <c r="A1892" s="761" t="s">
        <v>502</v>
      </c>
      <c r="B1892" s="761"/>
      <c r="C1892" s="761"/>
      <c r="D1892" s="761"/>
      <c r="E1892" s="761"/>
      <c r="F1892" s="761"/>
      <c r="G1892" s="761"/>
      <c r="H1892" s="761"/>
      <c r="I1892" s="761"/>
      <c r="J1892" s="761"/>
      <c r="K1892" s="761"/>
      <c r="L1892" s="761"/>
      <c r="M1892" s="761"/>
      <c r="N1892" s="761"/>
    </row>
    <row r="1893" spans="1:14" ht="24.95" customHeight="1" x14ac:dyDescent="0.2">
      <c r="E1893" s="398"/>
      <c r="F1893" s="398"/>
      <c r="G1893" s="398"/>
      <c r="H1893" s="398"/>
      <c r="I1893" s="398"/>
      <c r="J1893" s="398"/>
    </row>
    <row r="1894" spans="1:14" ht="24.95" customHeight="1" x14ac:dyDescent="0.2">
      <c r="A1894" s="659" t="s">
        <v>97</v>
      </c>
      <c r="B1894" s="659"/>
      <c r="C1894" s="659"/>
      <c r="D1894" s="659"/>
      <c r="E1894" s="659"/>
      <c r="F1894" s="659"/>
      <c r="G1894" s="659"/>
      <c r="H1894" s="438"/>
    </row>
    <row r="1895" spans="1:14" ht="24.95" customHeight="1" x14ac:dyDescent="0.25">
      <c r="A1895" s="572" t="s">
        <v>98</v>
      </c>
      <c r="B1895" s="572"/>
      <c r="C1895" s="573" t="s">
        <v>613</v>
      </c>
      <c r="D1895" s="573"/>
      <c r="E1895" s="573" t="s">
        <v>619</v>
      </c>
      <c r="F1895" s="573"/>
      <c r="G1895" s="572" t="s">
        <v>32</v>
      </c>
      <c r="H1895" s="439"/>
    </row>
    <row r="1896" spans="1:14" ht="24.95" customHeight="1" x14ac:dyDescent="0.25">
      <c r="A1896" s="574" t="s">
        <v>5</v>
      </c>
      <c r="B1896" s="574"/>
      <c r="C1896" s="575">
        <v>1777</v>
      </c>
      <c r="D1896" s="575"/>
      <c r="E1896" s="575">
        <v>1925</v>
      </c>
      <c r="F1896" s="575"/>
      <c r="G1896" s="576">
        <v>8.3286437816544739E-2</v>
      </c>
      <c r="H1896" s="440"/>
    </row>
    <row r="1897" spans="1:14" ht="24.95" customHeight="1" x14ac:dyDescent="0.25">
      <c r="A1897" s="574" t="s">
        <v>6</v>
      </c>
      <c r="B1897" s="574"/>
      <c r="C1897" s="575">
        <v>1180</v>
      </c>
      <c r="D1897" s="575"/>
      <c r="E1897" s="575">
        <v>1274</v>
      </c>
      <c r="F1897" s="575"/>
      <c r="G1897" s="576">
        <v>7.9661016949152536E-2</v>
      </c>
      <c r="H1897" s="440"/>
    </row>
    <row r="1898" spans="1:14" ht="24.95" customHeight="1" x14ac:dyDescent="0.25">
      <c r="A1898" s="574" t="s">
        <v>70</v>
      </c>
      <c r="B1898" s="574"/>
      <c r="C1898" s="575">
        <v>1676</v>
      </c>
      <c r="D1898" s="575"/>
      <c r="E1898" s="575">
        <v>1840</v>
      </c>
      <c r="F1898" s="575"/>
      <c r="G1898" s="576">
        <v>9.7852028639618144E-2</v>
      </c>
      <c r="H1898" s="440"/>
    </row>
    <row r="1899" spans="1:14" ht="24.95" customHeight="1" x14ac:dyDescent="0.25">
      <c r="A1899" s="574" t="s">
        <v>7</v>
      </c>
      <c r="B1899" s="574"/>
      <c r="C1899" s="575">
        <v>477</v>
      </c>
      <c r="D1899" s="575"/>
      <c r="E1899" s="575">
        <v>497</v>
      </c>
      <c r="F1899" s="575"/>
      <c r="G1899" s="576">
        <v>4.1928721174004195E-2</v>
      </c>
      <c r="H1899" s="440"/>
    </row>
    <row r="1900" spans="1:14" ht="24.95" customHeight="1" x14ac:dyDescent="0.25">
      <c r="A1900" s="574" t="s">
        <v>8</v>
      </c>
      <c r="B1900" s="574"/>
      <c r="C1900" s="575">
        <v>1379</v>
      </c>
      <c r="D1900" s="575"/>
      <c r="E1900" s="575">
        <v>1515</v>
      </c>
      <c r="F1900" s="575"/>
      <c r="G1900" s="576">
        <v>9.8622189992748369E-2</v>
      </c>
      <c r="H1900" s="440"/>
    </row>
    <row r="1901" spans="1:14" ht="24.95" customHeight="1" x14ac:dyDescent="0.25">
      <c r="A1901" s="574" t="s">
        <v>9</v>
      </c>
      <c r="B1901" s="574"/>
      <c r="C1901" s="575">
        <v>1052</v>
      </c>
      <c r="D1901" s="575"/>
      <c r="E1901" s="575">
        <v>1099</v>
      </c>
      <c r="F1901" s="575"/>
      <c r="G1901" s="576">
        <v>4.467680608365019E-2</v>
      </c>
      <c r="H1901" s="440"/>
    </row>
    <row r="1902" spans="1:14" ht="24.95" customHeight="1" x14ac:dyDescent="0.25">
      <c r="A1902" s="574" t="s">
        <v>10</v>
      </c>
      <c r="B1902" s="574"/>
      <c r="C1902" s="575">
        <v>698</v>
      </c>
      <c r="D1902" s="575"/>
      <c r="E1902" s="575">
        <v>754</v>
      </c>
      <c r="F1902" s="575"/>
      <c r="G1902" s="576">
        <v>8.0229226361031525E-2</v>
      </c>
      <c r="H1902" s="440"/>
    </row>
    <row r="1903" spans="1:14" ht="24.95" customHeight="1" x14ac:dyDescent="0.25">
      <c r="A1903" s="574" t="s">
        <v>11</v>
      </c>
      <c r="B1903" s="574"/>
      <c r="C1903" s="575">
        <v>657</v>
      </c>
      <c r="D1903" s="575"/>
      <c r="E1903" s="575">
        <v>690</v>
      </c>
      <c r="F1903" s="575"/>
      <c r="G1903" s="576">
        <v>5.0228310502283102E-2</v>
      </c>
      <c r="H1903" s="440"/>
    </row>
    <row r="1904" spans="1:14" ht="24.95" customHeight="1" x14ac:dyDescent="0.25">
      <c r="A1904" s="574" t="s">
        <v>12</v>
      </c>
      <c r="B1904" s="574"/>
      <c r="C1904" s="575">
        <v>749</v>
      </c>
      <c r="D1904" s="575"/>
      <c r="E1904" s="575">
        <v>792</v>
      </c>
      <c r="F1904" s="575"/>
      <c r="G1904" s="576">
        <v>5.7409879839786383E-2</v>
      </c>
      <c r="H1904" s="440"/>
    </row>
    <row r="1905" spans="1:11" s="472" customFormat="1" ht="24.95" customHeight="1" x14ac:dyDescent="0.25">
      <c r="A1905" s="517" t="s">
        <v>13</v>
      </c>
      <c r="B1905" s="517"/>
      <c r="C1905" s="581">
        <v>9645</v>
      </c>
      <c r="D1905" s="581"/>
      <c r="E1905" s="581">
        <v>10386</v>
      </c>
      <c r="F1905" s="581"/>
      <c r="G1905" s="583">
        <v>7.682737169517885E-2</v>
      </c>
      <c r="H1905" s="585"/>
    </row>
    <row r="1906" spans="1:11" ht="24.95" customHeight="1" x14ac:dyDescent="0.2">
      <c r="E1906" s="398"/>
      <c r="F1906" s="398"/>
      <c r="G1906" s="398"/>
      <c r="H1906" s="398"/>
      <c r="I1906" s="398"/>
      <c r="J1906" s="398"/>
    </row>
    <row r="1907" spans="1:11" ht="24.95" customHeight="1" x14ac:dyDescent="0.2">
      <c r="E1907" s="398"/>
      <c r="F1907" s="398"/>
      <c r="G1907" s="398"/>
      <c r="H1907" s="398"/>
      <c r="I1907" s="398"/>
      <c r="J1907" s="398"/>
    </row>
    <row r="1908" spans="1:11" s="374" customFormat="1" ht="24.95" customHeight="1" x14ac:dyDescent="0.25">
      <c r="D1908" s="660"/>
      <c r="E1908" s="660"/>
      <c r="F1908" s="660"/>
      <c r="G1908" s="674"/>
      <c r="H1908" s="674"/>
      <c r="I1908" s="674"/>
      <c r="J1908" s="441"/>
      <c r="K1908" s="441"/>
    </row>
    <row r="1909" spans="1:11" ht="24.95" customHeight="1" x14ac:dyDescent="0.2">
      <c r="E1909" s="398"/>
      <c r="F1909" s="398"/>
      <c r="G1909" s="398"/>
      <c r="H1909" s="398"/>
      <c r="I1909" s="398"/>
      <c r="J1909" s="398"/>
    </row>
    <row r="1910" spans="1:11" ht="24.95" customHeight="1" x14ac:dyDescent="0.2">
      <c r="E1910" s="398"/>
      <c r="F1910" s="398"/>
      <c r="G1910" s="398"/>
      <c r="H1910" s="398"/>
      <c r="I1910" s="398"/>
      <c r="J1910" s="398"/>
    </row>
    <row r="1911" spans="1:11" ht="24.95" customHeight="1" x14ac:dyDescent="0.2">
      <c r="E1911" s="398"/>
      <c r="F1911" s="398"/>
      <c r="G1911" s="398"/>
      <c r="H1911" s="398"/>
      <c r="I1911" s="398"/>
      <c r="J1911" s="398"/>
    </row>
    <row r="1912" spans="1:11" ht="24.95" customHeight="1" x14ac:dyDescent="0.2">
      <c r="E1912" s="398"/>
      <c r="F1912" s="398"/>
      <c r="G1912" s="398"/>
      <c r="H1912" s="398"/>
      <c r="I1912" s="398"/>
      <c r="J1912" s="398"/>
    </row>
    <row r="1913" spans="1:11" ht="24.95" customHeight="1" x14ac:dyDescent="0.2">
      <c r="E1913" s="398"/>
      <c r="F1913" s="398"/>
      <c r="G1913" s="398"/>
      <c r="H1913" s="398"/>
      <c r="I1913" s="398"/>
      <c r="J1913" s="398"/>
    </row>
    <row r="1914" spans="1:11" ht="24.95" customHeight="1" x14ac:dyDescent="0.2">
      <c r="E1914" s="398"/>
      <c r="F1914" s="398"/>
      <c r="G1914" s="398"/>
      <c r="H1914" s="398"/>
      <c r="I1914" s="398"/>
      <c r="J1914" s="398"/>
    </row>
    <row r="1915" spans="1:11" ht="24.95" customHeight="1" x14ac:dyDescent="0.2">
      <c r="E1915" s="398"/>
      <c r="F1915" s="398"/>
      <c r="G1915" s="398"/>
      <c r="H1915" s="398"/>
      <c r="I1915" s="398"/>
      <c r="J1915" s="398"/>
    </row>
    <row r="1916" spans="1:11" ht="24.95" customHeight="1" x14ac:dyDescent="0.2">
      <c r="E1916" s="398"/>
      <c r="F1916" s="398"/>
      <c r="G1916" s="398"/>
      <c r="H1916" s="398"/>
      <c r="I1916" s="398"/>
      <c r="J1916" s="398"/>
    </row>
    <row r="1917" spans="1:11" ht="24.95" customHeight="1" x14ac:dyDescent="0.2">
      <c r="E1917" s="398"/>
      <c r="F1917" s="398"/>
      <c r="G1917" s="398"/>
      <c r="H1917" s="398"/>
      <c r="I1917" s="398"/>
      <c r="J1917" s="398"/>
    </row>
    <row r="1918" spans="1:11" ht="24.95" customHeight="1" x14ac:dyDescent="0.2">
      <c r="E1918" s="398"/>
      <c r="F1918" s="398"/>
      <c r="G1918" s="398"/>
      <c r="H1918" s="398"/>
      <c r="I1918" s="398"/>
      <c r="J1918" s="398"/>
    </row>
    <row r="1919" spans="1:11" ht="24.95" customHeight="1" x14ac:dyDescent="0.2">
      <c r="E1919" s="398"/>
      <c r="F1919" s="398"/>
      <c r="G1919" s="398"/>
      <c r="H1919" s="398"/>
      <c r="I1919" s="398"/>
      <c r="J1919" s="398"/>
    </row>
    <row r="1920" spans="1:11" ht="30" customHeight="1" x14ac:dyDescent="0.2">
      <c r="A1920" s="659" t="s">
        <v>99</v>
      </c>
      <c r="B1920" s="659"/>
      <c r="C1920" s="659"/>
      <c r="D1920" s="659"/>
      <c r="E1920" s="659"/>
      <c r="F1920" s="659"/>
      <c r="G1920" s="659"/>
      <c r="H1920" s="438"/>
    </row>
    <row r="1921" spans="1:11" ht="24.95" customHeight="1" x14ac:dyDescent="0.25">
      <c r="A1921" s="572" t="s">
        <v>98</v>
      </c>
      <c r="B1921" s="572"/>
      <c r="C1921" s="573" t="s">
        <v>613</v>
      </c>
      <c r="D1921" s="573"/>
      <c r="E1921" s="573" t="s">
        <v>619</v>
      </c>
      <c r="F1921" s="573"/>
      <c r="G1921" s="572" t="s">
        <v>32</v>
      </c>
      <c r="H1921" s="439"/>
    </row>
    <row r="1922" spans="1:11" ht="24.95" customHeight="1" x14ac:dyDescent="0.25">
      <c r="A1922" s="574" t="s">
        <v>5</v>
      </c>
      <c r="B1922" s="574"/>
      <c r="C1922" s="575">
        <v>26964</v>
      </c>
      <c r="D1922" s="575"/>
      <c r="E1922" s="575">
        <v>26431</v>
      </c>
      <c r="F1922" s="575"/>
      <c r="G1922" s="576">
        <v>-1.9767096869900608E-2</v>
      </c>
      <c r="H1922" s="440"/>
    </row>
    <row r="1923" spans="1:11" ht="24.95" customHeight="1" x14ac:dyDescent="0.25">
      <c r="A1923" s="574" t="s">
        <v>6</v>
      </c>
      <c r="B1923" s="574"/>
      <c r="C1923" s="575">
        <v>29504</v>
      </c>
      <c r="D1923" s="575"/>
      <c r="E1923" s="575">
        <v>29221</v>
      </c>
      <c r="F1923" s="575"/>
      <c r="G1923" s="576">
        <v>-9.591919739696312E-3</v>
      </c>
      <c r="H1923" s="440"/>
    </row>
    <row r="1924" spans="1:11" ht="24.95" customHeight="1" x14ac:dyDescent="0.25">
      <c r="A1924" s="574" t="s">
        <v>70</v>
      </c>
      <c r="B1924" s="574"/>
      <c r="C1924" s="575">
        <v>35379</v>
      </c>
      <c r="D1924" s="575"/>
      <c r="E1924" s="575">
        <v>36744</v>
      </c>
      <c r="F1924" s="575"/>
      <c r="G1924" s="576">
        <v>3.8582209785465955E-2</v>
      </c>
      <c r="H1924" s="440"/>
    </row>
    <row r="1925" spans="1:11" ht="24.95" customHeight="1" x14ac:dyDescent="0.25">
      <c r="A1925" s="574" t="s">
        <v>7</v>
      </c>
      <c r="B1925" s="574"/>
      <c r="C1925" s="575">
        <v>9362</v>
      </c>
      <c r="D1925" s="575"/>
      <c r="E1925" s="575">
        <v>9422</v>
      </c>
      <c r="F1925" s="575"/>
      <c r="G1925" s="576">
        <v>6.4088869899594104E-3</v>
      </c>
      <c r="H1925" s="440"/>
    </row>
    <row r="1926" spans="1:11" ht="24.95" customHeight="1" x14ac:dyDescent="0.25">
      <c r="A1926" s="574" t="s">
        <v>8</v>
      </c>
      <c r="B1926" s="574"/>
      <c r="C1926" s="575">
        <v>27093</v>
      </c>
      <c r="D1926" s="575"/>
      <c r="E1926" s="575">
        <v>28047</v>
      </c>
      <c r="F1926" s="575"/>
      <c r="G1926" s="576">
        <v>3.5212047392315357E-2</v>
      </c>
      <c r="H1926" s="440"/>
    </row>
    <row r="1927" spans="1:11" ht="24.95" customHeight="1" x14ac:dyDescent="0.25">
      <c r="A1927" s="574" t="s">
        <v>9</v>
      </c>
      <c r="B1927" s="574"/>
      <c r="C1927" s="575">
        <v>19349</v>
      </c>
      <c r="D1927" s="575"/>
      <c r="E1927" s="575">
        <v>19888</v>
      </c>
      <c r="F1927" s="575"/>
      <c r="G1927" s="576">
        <v>2.785673678226265E-2</v>
      </c>
      <c r="H1927" s="440"/>
    </row>
    <row r="1928" spans="1:11" ht="24.95" customHeight="1" x14ac:dyDescent="0.25">
      <c r="A1928" s="574" t="s">
        <v>10</v>
      </c>
      <c r="B1928" s="574"/>
      <c r="C1928" s="575">
        <v>14561</v>
      </c>
      <c r="D1928" s="575"/>
      <c r="E1928" s="575">
        <v>14888</v>
      </c>
      <c r="F1928" s="575"/>
      <c r="G1928" s="576">
        <v>2.2457248815328616E-2</v>
      </c>
      <c r="H1928" s="440"/>
    </row>
    <row r="1929" spans="1:11" ht="24.95" customHeight="1" x14ac:dyDescent="0.25">
      <c r="A1929" s="574" t="s">
        <v>11</v>
      </c>
      <c r="B1929" s="574"/>
      <c r="C1929" s="575">
        <v>15614</v>
      </c>
      <c r="D1929" s="575"/>
      <c r="E1929" s="575">
        <v>15922</v>
      </c>
      <c r="F1929" s="575"/>
      <c r="G1929" s="576">
        <v>1.9725887024465222E-2</v>
      </c>
      <c r="H1929" s="440"/>
    </row>
    <row r="1930" spans="1:11" ht="24.95" customHeight="1" x14ac:dyDescent="0.25">
      <c r="A1930" s="574" t="s">
        <v>12</v>
      </c>
      <c r="B1930" s="574"/>
      <c r="C1930" s="575">
        <v>12553</v>
      </c>
      <c r="D1930" s="575"/>
      <c r="E1930" s="575">
        <v>10785</v>
      </c>
      <c r="F1930" s="575"/>
      <c r="G1930" s="576">
        <v>-0.14084282641599619</v>
      </c>
      <c r="H1930" s="440"/>
    </row>
    <row r="1931" spans="1:11" s="472" customFormat="1" ht="24.95" customHeight="1" x14ac:dyDescent="0.25">
      <c r="A1931" s="517" t="s">
        <v>13</v>
      </c>
      <c r="B1931" s="517"/>
      <c r="C1931" s="581">
        <v>190379</v>
      </c>
      <c r="D1931" s="581"/>
      <c r="E1931" s="581">
        <v>191348</v>
      </c>
      <c r="F1931" s="581"/>
      <c r="G1931" s="583">
        <v>5.0898470944799584E-3</v>
      </c>
      <c r="H1931" s="585"/>
    </row>
    <row r="1932" spans="1:11" ht="24.95" customHeight="1" x14ac:dyDescent="0.2">
      <c r="E1932" s="398"/>
      <c r="F1932" s="398"/>
      <c r="G1932" s="398"/>
      <c r="H1932" s="398"/>
      <c r="I1932" s="398"/>
      <c r="J1932" s="398"/>
    </row>
    <row r="1933" spans="1:11" ht="24.95" customHeight="1" x14ac:dyDescent="0.2">
      <c r="E1933" s="398"/>
      <c r="F1933" s="398"/>
      <c r="G1933" s="398"/>
      <c r="H1933" s="398"/>
      <c r="I1933" s="398"/>
      <c r="J1933" s="398"/>
    </row>
    <row r="1934" spans="1:11" s="374" customFormat="1" ht="24.95" customHeight="1" x14ac:dyDescent="0.25">
      <c r="D1934" s="675"/>
      <c r="E1934" s="675"/>
      <c r="F1934" s="675"/>
      <c r="G1934" s="658"/>
      <c r="H1934" s="658"/>
      <c r="I1934" s="658"/>
      <c r="J1934" s="441"/>
      <c r="K1934" s="441"/>
    </row>
    <row r="1935" spans="1:11" ht="24.95" customHeight="1" x14ac:dyDescent="0.2">
      <c r="E1935" s="398"/>
      <c r="F1935" s="398"/>
      <c r="G1935" s="398"/>
      <c r="H1935" s="398"/>
      <c r="I1935" s="398"/>
      <c r="J1935" s="398"/>
    </row>
    <row r="1936" spans="1:11" ht="24.95" customHeight="1" x14ac:dyDescent="0.2">
      <c r="E1936" s="398"/>
      <c r="F1936" s="398"/>
      <c r="G1936" s="398"/>
      <c r="H1936" s="398"/>
      <c r="I1936" s="398"/>
      <c r="J1936" s="398"/>
    </row>
    <row r="1937" spans="5:10" ht="24.95" customHeight="1" x14ac:dyDescent="0.2">
      <c r="E1937" s="398"/>
      <c r="F1937" s="398"/>
      <c r="G1937" s="398"/>
      <c r="H1937" s="398"/>
      <c r="I1937" s="398"/>
      <c r="J1937" s="398"/>
    </row>
    <row r="1938" spans="5:10" ht="24.95" customHeight="1" x14ac:dyDescent="0.2">
      <c r="E1938" s="398"/>
      <c r="F1938" s="398"/>
      <c r="G1938" s="398"/>
      <c r="H1938" s="398"/>
      <c r="I1938" s="398"/>
      <c r="J1938" s="398"/>
    </row>
    <row r="1939" spans="5:10" ht="24.95" customHeight="1" x14ac:dyDescent="0.2">
      <c r="E1939" s="398"/>
      <c r="F1939" s="398"/>
      <c r="G1939" s="398"/>
      <c r="H1939" s="398"/>
      <c r="I1939" s="398"/>
      <c r="J1939" s="398"/>
    </row>
    <row r="1940" spans="5:10" ht="24.95" customHeight="1" x14ac:dyDescent="0.2">
      <c r="E1940" s="398"/>
      <c r="F1940" s="398"/>
      <c r="G1940" s="398"/>
      <c r="H1940" s="398"/>
      <c r="I1940" s="398"/>
      <c r="J1940" s="398"/>
    </row>
    <row r="1941" spans="5:10" ht="24.95" customHeight="1" x14ac:dyDescent="0.2">
      <c r="E1941" s="398"/>
      <c r="F1941" s="398"/>
      <c r="G1941" s="398"/>
      <c r="H1941" s="398"/>
      <c r="I1941" s="398"/>
      <c r="J1941" s="398"/>
    </row>
    <row r="1942" spans="5:10" ht="24.95" customHeight="1" x14ac:dyDescent="0.2">
      <c r="E1942" s="398"/>
      <c r="F1942" s="398"/>
      <c r="G1942" s="398"/>
      <c r="H1942" s="398"/>
      <c r="I1942" s="398"/>
      <c r="J1942" s="398"/>
    </row>
    <row r="1943" spans="5:10" ht="24.95" customHeight="1" x14ac:dyDescent="0.2">
      <c r="E1943" s="398"/>
      <c r="F1943" s="398"/>
      <c r="G1943" s="398"/>
      <c r="H1943" s="398"/>
      <c r="I1943" s="398"/>
      <c r="J1943" s="398"/>
    </row>
    <row r="1944" spans="5:10" ht="24.95" customHeight="1" x14ac:dyDescent="0.2">
      <c r="E1944" s="398"/>
      <c r="F1944" s="398"/>
      <c r="G1944" s="398"/>
      <c r="H1944" s="398"/>
      <c r="I1944" s="398"/>
      <c r="J1944" s="398"/>
    </row>
    <row r="1945" spans="5:10" ht="24.95" customHeight="1" x14ac:dyDescent="0.2">
      <c r="E1945" s="398"/>
      <c r="F1945" s="398"/>
      <c r="G1945" s="398"/>
      <c r="H1945" s="398"/>
      <c r="I1945" s="398"/>
      <c r="J1945" s="398"/>
    </row>
    <row r="1946" spans="5:10" ht="24.95" customHeight="1" x14ac:dyDescent="0.2">
      <c r="E1946" s="398"/>
      <c r="F1946" s="398"/>
      <c r="G1946" s="398"/>
      <c r="H1946" s="398"/>
      <c r="I1946" s="398"/>
      <c r="J1946" s="398"/>
    </row>
    <row r="1947" spans="5:10" ht="24.95" customHeight="1" x14ac:dyDescent="0.2">
      <c r="E1947" s="398"/>
      <c r="F1947" s="398"/>
      <c r="G1947" s="398"/>
      <c r="H1947" s="398"/>
      <c r="I1947" s="398"/>
      <c r="J1947" s="398"/>
    </row>
    <row r="1948" spans="5:10" ht="24.95" customHeight="1" x14ac:dyDescent="0.2">
      <c r="E1948" s="398"/>
      <c r="F1948" s="398"/>
      <c r="G1948" s="398"/>
      <c r="H1948" s="398"/>
      <c r="I1948" s="398"/>
      <c r="J1948" s="398"/>
    </row>
    <row r="1949" spans="5:10" ht="24.95" customHeight="1" x14ac:dyDescent="0.2">
      <c r="E1949" s="398"/>
      <c r="F1949" s="398"/>
      <c r="G1949" s="398"/>
      <c r="H1949" s="398"/>
      <c r="I1949" s="398"/>
      <c r="J1949" s="398"/>
    </row>
    <row r="1950" spans="5:10" ht="24.95" customHeight="1" x14ac:dyDescent="0.2">
      <c r="E1950" s="398"/>
      <c r="F1950" s="398"/>
      <c r="G1950" s="398"/>
      <c r="H1950" s="398"/>
      <c r="I1950" s="398"/>
      <c r="J1950" s="398"/>
    </row>
    <row r="1951" spans="5:10" ht="24.95" customHeight="1" x14ac:dyDescent="0.2">
      <c r="E1951" s="398"/>
      <c r="F1951" s="398"/>
      <c r="G1951" s="398"/>
      <c r="H1951" s="398"/>
      <c r="I1951" s="398"/>
      <c r="J1951" s="398"/>
    </row>
    <row r="1952" spans="5:10" ht="24.95" customHeight="1" x14ac:dyDescent="0.2">
      <c r="E1952" s="398"/>
      <c r="F1952" s="398"/>
      <c r="G1952" s="398"/>
      <c r="H1952" s="398"/>
      <c r="I1952" s="398"/>
      <c r="J1952" s="398"/>
    </row>
    <row r="1953" spans="1:14" ht="24.95" customHeight="1" x14ac:dyDescent="0.2">
      <c r="E1953" s="398"/>
      <c r="F1953" s="398"/>
      <c r="G1953" s="398"/>
      <c r="H1953" s="398"/>
      <c r="I1953" s="398"/>
      <c r="J1953" s="398"/>
    </row>
    <row r="1954" spans="1:14" ht="24.95" customHeight="1" x14ac:dyDescent="0.2">
      <c r="E1954" s="398"/>
      <c r="F1954" s="398"/>
      <c r="G1954" s="398"/>
      <c r="H1954" s="398"/>
      <c r="I1954" s="398"/>
      <c r="J1954" s="398"/>
    </row>
    <row r="1955" spans="1:14" ht="24.95" customHeight="1" x14ac:dyDescent="0.2">
      <c r="E1955" s="398"/>
      <c r="F1955" s="398"/>
      <c r="G1955" s="398"/>
      <c r="H1955" s="398"/>
      <c r="I1955" s="398"/>
      <c r="J1955" s="398"/>
    </row>
    <row r="1956" spans="1:14" ht="24.95" customHeight="1" x14ac:dyDescent="0.2">
      <c r="E1956" s="398"/>
      <c r="F1956" s="398"/>
      <c r="G1956" s="398"/>
      <c r="H1956" s="398"/>
      <c r="I1956" s="398"/>
      <c r="J1956" s="398"/>
    </row>
    <row r="1957" spans="1:14" ht="24.95" customHeight="1" x14ac:dyDescent="0.2">
      <c r="E1957" s="398"/>
      <c r="F1957" s="398"/>
      <c r="G1957" s="398"/>
      <c r="H1957" s="398"/>
      <c r="I1957" s="398"/>
      <c r="J1957" s="398"/>
    </row>
    <row r="1958" spans="1:14" ht="24.95" customHeight="1" x14ac:dyDescent="0.2">
      <c r="E1958" s="398"/>
      <c r="F1958" s="398"/>
      <c r="G1958" s="398"/>
      <c r="H1958" s="398"/>
      <c r="I1958" s="398"/>
      <c r="J1958" s="398"/>
    </row>
    <row r="1959" spans="1:14" ht="24.95" customHeight="1" x14ac:dyDescent="0.2">
      <c r="E1959" s="398"/>
      <c r="F1959" s="398"/>
      <c r="G1959" s="398"/>
      <c r="H1959" s="398"/>
      <c r="I1959" s="398"/>
      <c r="J1959" s="398"/>
    </row>
    <row r="1960" spans="1:14" ht="24.95" customHeight="1" x14ac:dyDescent="0.2">
      <c r="E1960" s="398"/>
      <c r="F1960" s="398"/>
      <c r="G1960" s="398"/>
      <c r="H1960" s="398"/>
      <c r="I1960" s="398"/>
      <c r="J1960" s="398"/>
    </row>
    <row r="1961" spans="1:14" ht="24.95" customHeight="1" x14ac:dyDescent="0.2">
      <c r="E1961" s="398"/>
      <c r="F1961" s="398"/>
      <c r="G1961" s="398"/>
      <c r="H1961" s="398"/>
      <c r="I1961" s="398"/>
      <c r="J1961" s="398"/>
      <c r="N1961" s="4">
        <v>23</v>
      </c>
    </row>
    <row r="1962" spans="1:14" ht="39.75" customHeight="1" x14ac:dyDescent="0.4">
      <c r="A1962" s="763" t="s">
        <v>503</v>
      </c>
      <c r="B1962" s="763"/>
      <c r="C1962" s="763"/>
      <c r="D1962" s="763"/>
      <c r="E1962" s="763"/>
      <c r="F1962" s="763"/>
      <c r="G1962" s="763"/>
      <c r="H1962" s="763"/>
      <c r="I1962" s="763"/>
      <c r="J1962" s="763"/>
      <c r="K1962" s="763"/>
      <c r="L1962" s="763"/>
      <c r="M1962" s="763"/>
      <c r="N1962" s="763"/>
    </row>
    <row r="1963" spans="1:14" ht="24.95" customHeight="1" x14ac:dyDescent="0.2">
      <c r="E1963" s="398"/>
      <c r="F1963" s="398"/>
      <c r="G1963" s="398"/>
      <c r="H1963" s="398"/>
      <c r="I1963" s="398"/>
      <c r="J1963" s="398"/>
    </row>
    <row r="1964" spans="1:14" s="12" customFormat="1" ht="35.1" customHeight="1" x14ac:dyDescent="0.35">
      <c r="A1964" s="716" t="s">
        <v>504</v>
      </c>
      <c r="B1964" s="716"/>
      <c r="C1964" s="716"/>
      <c r="D1964" s="716"/>
      <c r="E1964" s="716"/>
      <c r="F1964" s="716"/>
      <c r="G1964" s="716"/>
      <c r="H1964" s="716"/>
      <c r="I1964" s="716"/>
      <c r="J1964" s="716"/>
      <c r="K1964" s="716"/>
      <c r="L1964" s="716"/>
      <c r="M1964" s="716"/>
      <c r="N1964" s="716"/>
    </row>
    <row r="1965" spans="1:14" ht="20.100000000000001" customHeight="1" x14ac:dyDescent="0.2">
      <c r="E1965" s="398"/>
      <c r="F1965" s="398"/>
      <c r="G1965" s="398"/>
      <c r="H1965" s="398"/>
      <c r="I1965" s="398"/>
      <c r="J1965" s="398"/>
    </row>
    <row r="1966" spans="1:14" ht="24.95" customHeight="1" x14ac:dyDescent="0.2">
      <c r="A1966" s="659" t="s">
        <v>97</v>
      </c>
      <c r="B1966" s="659"/>
      <c r="C1966" s="659"/>
      <c r="D1966" s="659"/>
      <c r="E1966" s="659"/>
      <c r="F1966" s="659"/>
      <c r="G1966" s="659"/>
      <c r="H1966" s="398"/>
      <c r="I1966" s="398"/>
      <c r="J1966" s="398"/>
      <c r="K1966" s="398"/>
      <c r="L1966" s="398"/>
      <c r="M1966" s="398"/>
      <c r="N1966" s="398"/>
    </row>
    <row r="1967" spans="1:14" ht="24.95" customHeight="1" x14ac:dyDescent="0.25">
      <c r="A1967" s="572" t="s">
        <v>98</v>
      </c>
      <c r="B1967" s="572"/>
      <c r="C1967" s="573" t="s">
        <v>613</v>
      </c>
      <c r="D1967" s="573"/>
      <c r="E1967" s="573" t="s">
        <v>619</v>
      </c>
      <c r="F1967" s="573"/>
      <c r="G1967" s="572" t="s">
        <v>32</v>
      </c>
      <c r="H1967" s="439"/>
    </row>
    <row r="1968" spans="1:14" ht="24.95" customHeight="1" x14ac:dyDescent="0.2">
      <c r="A1968" s="574" t="s">
        <v>5</v>
      </c>
      <c r="B1968" s="374"/>
      <c r="C1968" s="575">
        <v>152</v>
      </c>
      <c r="D1968" s="575"/>
      <c r="E1968" s="575">
        <v>154</v>
      </c>
      <c r="F1968" s="575"/>
      <c r="G1968" s="576">
        <v>1.3157894736842105E-2</v>
      </c>
      <c r="H1968" s="398"/>
      <c r="I1968" s="398"/>
      <c r="J1968" s="398"/>
    </row>
    <row r="1969" spans="1:14" ht="24.95" customHeight="1" x14ac:dyDescent="0.2">
      <c r="A1969" s="574" t="s">
        <v>6</v>
      </c>
      <c r="B1969" s="374"/>
      <c r="C1969" s="575">
        <v>320</v>
      </c>
      <c r="D1969" s="575"/>
      <c r="E1969" s="575">
        <v>315</v>
      </c>
      <c r="F1969" s="575"/>
      <c r="G1969" s="576">
        <v>-1.5625E-2</v>
      </c>
      <c r="H1969" s="398"/>
      <c r="I1969" s="398"/>
      <c r="J1969" s="398"/>
    </row>
    <row r="1970" spans="1:14" ht="24.95" customHeight="1" x14ac:dyDescent="0.2">
      <c r="A1970" s="574" t="s">
        <v>18</v>
      </c>
      <c r="B1970" s="374"/>
      <c r="C1970" s="575">
        <v>428</v>
      </c>
      <c r="D1970" s="575"/>
      <c r="E1970" s="575">
        <v>435</v>
      </c>
      <c r="F1970" s="575"/>
      <c r="G1970" s="576">
        <v>1.6355140186915886E-2</v>
      </c>
      <c r="H1970" s="398"/>
      <c r="I1970" s="398"/>
      <c r="J1970" s="398"/>
    </row>
    <row r="1971" spans="1:14" ht="24.95" customHeight="1" x14ac:dyDescent="0.2">
      <c r="A1971" s="574" t="s">
        <v>7</v>
      </c>
      <c r="B1971" s="374"/>
      <c r="C1971" s="575">
        <v>115</v>
      </c>
      <c r="D1971" s="575"/>
      <c r="E1971" s="575">
        <v>118</v>
      </c>
      <c r="F1971" s="575"/>
      <c r="G1971" s="576">
        <v>2.6086956521739129E-2</v>
      </c>
      <c r="H1971" s="398"/>
      <c r="I1971" s="398"/>
      <c r="J1971" s="398"/>
    </row>
    <row r="1972" spans="1:14" ht="24.95" customHeight="1" x14ac:dyDescent="0.2">
      <c r="A1972" s="574" t="s">
        <v>8</v>
      </c>
      <c r="B1972" s="374"/>
      <c r="C1972" s="575">
        <v>265</v>
      </c>
      <c r="D1972" s="575"/>
      <c r="E1972" s="575">
        <v>264</v>
      </c>
      <c r="F1972" s="575"/>
      <c r="G1972" s="576">
        <v>-3.7735849056603774E-3</v>
      </c>
      <c r="H1972" s="398"/>
      <c r="I1972" s="398"/>
      <c r="J1972" s="398"/>
    </row>
    <row r="1973" spans="1:14" ht="24.95" customHeight="1" x14ac:dyDescent="0.2">
      <c r="A1973" s="574" t="s">
        <v>9</v>
      </c>
      <c r="B1973" s="374"/>
      <c r="C1973" s="575">
        <v>165</v>
      </c>
      <c r="D1973" s="575"/>
      <c r="E1973" s="575">
        <v>165</v>
      </c>
      <c r="F1973" s="575"/>
      <c r="G1973" s="576">
        <v>0</v>
      </c>
      <c r="H1973" s="398"/>
      <c r="I1973" s="398"/>
      <c r="J1973" s="398"/>
    </row>
    <row r="1974" spans="1:14" ht="24.95" customHeight="1" x14ac:dyDescent="0.2">
      <c r="A1974" s="574" t="s">
        <v>10</v>
      </c>
      <c r="B1974" s="374"/>
      <c r="C1974" s="575">
        <v>137</v>
      </c>
      <c r="D1974" s="575"/>
      <c r="E1974" s="575">
        <v>138</v>
      </c>
      <c r="F1974" s="575"/>
      <c r="G1974" s="576">
        <v>7.2992700729927005E-3</v>
      </c>
      <c r="H1974" s="398"/>
      <c r="I1974" s="398"/>
      <c r="J1974" s="398"/>
    </row>
    <row r="1975" spans="1:14" ht="24.95" customHeight="1" x14ac:dyDescent="0.2">
      <c r="A1975" s="574" t="s">
        <v>11</v>
      </c>
      <c r="B1975" s="374"/>
      <c r="C1975" s="575">
        <v>167</v>
      </c>
      <c r="D1975" s="575"/>
      <c r="E1975" s="575">
        <v>169</v>
      </c>
      <c r="F1975" s="575"/>
      <c r="G1975" s="576">
        <v>1.1976047904191617E-2</v>
      </c>
      <c r="H1975" s="398"/>
      <c r="I1975" s="398"/>
      <c r="J1975" s="398"/>
    </row>
    <row r="1976" spans="1:14" ht="24.95" customHeight="1" x14ac:dyDescent="0.2">
      <c r="A1976" s="574" t="s">
        <v>12</v>
      </c>
      <c r="B1976" s="374"/>
      <c r="C1976" s="575">
        <v>103</v>
      </c>
      <c r="D1976" s="575"/>
      <c r="E1976" s="575">
        <v>106</v>
      </c>
      <c r="F1976" s="575"/>
      <c r="G1976" s="576">
        <v>2.9126213592233011E-2</v>
      </c>
      <c r="H1976" s="398"/>
      <c r="I1976" s="398"/>
      <c r="J1976" s="398"/>
    </row>
    <row r="1977" spans="1:14" s="472" customFormat="1" ht="24.95" customHeight="1" x14ac:dyDescent="0.2">
      <c r="A1977" s="517" t="s">
        <v>13</v>
      </c>
      <c r="B1977" s="517"/>
      <c r="C1977" s="582">
        <v>1852</v>
      </c>
      <c r="D1977" s="581"/>
      <c r="E1977" s="581">
        <v>1864</v>
      </c>
      <c r="F1977" s="581"/>
      <c r="G1977" s="583">
        <v>6.4794816414686825E-3</v>
      </c>
      <c r="H1977" s="584"/>
      <c r="I1977" s="584"/>
      <c r="J1977" s="584"/>
    </row>
    <row r="1978" spans="1:14" ht="24.95" customHeight="1" x14ac:dyDescent="0.2">
      <c r="E1978" s="398"/>
      <c r="F1978" s="398"/>
      <c r="G1978" s="398"/>
      <c r="H1978" s="398"/>
      <c r="I1978" s="398"/>
      <c r="J1978" s="398"/>
    </row>
    <row r="1979" spans="1:14" ht="24.95" customHeight="1" x14ac:dyDescent="0.2">
      <c r="E1979" s="398"/>
      <c r="F1979" s="398"/>
      <c r="G1979" s="398"/>
      <c r="H1979" s="398"/>
      <c r="I1979" s="398"/>
      <c r="J1979" s="398"/>
    </row>
    <row r="1980" spans="1:14" ht="24.95" customHeight="1" x14ac:dyDescent="0.2">
      <c r="E1980" s="398"/>
      <c r="F1980" s="398"/>
      <c r="G1980" s="398"/>
      <c r="H1980" s="398"/>
      <c r="I1980" s="398"/>
      <c r="J1980" s="398"/>
    </row>
    <row r="1981" spans="1:14" ht="24.95" customHeight="1" x14ac:dyDescent="0.2">
      <c r="A1981" s="659" t="s">
        <v>99</v>
      </c>
      <c r="B1981" s="659"/>
      <c r="C1981" s="659"/>
      <c r="D1981" s="659"/>
      <c r="E1981" s="659"/>
      <c r="F1981" s="659"/>
      <c r="G1981" s="659"/>
      <c r="H1981" s="398"/>
      <c r="I1981" s="398"/>
      <c r="J1981" s="398"/>
      <c r="K1981" s="398"/>
      <c r="L1981" s="398"/>
      <c r="M1981" s="398"/>
      <c r="N1981" s="398"/>
    </row>
    <row r="1982" spans="1:14" ht="24.95" customHeight="1" x14ac:dyDescent="0.25">
      <c r="A1982" s="572" t="s">
        <v>98</v>
      </c>
      <c r="B1982" s="572"/>
      <c r="C1982" s="573" t="s">
        <v>613</v>
      </c>
      <c r="D1982" s="573"/>
      <c r="E1982" s="573" t="s">
        <v>619</v>
      </c>
      <c r="F1982" s="573"/>
      <c r="G1982" s="572" t="s">
        <v>32</v>
      </c>
      <c r="H1982" s="439"/>
    </row>
    <row r="1983" spans="1:14" ht="24.95" customHeight="1" x14ac:dyDescent="0.2">
      <c r="A1983" s="574" t="s">
        <v>5</v>
      </c>
      <c r="B1983" s="575"/>
      <c r="C1983" s="575">
        <v>6111</v>
      </c>
      <c r="D1983" s="577"/>
      <c r="E1983" s="575">
        <v>6201</v>
      </c>
      <c r="F1983" s="575"/>
      <c r="G1983" s="576">
        <v>1.4727540500736377E-2</v>
      </c>
      <c r="H1983" s="398"/>
      <c r="I1983" s="398"/>
      <c r="J1983" s="398"/>
    </row>
    <row r="1984" spans="1:14" ht="24.95" customHeight="1" x14ac:dyDescent="0.2">
      <c r="A1984" s="574" t="s">
        <v>6</v>
      </c>
      <c r="B1984" s="575"/>
      <c r="C1984" s="575">
        <v>11540</v>
      </c>
      <c r="D1984" s="577"/>
      <c r="E1984" s="575">
        <v>11517</v>
      </c>
      <c r="F1984" s="575"/>
      <c r="G1984" s="576">
        <v>-1.9930675909878683E-3</v>
      </c>
      <c r="H1984" s="398"/>
      <c r="I1984" s="398"/>
      <c r="J1984" s="398"/>
    </row>
    <row r="1985" spans="1:14" ht="24.95" customHeight="1" x14ac:dyDescent="0.2">
      <c r="A1985" s="574" t="s">
        <v>18</v>
      </c>
      <c r="B1985" s="575"/>
      <c r="C1985" s="575">
        <v>13227</v>
      </c>
      <c r="D1985" s="577"/>
      <c r="E1985" s="575">
        <v>13376</v>
      </c>
      <c r="F1985" s="575"/>
      <c r="G1985" s="576">
        <v>1.1264837075678536E-2</v>
      </c>
      <c r="H1985" s="398"/>
      <c r="I1985" s="398"/>
      <c r="J1985" s="398"/>
    </row>
    <row r="1986" spans="1:14" ht="24.95" customHeight="1" x14ac:dyDescent="0.2">
      <c r="A1986" s="574" t="s">
        <v>7</v>
      </c>
      <c r="B1986" s="575"/>
      <c r="C1986" s="575">
        <v>3678</v>
      </c>
      <c r="D1986" s="577"/>
      <c r="E1986" s="575">
        <v>3802</v>
      </c>
      <c r="F1986" s="575"/>
      <c r="G1986" s="576">
        <v>3.3713974986405652E-2</v>
      </c>
      <c r="H1986" s="398"/>
      <c r="I1986" s="398"/>
      <c r="J1986" s="398"/>
    </row>
    <row r="1987" spans="1:14" ht="24.95" customHeight="1" x14ac:dyDescent="0.2">
      <c r="A1987" s="574" t="s">
        <v>8</v>
      </c>
      <c r="B1987" s="575"/>
      <c r="C1987" s="575">
        <v>12109</v>
      </c>
      <c r="D1987" s="577"/>
      <c r="E1987" s="575">
        <v>12080</v>
      </c>
      <c r="F1987" s="575"/>
      <c r="G1987" s="576">
        <v>-2.3949128747212819E-3</v>
      </c>
      <c r="H1987" s="398"/>
      <c r="I1987" s="398"/>
      <c r="J1987" s="398"/>
    </row>
    <row r="1988" spans="1:14" ht="24.95" customHeight="1" x14ac:dyDescent="0.2">
      <c r="A1988" s="574" t="s">
        <v>9</v>
      </c>
      <c r="B1988" s="575"/>
      <c r="C1988" s="575">
        <v>6701</v>
      </c>
      <c r="D1988" s="577"/>
      <c r="E1988" s="575">
        <v>6752</v>
      </c>
      <c r="F1988" s="575"/>
      <c r="G1988" s="576">
        <v>7.6108043575585736E-3</v>
      </c>
      <c r="H1988" s="398"/>
      <c r="I1988" s="398"/>
      <c r="J1988" s="398"/>
    </row>
    <row r="1989" spans="1:14" ht="24.95" customHeight="1" x14ac:dyDescent="0.2">
      <c r="A1989" s="574" t="s">
        <v>10</v>
      </c>
      <c r="B1989" s="575"/>
      <c r="C1989" s="575">
        <v>4188</v>
      </c>
      <c r="D1989" s="577"/>
      <c r="E1989" s="575">
        <v>4077</v>
      </c>
      <c r="F1989" s="575"/>
      <c r="G1989" s="576">
        <v>-2.650429799426934E-2</v>
      </c>
      <c r="H1989" s="398"/>
      <c r="I1989" s="398"/>
      <c r="J1989" s="398"/>
    </row>
    <row r="1990" spans="1:14" ht="24.95" customHeight="1" x14ac:dyDescent="0.2">
      <c r="A1990" s="574" t="s">
        <v>11</v>
      </c>
      <c r="B1990" s="575"/>
      <c r="C1990" s="575">
        <v>9290</v>
      </c>
      <c r="D1990" s="577"/>
      <c r="E1990" s="575">
        <v>9350</v>
      </c>
      <c r="F1990" s="575"/>
      <c r="G1990" s="576">
        <v>6.4585575888051671E-3</v>
      </c>
      <c r="H1990" s="398"/>
      <c r="I1990" s="398"/>
      <c r="J1990" s="398"/>
    </row>
    <row r="1991" spans="1:14" ht="24.95" customHeight="1" x14ac:dyDescent="0.2">
      <c r="A1991" s="574" t="s">
        <v>12</v>
      </c>
      <c r="B1991" s="575"/>
      <c r="C1991" s="575">
        <v>3589</v>
      </c>
      <c r="D1991" s="577"/>
      <c r="E1991" s="575">
        <v>3921</v>
      </c>
      <c r="F1991" s="575"/>
      <c r="G1991" s="576">
        <v>9.2504876010030643E-2</v>
      </c>
      <c r="H1991" s="398"/>
      <c r="I1991" s="398"/>
      <c r="J1991" s="398"/>
    </row>
    <row r="1992" spans="1:14" s="472" customFormat="1" ht="24.95" customHeight="1" x14ac:dyDescent="0.2">
      <c r="A1992" s="517" t="s">
        <v>13</v>
      </c>
      <c r="B1992" s="581"/>
      <c r="C1992" s="581">
        <v>70433</v>
      </c>
      <c r="D1992" s="582"/>
      <c r="E1992" s="581">
        <v>71076</v>
      </c>
      <c r="F1992" s="581"/>
      <c r="G1992" s="583">
        <v>9.1292433944315868E-3</v>
      </c>
      <c r="H1992" s="584"/>
      <c r="I1992" s="584"/>
      <c r="J1992" s="584"/>
    </row>
    <row r="1993" spans="1:14" ht="24.95" customHeight="1" x14ac:dyDescent="0.2">
      <c r="E1993" s="398"/>
      <c r="F1993" s="398"/>
      <c r="G1993" s="398"/>
      <c r="H1993" s="398"/>
      <c r="I1993" s="398"/>
      <c r="J1993" s="398"/>
    </row>
    <row r="1994" spans="1:14" ht="24.95" customHeight="1" x14ac:dyDescent="0.2">
      <c r="E1994" s="398"/>
      <c r="F1994" s="398"/>
      <c r="G1994" s="398"/>
      <c r="H1994" s="398"/>
      <c r="I1994" s="398"/>
      <c r="J1994" s="398"/>
    </row>
    <row r="1995" spans="1:14" ht="24.95" customHeight="1" x14ac:dyDescent="0.2">
      <c r="E1995" s="398"/>
      <c r="F1995" s="398"/>
      <c r="G1995" s="398"/>
      <c r="H1995" s="398"/>
      <c r="I1995" s="398"/>
      <c r="J1995" s="398"/>
    </row>
    <row r="1996" spans="1:14" ht="24.95" customHeight="1" x14ac:dyDescent="0.2">
      <c r="A1996" s="659" t="s">
        <v>100</v>
      </c>
      <c r="B1996" s="659"/>
      <c r="C1996" s="659"/>
      <c r="D1996" s="659"/>
      <c r="E1996" s="659"/>
      <c r="F1996" s="659"/>
      <c r="G1996" s="659"/>
      <c r="H1996" s="398"/>
      <c r="I1996" s="398"/>
      <c r="J1996" s="398"/>
      <c r="K1996" s="398"/>
      <c r="L1996" s="398"/>
      <c r="M1996" s="398"/>
      <c r="N1996" s="398"/>
    </row>
    <row r="1997" spans="1:14" ht="24.95" customHeight="1" x14ac:dyDescent="0.2">
      <c r="A1997" s="572" t="s">
        <v>19</v>
      </c>
      <c r="B1997" s="573"/>
      <c r="C1997" s="573" t="s">
        <v>613</v>
      </c>
      <c r="D1997" s="573"/>
      <c r="E1997" s="573" t="s">
        <v>619</v>
      </c>
      <c r="F1997" s="573"/>
      <c r="G1997" s="573" t="s">
        <v>32</v>
      </c>
      <c r="H1997" s="378"/>
      <c r="N1997" s="442"/>
    </row>
    <row r="1998" spans="1:14" ht="24.95" customHeight="1" x14ac:dyDescent="0.25">
      <c r="A1998" s="574" t="s">
        <v>101</v>
      </c>
      <c r="B1998" s="575"/>
      <c r="C1998" s="575">
        <v>15</v>
      </c>
      <c r="D1998" s="577"/>
      <c r="E1998" s="575">
        <v>15</v>
      </c>
      <c r="F1998" s="575"/>
      <c r="G1998" s="576">
        <v>0</v>
      </c>
      <c r="H1998" s="443"/>
      <c r="I1998" s="675"/>
      <c r="J1998" s="675"/>
      <c r="K1998" s="444"/>
      <c r="L1998" s="658"/>
      <c r="M1998" s="658"/>
      <c r="N1998" s="374"/>
    </row>
    <row r="1999" spans="1:14" ht="24.95" customHeight="1" x14ac:dyDescent="0.2">
      <c r="A1999" s="574" t="s">
        <v>102</v>
      </c>
      <c r="B1999" s="575"/>
      <c r="C1999" s="575">
        <v>148</v>
      </c>
      <c r="D1999" s="577"/>
      <c r="E1999" s="575">
        <v>152</v>
      </c>
      <c r="F1999" s="575"/>
      <c r="G1999" s="576">
        <v>2.7027027027027029E-2</v>
      </c>
      <c r="H1999" s="398"/>
      <c r="I1999" s="398"/>
      <c r="J1999" s="398"/>
    </row>
    <row r="2000" spans="1:14" ht="24.95" customHeight="1" x14ac:dyDescent="0.2">
      <c r="A2000" s="574" t="s">
        <v>103</v>
      </c>
      <c r="B2000" s="575"/>
      <c r="C2000" s="575">
        <v>226</v>
      </c>
      <c r="D2000" s="577"/>
      <c r="E2000" s="575">
        <v>225</v>
      </c>
      <c r="F2000" s="575"/>
      <c r="G2000" s="576">
        <v>-4.4247787610619468E-3</v>
      </c>
      <c r="H2000" s="398"/>
      <c r="I2000" s="398"/>
      <c r="J2000" s="398"/>
    </row>
    <row r="2001" spans="1:14" ht="24.95" customHeight="1" x14ac:dyDescent="0.2">
      <c r="A2001" s="574" t="s">
        <v>104</v>
      </c>
      <c r="B2001" s="575"/>
      <c r="C2001" s="575">
        <v>193</v>
      </c>
      <c r="D2001" s="577"/>
      <c r="E2001" s="575">
        <v>195</v>
      </c>
      <c r="F2001" s="575"/>
      <c r="G2001" s="576">
        <v>1.0362694300518135E-2</v>
      </c>
      <c r="H2001" s="398"/>
      <c r="I2001" s="398"/>
      <c r="J2001" s="398"/>
    </row>
    <row r="2002" spans="1:14" ht="24.95" customHeight="1" x14ac:dyDescent="0.2">
      <c r="A2002" s="574" t="s">
        <v>105</v>
      </c>
      <c r="B2002" s="575"/>
      <c r="C2002" s="575">
        <v>56</v>
      </c>
      <c r="D2002" s="577"/>
      <c r="E2002" s="575">
        <v>57</v>
      </c>
      <c r="F2002" s="575"/>
      <c r="G2002" s="576">
        <v>1.7857142857142856E-2</v>
      </c>
      <c r="H2002" s="398"/>
      <c r="I2002" s="398"/>
      <c r="J2002" s="398"/>
    </row>
    <row r="2003" spans="1:14" ht="24.95" customHeight="1" x14ac:dyDescent="0.2">
      <c r="A2003" s="517" t="s">
        <v>106</v>
      </c>
      <c r="B2003" s="580"/>
      <c r="C2003" s="581">
        <v>638</v>
      </c>
      <c r="D2003" s="582"/>
      <c r="E2003" s="581">
        <v>644</v>
      </c>
      <c r="F2003" s="580"/>
      <c r="G2003" s="571">
        <v>9.4043887147335428E-3</v>
      </c>
      <c r="H2003" s="398"/>
      <c r="I2003" s="398"/>
      <c r="J2003" s="398"/>
    </row>
    <row r="2004" spans="1:14" ht="24.95" customHeight="1" x14ac:dyDescent="0.2">
      <c r="A2004" s="574" t="s">
        <v>107</v>
      </c>
      <c r="B2004" s="575"/>
      <c r="C2004" s="575">
        <v>412</v>
      </c>
      <c r="D2004" s="577"/>
      <c r="E2004" s="575">
        <v>412</v>
      </c>
      <c r="F2004" s="575"/>
      <c r="G2004" s="576">
        <v>0</v>
      </c>
      <c r="H2004" s="398"/>
      <c r="I2004" s="398"/>
      <c r="J2004" s="398"/>
    </row>
    <row r="2005" spans="1:14" ht="24.95" customHeight="1" x14ac:dyDescent="0.2">
      <c r="A2005" s="574" t="s">
        <v>108</v>
      </c>
      <c r="B2005" s="575"/>
      <c r="C2005" s="575">
        <v>421</v>
      </c>
      <c r="D2005" s="577"/>
      <c r="E2005" s="575">
        <v>422</v>
      </c>
      <c r="F2005" s="575"/>
      <c r="G2005" s="576">
        <v>2.3752969121140144E-3</v>
      </c>
      <c r="H2005" s="398"/>
      <c r="I2005" s="398"/>
      <c r="J2005" s="398"/>
    </row>
    <row r="2006" spans="1:14" ht="24.95" customHeight="1" x14ac:dyDescent="0.2">
      <c r="A2006" s="517" t="s">
        <v>109</v>
      </c>
      <c r="B2006" s="587"/>
      <c r="C2006" s="581">
        <v>833</v>
      </c>
      <c r="D2006" s="582"/>
      <c r="E2006" s="581">
        <v>834</v>
      </c>
      <c r="F2006" s="587"/>
      <c r="G2006" s="583">
        <v>1.2004801920768306E-3</v>
      </c>
      <c r="H2006" s="398"/>
      <c r="I2006" s="398"/>
      <c r="J2006" s="398"/>
    </row>
    <row r="2007" spans="1:14" ht="24.95" customHeight="1" x14ac:dyDescent="0.2">
      <c r="A2007" s="517" t="s">
        <v>110</v>
      </c>
      <c r="B2007" s="570"/>
      <c r="C2007" s="581">
        <v>381</v>
      </c>
      <c r="D2007" s="582"/>
      <c r="E2007" s="581">
        <v>386</v>
      </c>
      <c r="F2007" s="581"/>
      <c r="G2007" s="571">
        <v>1.3123359580052493E-2</v>
      </c>
      <c r="H2007" s="398"/>
      <c r="I2007" s="398"/>
      <c r="J2007" s="398"/>
    </row>
    <row r="2008" spans="1:14" ht="24.95" customHeight="1" x14ac:dyDescent="0.2"/>
    <row r="2009" spans="1:14" ht="24.95" customHeight="1" x14ac:dyDescent="0.2"/>
    <row r="2010" spans="1:14" ht="24.95" customHeight="1" x14ac:dyDescent="0.2"/>
    <row r="2011" spans="1:14" ht="24.95" customHeight="1" x14ac:dyDescent="0.2">
      <c r="A2011" s="659" t="s">
        <v>111</v>
      </c>
      <c r="B2011" s="659"/>
      <c r="C2011" s="659"/>
      <c r="D2011" s="659"/>
      <c r="E2011" s="659"/>
      <c r="F2011" s="659"/>
      <c r="G2011" s="659"/>
      <c r="H2011" s="398"/>
      <c r="I2011" s="398"/>
      <c r="J2011" s="398"/>
      <c r="K2011" s="398"/>
      <c r="L2011" s="398"/>
      <c r="M2011" s="398"/>
      <c r="N2011" s="398"/>
    </row>
    <row r="2012" spans="1:14" ht="24.95" customHeight="1" x14ac:dyDescent="0.2">
      <c r="A2012" s="572" t="s">
        <v>19</v>
      </c>
      <c r="B2012" s="573"/>
      <c r="C2012" s="573" t="s">
        <v>613</v>
      </c>
      <c r="D2012" s="573"/>
      <c r="E2012" s="573" t="s">
        <v>619</v>
      </c>
      <c r="F2012" s="573"/>
      <c r="G2012" s="573" t="s">
        <v>32</v>
      </c>
      <c r="H2012" s="378"/>
    </row>
    <row r="2013" spans="1:14" ht="24.95" customHeight="1" x14ac:dyDescent="0.25">
      <c r="A2013" s="574" t="s">
        <v>101</v>
      </c>
      <c r="B2013" s="575"/>
      <c r="C2013" s="575">
        <v>1436</v>
      </c>
      <c r="D2013" s="577"/>
      <c r="E2013" s="575">
        <v>1436</v>
      </c>
      <c r="F2013" s="575"/>
      <c r="G2013" s="576">
        <v>0</v>
      </c>
      <c r="H2013" s="443"/>
      <c r="I2013" s="675"/>
      <c r="J2013" s="675"/>
      <c r="K2013" s="445"/>
      <c r="L2013" s="658"/>
      <c r="M2013" s="762"/>
      <c r="N2013" s="374"/>
    </row>
    <row r="2014" spans="1:14" ht="24.95" customHeight="1" x14ac:dyDescent="0.2">
      <c r="A2014" s="574" t="s">
        <v>102</v>
      </c>
      <c r="B2014" s="575"/>
      <c r="C2014" s="575">
        <v>19201</v>
      </c>
      <c r="D2014" s="577"/>
      <c r="E2014" s="575">
        <v>19393</v>
      </c>
      <c r="F2014" s="575"/>
      <c r="G2014" s="576">
        <v>9.9994791937919898E-3</v>
      </c>
      <c r="H2014" s="398"/>
      <c r="I2014" s="398"/>
      <c r="J2014" s="398"/>
    </row>
    <row r="2015" spans="1:14" ht="24.95" customHeight="1" x14ac:dyDescent="0.2">
      <c r="A2015" s="574" t="s">
        <v>103</v>
      </c>
      <c r="B2015" s="575"/>
      <c r="C2015" s="575">
        <v>15258</v>
      </c>
      <c r="D2015" s="577"/>
      <c r="E2015" s="575">
        <v>15127</v>
      </c>
      <c r="F2015" s="575"/>
      <c r="G2015" s="576">
        <v>-8.5856599816489711E-3</v>
      </c>
      <c r="H2015" s="398"/>
      <c r="I2015" s="398"/>
      <c r="J2015" s="398"/>
    </row>
    <row r="2016" spans="1:14" ht="24.95" customHeight="1" x14ac:dyDescent="0.2">
      <c r="A2016" s="574" t="s">
        <v>104</v>
      </c>
      <c r="B2016" s="575"/>
      <c r="C2016" s="575">
        <v>7807</v>
      </c>
      <c r="D2016" s="577"/>
      <c r="E2016" s="575">
        <v>8007</v>
      </c>
      <c r="F2016" s="575"/>
      <c r="G2016" s="576">
        <v>2.5618035096708083E-2</v>
      </c>
      <c r="H2016" s="398"/>
      <c r="I2016" s="398"/>
      <c r="J2016" s="398"/>
    </row>
    <row r="2017" spans="1:14" ht="24.95" customHeight="1" x14ac:dyDescent="0.2">
      <c r="A2017" s="574" t="s">
        <v>105</v>
      </c>
      <c r="B2017" s="575"/>
      <c r="C2017" s="575">
        <v>2013</v>
      </c>
      <c r="D2017" s="577"/>
      <c r="E2017" s="575">
        <v>2055</v>
      </c>
      <c r="F2017" s="575"/>
      <c r="G2017" s="576">
        <v>2.0864381520119227E-2</v>
      </c>
      <c r="H2017" s="398"/>
      <c r="I2017" s="398"/>
      <c r="J2017" s="398"/>
    </row>
    <row r="2018" spans="1:14" ht="24.95" customHeight="1" x14ac:dyDescent="0.2">
      <c r="A2018" s="517" t="s">
        <v>106</v>
      </c>
      <c r="B2018" s="580"/>
      <c r="C2018" s="581">
        <v>45715</v>
      </c>
      <c r="D2018" s="582"/>
      <c r="E2018" s="581">
        <v>46018</v>
      </c>
      <c r="F2018" s="580"/>
      <c r="G2018" s="571">
        <v>6.6280214371650442E-3</v>
      </c>
      <c r="H2018" s="398"/>
      <c r="I2018" s="398"/>
      <c r="J2018" s="398"/>
    </row>
    <row r="2019" spans="1:14" ht="24.95" customHeight="1" x14ac:dyDescent="0.2">
      <c r="A2019" s="574" t="s">
        <v>107</v>
      </c>
      <c r="B2019" s="575"/>
      <c r="C2019" s="575">
        <v>11110</v>
      </c>
      <c r="D2019" s="577"/>
      <c r="E2019" s="575">
        <v>11239</v>
      </c>
      <c r="F2019" s="575"/>
      <c r="G2019" s="576">
        <v>1.1611161116111612E-2</v>
      </c>
      <c r="H2019" s="398"/>
      <c r="I2019" s="398"/>
      <c r="J2019" s="398"/>
    </row>
    <row r="2020" spans="1:14" ht="24.95" customHeight="1" x14ac:dyDescent="0.2">
      <c r="A2020" s="574" t="s">
        <v>108</v>
      </c>
      <c r="B2020" s="575"/>
      <c r="C2020" s="575">
        <v>8764</v>
      </c>
      <c r="D2020" s="577"/>
      <c r="E2020" s="575">
        <v>8771</v>
      </c>
      <c r="F2020" s="575"/>
      <c r="G2020" s="576">
        <v>7.9872204472843447E-4</v>
      </c>
      <c r="H2020" s="398"/>
      <c r="I2020" s="398"/>
      <c r="J2020" s="398"/>
    </row>
    <row r="2021" spans="1:14" ht="24.95" customHeight="1" x14ac:dyDescent="0.2">
      <c r="A2021" s="517" t="s">
        <v>109</v>
      </c>
      <c r="B2021" s="570"/>
      <c r="C2021" s="581">
        <v>19874</v>
      </c>
      <c r="D2021" s="582"/>
      <c r="E2021" s="581">
        <v>20010</v>
      </c>
      <c r="F2021" s="581"/>
      <c r="G2021" s="571">
        <v>6.8431116030995267E-3</v>
      </c>
      <c r="H2021" s="398"/>
      <c r="I2021" s="398"/>
      <c r="J2021" s="398"/>
    </row>
    <row r="2022" spans="1:14" ht="24.95" customHeight="1" x14ac:dyDescent="0.2">
      <c r="A2022" s="517" t="s">
        <v>110</v>
      </c>
      <c r="B2022" s="570"/>
      <c r="C2022" s="581">
        <v>4844</v>
      </c>
      <c r="D2022" s="582"/>
      <c r="E2022" s="581">
        <v>5048</v>
      </c>
      <c r="F2022" s="581"/>
      <c r="G2022" s="571">
        <v>4.2113955408753095E-2</v>
      </c>
      <c r="H2022" s="398"/>
      <c r="I2022" s="398"/>
      <c r="J2022" s="398"/>
    </row>
    <row r="2023" spans="1:14" ht="24.95" customHeight="1" x14ac:dyDescent="0.25">
      <c r="A2023" s="386"/>
      <c r="B2023" s="446"/>
      <c r="C2023" s="446"/>
      <c r="D2023" s="446"/>
      <c r="E2023" s="446"/>
      <c r="F2023" s="447"/>
      <c r="G2023" s="447"/>
      <c r="H2023" s="398"/>
      <c r="I2023" s="398"/>
      <c r="J2023" s="398"/>
    </row>
    <row r="2024" spans="1:14" ht="24.95" customHeight="1" x14ac:dyDescent="0.25">
      <c r="A2024" s="386"/>
      <c r="B2024" s="446"/>
      <c r="C2024" s="446"/>
      <c r="D2024" s="446"/>
      <c r="E2024" s="446"/>
      <c r="F2024" s="447"/>
      <c r="G2024" s="447"/>
      <c r="H2024" s="398"/>
      <c r="I2024" s="398"/>
      <c r="J2024" s="398"/>
    </row>
    <row r="2025" spans="1:14" ht="24.95" customHeight="1" x14ac:dyDescent="0.25">
      <c r="A2025" s="386"/>
      <c r="B2025" s="446"/>
      <c r="C2025" s="446"/>
      <c r="D2025" s="446"/>
      <c r="E2025" s="446"/>
      <c r="F2025" s="447"/>
      <c r="G2025" s="447"/>
      <c r="H2025" s="398"/>
      <c r="I2025" s="398"/>
      <c r="J2025" s="398"/>
    </row>
    <row r="2026" spans="1:14" ht="24.95" customHeight="1" x14ac:dyDescent="0.25">
      <c r="A2026" s="386"/>
      <c r="B2026" s="446"/>
      <c r="C2026" s="446"/>
      <c r="D2026" s="446"/>
      <c r="E2026" s="446"/>
      <c r="F2026" s="447"/>
      <c r="G2026" s="447"/>
      <c r="H2026" s="398"/>
      <c r="I2026" s="398"/>
      <c r="J2026" s="398"/>
    </row>
    <row r="2027" spans="1:14" ht="24.95" customHeight="1" x14ac:dyDescent="0.25">
      <c r="A2027" s="386"/>
      <c r="B2027" s="446"/>
      <c r="C2027" s="446"/>
      <c r="D2027" s="446"/>
      <c r="E2027" s="446"/>
      <c r="F2027" s="447"/>
      <c r="G2027" s="447"/>
      <c r="H2027" s="398"/>
      <c r="I2027" s="398"/>
      <c r="J2027" s="398"/>
    </row>
    <row r="2028" spans="1:14" ht="24.95" customHeight="1" x14ac:dyDescent="0.25">
      <c r="A2028" s="386"/>
      <c r="B2028" s="446"/>
      <c r="C2028" s="446"/>
      <c r="D2028" s="446"/>
      <c r="E2028" s="446"/>
      <c r="F2028" s="447"/>
      <c r="G2028" s="447"/>
      <c r="H2028" s="398"/>
      <c r="I2028" s="398"/>
      <c r="J2028" s="398"/>
    </row>
    <row r="2029" spans="1:14" ht="24.95" customHeight="1" x14ac:dyDescent="0.25">
      <c r="A2029" s="386"/>
      <c r="B2029" s="446"/>
      <c r="C2029" s="446"/>
      <c r="D2029" s="446"/>
      <c r="E2029" s="446"/>
      <c r="F2029" s="447"/>
      <c r="G2029" s="447"/>
      <c r="H2029" s="398"/>
      <c r="I2029" s="398"/>
      <c r="J2029" s="398"/>
      <c r="N2029" s="8"/>
    </row>
    <row r="2030" spans="1:14" ht="24.95" customHeight="1" x14ac:dyDescent="0.2">
      <c r="N2030" s="4">
        <v>24</v>
      </c>
    </row>
    <row r="2031" spans="1:14" ht="39.950000000000003" customHeight="1" x14ac:dyDescent="0.2">
      <c r="A2031" s="716" t="s">
        <v>505</v>
      </c>
      <c r="B2031" s="716"/>
      <c r="C2031" s="716"/>
      <c r="D2031" s="716"/>
      <c r="E2031" s="716"/>
      <c r="F2031" s="716"/>
      <c r="G2031" s="716"/>
      <c r="H2031" s="716"/>
      <c r="I2031" s="716"/>
      <c r="J2031" s="716"/>
      <c r="K2031" s="716"/>
      <c r="L2031" s="716"/>
      <c r="M2031" s="716"/>
      <c r="N2031" s="716"/>
    </row>
    <row r="2032" spans="1:14" ht="24.95" customHeight="1" x14ac:dyDescent="0.2">
      <c r="A2032" s="448"/>
      <c r="B2032" s="448"/>
      <c r="C2032" s="448"/>
      <c r="D2032" s="448"/>
      <c r="E2032" s="448"/>
      <c r="F2032" s="448"/>
      <c r="G2032" s="448"/>
      <c r="H2032" s="448"/>
      <c r="I2032" s="448"/>
      <c r="J2032" s="448"/>
      <c r="K2032" s="448"/>
      <c r="L2032" s="448"/>
      <c r="M2032" s="448"/>
      <c r="N2032" s="448"/>
    </row>
    <row r="2033" spans="1:14" ht="24.95" customHeight="1" x14ac:dyDescent="0.2">
      <c r="A2033" s="659" t="s">
        <v>97</v>
      </c>
      <c r="B2033" s="659"/>
      <c r="C2033" s="659"/>
      <c r="D2033" s="659"/>
      <c r="E2033" s="659"/>
      <c r="F2033" s="659"/>
      <c r="G2033" s="659"/>
      <c r="H2033" s="398"/>
      <c r="I2033" s="398"/>
      <c r="J2033" s="398"/>
      <c r="K2033" s="398"/>
      <c r="L2033" s="398"/>
      <c r="M2033" s="398"/>
      <c r="N2033" s="398"/>
    </row>
    <row r="2034" spans="1:14" ht="24.95" customHeight="1" x14ac:dyDescent="0.2">
      <c r="A2034" s="572" t="s">
        <v>98</v>
      </c>
      <c r="B2034" s="573"/>
      <c r="C2034" s="573" t="s">
        <v>613</v>
      </c>
      <c r="D2034" s="573"/>
      <c r="E2034" s="573" t="s">
        <v>619</v>
      </c>
      <c r="F2034" s="573"/>
      <c r="G2034" s="573" t="s">
        <v>32</v>
      </c>
      <c r="H2034" s="449"/>
      <c r="I2034" s="449"/>
      <c r="J2034" s="449"/>
      <c r="K2034" s="449"/>
      <c r="L2034" s="449"/>
      <c r="M2034" s="449"/>
      <c r="N2034" s="449"/>
    </row>
    <row r="2035" spans="1:14" ht="24.95" customHeight="1" x14ac:dyDescent="0.2">
      <c r="A2035" s="574" t="s">
        <v>5</v>
      </c>
      <c r="B2035" s="575"/>
      <c r="C2035" s="575">
        <v>17</v>
      </c>
      <c r="D2035" s="577"/>
      <c r="E2035" s="575">
        <v>15</v>
      </c>
      <c r="F2035" s="575"/>
      <c r="G2035" s="576">
        <v>-0.11764705882352941</v>
      </c>
      <c r="H2035" s="449"/>
      <c r="I2035" s="449"/>
      <c r="J2035" s="449"/>
      <c r="K2035" s="449"/>
      <c r="L2035" s="449"/>
      <c r="M2035" s="449"/>
      <c r="N2035" s="449"/>
    </row>
    <row r="2036" spans="1:14" ht="24.95" customHeight="1" x14ac:dyDescent="0.2">
      <c r="A2036" s="574" t="s">
        <v>6</v>
      </c>
      <c r="B2036" s="575"/>
      <c r="C2036" s="575">
        <v>19</v>
      </c>
      <c r="D2036" s="577"/>
      <c r="E2036" s="575">
        <v>18</v>
      </c>
      <c r="F2036" s="575"/>
      <c r="G2036" s="576">
        <v>-5.2631578947368418E-2</v>
      </c>
      <c r="H2036" s="449"/>
      <c r="I2036" s="449"/>
      <c r="J2036" s="449"/>
      <c r="K2036" s="449"/>
      <c r="L2036" s="449"/>
      <c r="M2036" s="449"/>
      <c r="N2036" s="449"/>
    </row>
    <row r="2037" spans="1:14" ht="24.95" customHeight="1" x14ac:dyDescent="0.2">
      <c r="A2037" s="574" t="s">
        <v>18</v>
      </c>
      <c r="B2037" s="575"/>
      <c r="C2037" s="575">
        <v>37</v>
      </c>
      <c r="D2037" s="577"/>
      <c r="E2037" s="575">
        <v>39</v>
      </c>
      <c r="F2037" s="575"/>
      <c r="G2037" s="576">
        <v>5.4054054054054057E-2</v>
      </c>
      <c r="H2037" s="449"/>
      <c r="I2037" s="449"/>
      <c r="J2037" s="449"/>
      <c r="K2037" s="449"/>
      <c r="L2037" s="449"/>
      <c r="M2037" s="449"/>
      <c r="N2037" s="449"/>
    </row>
    <row r="2038" spans="1:14" ht="24.95" customHeight="1" x14ac:dyDescent="0.2">
      <c r="A2038" s="574" t="s">
        <v>7</v>
      </c>
      <c r="B2038" s="575"/>
      <c r="C2038" s="575">
        <v>4</v>
      </c>
      <c r="D2038" s="577"/>
      <c r="E2038" s="575">
        <v>4</v>
      </c>
      <c r="F2038" s="575"/>
      <c r="G2038" s="576">
        <v>0</v>
      </c>
      <c r="H2038" s="449"/>
      <c r="I2038" s="449"/>
      <c r="J2038" s="449"/>
      <c r="K2038" s="449"/>
      <c r="L2038" s="449"/>
      <c r="M2038" s="449"/>
      <c r="N2038" s="449"/>
    </row>
    <row r="2039" spans="1:14" ht="24.95" customHeight="1" x14ac:dyDescent="0.2">
      <c r="A2039" s="574" t="s">
        <v>8</v>
      </c>
      <c r="B2039" s="575"/>
      <c r="C2039" s="575">
        <v>20</v>
      </c>
      <c r="D2039" s="577"/>
      <c r="E2039" s="575">
        <v>20</v>
      </c>
      <c r="F2039" s="575"/>
      <c r="G2039" s="576">
        <v>0</v>
      </c>
      <c r="H2039" s="449"/>
      <c r="I2039" s="449"/>
      <c r="J2039" s="449"/>
      <c r="K2039" s="449"/>
      <c r="L2039" s="449"/>
      <c r="M2039" s="449"/>
      <c r="N2039" s="449"/>
    </row>
    <row r="2040" spans="1:14" ht="24.95" customHeight="1" x14ac:dyDescent="0.2">
      <c r="A2040" s="574" t="s">
        <v>9</v>
      </c>
      <c r="B2040" s="575"/>
      <c r="C2040" s="575">
        <v>6</v>
      </c>
      <c r="D2040" s="577"/>
      <c r="E2040" s="575">
        <v>6</v>
      </c>
      <c r="F2040" s="575"/>
      <c r="G2040" s="576">
        <v>0</v>
      </c>
      <c r="H2040" s="449"/>
      <c r="I2040" s="449"/>
      <c r="J2040" s="449"/>
      <c r="K2040" s="449"/>
      <c r="L2040" s="449"/>
      <c r="M2040" s="449"/>
      <c r="N2040" s="449"/>
    </row>
    <row r="2041" spans="1:14" ht="24.95" customHeight="1" x14ac:dyDescent="0.2">
      <c r="A2041" s="574" t="s">
        <v>10</v>
      </c>
      <c r="B2041" s="575"/>
      <c r="C2041" s="575">
        <v>8</v>
      </c>
      <c r="D2041" s="577"/>
      <c r="E2041" s="575">
        <v>8</v>
      </c>
      <c r="F2041" s="575"/>
      <c r="G2041" s="576">
        <v>0</v>
      </c>
      <c r="H2041" s="449"/>
      <c r="I2041" s="449"/>
      <c r="J2041" s="449"/>
      <c r="K2041" s="449"/>
      <c r="L2041" s="449"/>
      <c r="M2041" s="449"/>
      <c r="N2041" s="449"/>
    </row>
    <row r="2042" spans="1:14" ht="24.95" customHeight="1" x14ac:dyDescent="0.2">
      <c r="A2042" s="574" t="s">
        <v>11</v>
      </c>
      <c r="B2042" s="575"/>
      <c r="C2042" s="575">
        <v>4</v>
      </c>
      <c r="D2042" s="577"/>
      <c r="E2042" s="575">
        <v>4</v>
      </c>
      <c r="F2042" s="575"/>
      <c r="G2042" s="576">
        <v>0</v>
      </c>
      <c r="H2042" s="449"/>
      <c r="I2042" s="449"/>
      <c r="J2042" s="449"/>
      <c r="K2042" s="449"/>
      <c r="L2042" s="449"/>
      <c r="M2042" s="449"/>
      <c r="N2042" s="449"/>
    </row>
    <row r="2043" spans="1:14" ht="24.95" customHeight="1" x14ac:dyDescent="0.2">
      <c r="A2043" s="574" t="s">
        <v>12</v>
      </c>
      <c r="B2043" s="575"/>
      <c r="C2043" s="575">
        <v>7</v>
      </c>
      <c r="D2043" s="577"/>
      <c r="E2043" s="575">
        <v>5</v>
      </c>
      <c r="F2043" s="575"/>
      <c r="G2043" s="576">
        <v>-0.2857142857142857</v>
      </c>
      <c r="H2043" s="449"/>
      <c r="I2043" s="449"/>
      <c r="J2043" s="449"/>
      <c r="K2043" s="449"/>
      <c r="L2043" s="449"/>
      <c r="M2043" s="449"/>
      <c r="N2043" s="449"/>
    </row>
    <row r="2044" spans="1:14" ht="24.95" customHeight="1" x14ac:dyDescent="0.2">
      <c r="A2044" s="517" t="s">
        <v>13</v>
      </c>
      <c r="B2044" s="581"/>
      <c r="C2044" s="581">
        <v>122</v>
      </c>
      <c r="D2044" s="582"/>
      <c r="E2044" s="581">
        <v>119</v>
      </c>
      <c r="F2044" s="581"/>
      <c r="G2044" s="571">
        <v>-2.4590163934426229E-2</v>
      </c>
      <c r="H2044" s="449"/>
      <c r="I2044" s="449"/>
      <c r="J2044" s="449"/>
      <c r="K2044" s="449"/>
      <c r="L2044" s="449"/>
      <c r="M2044" s="449"/>
      <c r="N2044" s="449"/>
    </row>
    <row r="2045" spans="1:14" ht="24.95" customHeight="1" x14ac:dyDescent="0.2">
      <c r="A2045" s="449"/>
      <c r="B2045" s="449"/>
      <c r="C2045" s="449"/>
      <c r="D2045" s="449"/>
      <c r="E2045" s="449"/>
      <c r="F2045" s="449"/>
      <c r="G2045" s="449"/>
      <c r="H2045" s="449"/>
      <c r="I2045" s="449"/>
      <c r="J2045" s="449"/>
      <c r="K2045" s="449"/>
      <c r="L2045" s="449"/>
      <c r="M2045" s="449"/>
      <c r="N2045" s="449"/>
    </row>
    <row r="2046" spans="1:14" ht="24.95" customHeight="1" x14ac:dyDescent="0.2">
      <c r="A2046" s="449"/>
      <c r="B2046" s="449"/>
      <c r="C2046" s="449"/>
      <c r="D2046" s="449"/>
      <c r="E2046" s="449"/>
      <c r="F2046" s="449"/>
      <c r="G2046" s="449"/>
      <c r="H2046" s="449"/>
      <c r="I2046" s="449"/>
      <c r="J2046" s="449"/>
      <c r="K2046" s="449"/>
      <c r="L2046" s="449"/>
      <c r="M2046" s="449"/>
      <c r="N2046" s="449"/>
    </row>
    <row r="2047" spans="1:14" ht="24.95" customHeight="1" x14ac:dyDescent="0.2">
      <c r="A2047" s="449"/>
      <c r="B2047" s="449"/>
      <c r="C2047" s="449"/>
      <c r="D2047" s="449"/>
      <c r="E2047" s="449"/>
      <c r="F2047" s="449"/>
      <c r="G2047" s="449"/>
      <c r="H2047" s="449"/>
      <c r="I2047" s="449"/>
      <c r="J2047" s="449"/>
      <c r="K2047" s="449"/>
      <c r="L2047" s="449"/>
      <c r="M2047" s="449"/>
      <c r="N2047" s="449"/>
    </row>
    <row r="2048" spans="1:14" ht="24.95" customHeight="1" x14ac:dyDescent="0.2">
      <c r="A2048" s="659" t="s">
        <v>99</v>
      </c>
      <c r="B2048" s="659"/>
      <c r="C2048" s="659"/>
      <c r="D2048" s="659"/>
      <c r="E2048" s="659"/>
      <c r="F2048" s="659"/>
      <c r="G2048" s="659"/>
      <c r="H2048" s="398"/>
      <c r="I2048" s="398"/>
      <c r="J2048" s="398"/>
      <c r="K2048" s="398"/>
      <c r="L2048" s="398"/>
      <c r="M2048" s="398"/>
      <c r="N2048" s="398"/>
    </row>
    <row r="2049" spans="1:14" ht="24.95" customHeight="1" x14ac:dyDescent="0.2">
      <c r="A2049" s="572" t="s">
        <v>98</v>
      </c>
      <c r="B2049" s="573"/>
      <c r="C2049" s="573" t="s">
        <v>613</v>
      </c>
      <c r="D2049" s="573"/>
      <c r="E2049" s="573" t="s">
        <v>619</v>
      </c>
      <c r="F2049" s="573"/>
      <c r="G2049" s="573" t="s">
        <v>32</v>
      </c>
      <c r="H2049" s="449"/>
      <c r="I2049" s="449"/>
      <c r="J2049" s="449"/>
      <c r="K2049" s="449"/>
      <c r="L2049" s="449"/>
      <c r="M2049" s="449"/>
      <c r="N2049" s="449"/>
    </row>
    <row r="2050" spans="1:14" ht="24.95" customHeight="1" x14ac:dyDescent="0.2">
      <c r="A2050" s="574" t="s">
        <v>5</v>
      </c>
      <c r="B2050" s="575"/>
      <c r="C2050" s="575">
        <v>7226</v>
      </c>
      <c r="D2050" s="577"/>
      <c r="E2050" s="575">
        <v>5593</v>
      </c>
      <c r="F2050" s="575"/>
      <c r="G2050" s="576">
        <v>-0.22598948242457792</v>
      </c>
      <c r="H2050" s="449"/>
      <c r="I2050" s="449"/>
      <c r="J2050" s="449"/>
      <c r="K2050" s="449"/>
      <c r="L2050" s="449"/>
      <c r="M2050" s="449"/>
      <c r="N2050" s="449"/>
    </row>
    <row r="2051" spans="1:14" ht="24.95" customHeight="1" x14ac:dyDescent="0.2">
      <c r="A2051" s="574" t="s">
        <v>6</v>
      </c>
      <c r="B2051" s="575"/>
      <c r="C2051" s="575">
        <v>7524</v>
      </c>
      <c r="D2051" s="577"/>
      <c r="E2051" s="575">
        <v>6336</v>
      </c>
      <c r="F2051" s="575"/>
      <c r="G2051" s="576">
        <v>-0.15789473684210525</v>
      </c>
      <c r="H2051" s="449"/>
      <c r="I2051" s="449"/>
      <c r="J2051" s="449"/>
      <c r="K2051" s="449"/>
      <c r="L2051" s="449"/>
      <c r="M2051" s="449"/>
      <c r="N2051" s="449"/>
    </row>
    <row r="2052" spans="1:14" ht="24.95" customHeight="1" x14ac:dyDescent="0.2">
      <c r="A2052" s="574" t="s">
        <v>18</v>
      </c>
      <c r="B2052" s="575"/>
      <c r="C2052" s="575">
        <v>9060</v>
      </c>
      <c r="D2052" s="577"/>
      <c r="E2052" s="575">
        <v>9178</v>
      </c>
      <c r="F2052" s="575"/>
      <c r="G2052" s="576">
        <v>1.3024282560706401E-2</v>
      </c>
      <c r="H2052" s="449"/>
      <c r="I2052" s="449"/>
      <c r="J2052" s="449"/>
      <c r="K2052" s="449"/>
      <c r="L2052" s="449"/>
      <c r="M2052" s="449"/>
      <c r="N2052" s="449"/>
    </row>
    <row r="2053" spans="1:14" ht="24.95" customHeight="1" x14ac:dyDescent="0.2">
      <c r="A2053" s="574" t="s">
        <v>7</v>
      </c>
      <c r="B2053" s="575"/>
      <c r="C2053" s="575">
        <v>1283</v>
      </c>
      <c r="D2053" s="577"/>
      <c r="E2053" s="575">
        <v>1283</v>
      </c>
      <c r="F2053" s="575"/>
      <c r="G2053" s="576">
        <v>0</v>
      </c>
      <c r="H2053" s="449"/>
      <c r="I2053" s="449"/>
      <c r="J2053" s="449"/>
      <c r="K2053" s="449"/>
      <c r="L2053" s="449"/>
      <c r="M2053" s="449"/>
      <c r="N2053" s="449"/>
    </row>
    <row r="2054" spans="1:14" ht="24.95" customHeight="1" x14ac:dyDescent="0.2">
      <c r="A2054" s="574" t="s">
        <v>8</v>
      </c>
      <c r="B2054" s="575"/>
      <c r="C2054" s="575">
        <v>5617</v>
      </c>
      <c r="D2054" s="577"/>
      <c r="E2054" s="575">
        <v>5617</v>
      </c>
      <c r="F2054" s="575"/>
      <c r="G2054" s="576">
        <v>0</v>
      </c>
      <c r="H2054" s="449"/>
      <c r="I2054" s="449"/>
      <c r="J2054" s="449"/>
      <c r="K2054" s="449"/>
      <c r="L2054" s="449"/>
      <c r="M2054" s="449"/>
      <c r="N2054" s="449"/>
    </row>
    <row r="2055" spans="1:14" ht="24.95" customHeight="1" x14ac:dyDescent="0.2">
      <c r="A2055" s="574" t="s">
        <v>9</v>
      </c>
      <c r="B2055" s="575"/>
      <c r="C2055" s="575">
        <v>2336</v>
      </c>
      <c r="D2055" s="577"/>
      <c r="E2055" s="575">
        <v>2336</v>
      </c>
      <c r="F2055" s="575"/>
      <c r="G2055" s="576">
        <v>0</v>
      </c>
      <c r="H2055" s="449"/>
      <c r="I2055" s="449"/>
      <c r="J2055" s="449"/>
      <c r="K2055" s="449"/>
      <c r="L2055" s="449"/>
      <c r="M2055" s="449"/>
      <c r="N2055" s="449"/>
    </row>
    <row r="2056" spans="1:14" ht="24.95" customHeight="1" x14ac:dyDescent="0.2">
      <c r="A2056" s="574" t="s">
        <v>10</v>
      </c>
      <c r="B2056" s="575"/>
      <c r="C2056" s="575">
        <v>4640</v>
      </c>
      <c r="D2056" s="577"/>
      <c r="E2056" s="575">
        <v>4640</v>
      </c>
      <c r="F2056" s="575"/>
      <c r="G2056" s="576">
        <v>0</v>
      </c>
      <c r="H2056" s="449"/>
      <c r="I2056" s="449"/>
      <c r="J2056" s="449"/>
      <c r="K2056" s="449"/>
      <c r="L2056" s="449"/>
      <c r="M2056" s="449"/>
      <c r="N2056" s="449"/>
    </row>
    <row r="2057" spans="1:14" ht="24.95" customHeight="1" x14ac:dyDescent="0.2">
      <c r="A2057" s="574" t="s">
        <v>11</v>
      </c>
      <c r="B2057" s="575"/>
      <c r="C2057" s="575">
        <v>1286</v>
      </c>
      <c r="D2057" s="577"/>
      <c r="E2057" s="575">
        <v>1286</v>
      </c>
      <c r="F2057" s="575"/>
      <c r="G2057" s="576">
        <v>0</v>
      </c>
      <c r="H2057" s="449"/>
      <c r="I2057" s="449"/>
      <c r="J2057" s="449"/>
      <c r="K2057" s="449"/>
      <c r="L2057" s="449"/>
      <c r="M2057" s="449"/>
      <c r="N2057" s="449"/>
    </row>
    <row r="2058" spans="1:14" ht="24.95" customHeight="1" x14ac:dyDescent="0.2">
      <c r="A2058" s="574" t="s">
        <v>12</v>
      </c>
      <c r="B2058" s="575"/>
      <c r="C2058" s="575">
        <v>3808</v>
      </c>
      <c r="D2058" s="577"/>
      <c r="E2058" s="575">
        <v>1408</v>
      </c>
      <c r="F2058" s="575"/>
      <c r="G2058" s="576">
        <v>-0.63025210084033612</v>
      </c>
      <c r="H2058" s="449"/>
      <c r="I2058" s="449"/>
      <c r="J2058" s="449"/>
      <c r="K2058" s="449"/>
      <c r="L2058" s="449"/>
      <c r="M2058" s="449"/>
      <c r="N2058" s="449"/>
    </row>
    <row r="2059" spans="1:14" ht="24.95" customHeight="1" x14ac:dyDescent="0.2">
      <c r="A2059" s="517" t="s">
        <v>13</v>
      </c>
      <c r="B2059" s="581"/>
      <c r="C2059" s="581">
        <v>42780</v>
      </c>
      <c r="D2059" s="582"/>
      <c r="E2059" s="581">
        <v>37677</v>
      </c>
      <c r="F2059" s="581"/>
      <c r="G2059" s="571">
        <v>-0.11928471248246844</v>
      </c>
      <c r="H2059" s="449"/>
      <c r="I2059" s="449"/>
      <c r="J2059" s="449"/>
      <c r="K2059" s="449"/>
      <c r="L2059" s="449"/>
      <c r="M2059" s="449"/>
      <c r="N2059" s="449"/>
    </row>
    <row r="2060" spans="1:14" ht="24.95" customHeight="1" x14ac:dyDescent="0.2">
      <c r="A2060" s="449"/>
      <c r="B2060" s="449"/>
      <c r="C2060" s="449"/>
      <c r="D2060" s="449"/>
      <c r="E2060" s="449"/>
      <c r="F2060" s="449"/>
      <c r="G2060" s="449"/>
      <c r="H2060" s="449"/>
      <c r="I2060" s="449"/>
      <c r="J2060" s="449"/>
      <c r="K2060" s="449"/>
      <c r="L2060" s="449"/>
      <c r="M2060" s="449"/>
      <c r="N2060" s="449"/>
    </row>
    <row r="2061" spans="1:14" ht="24.95" customHeight="1" x14ac:dyDescent="0.2">
      <c r="A2061" s="449"/>
      <c r="B2061" s="449"/>
      <c r="C2061" s="449"/>
      <c r="D2061" s="449"/>
      <c r="E2061" s="449"/>
      <c r="F2061" s="449"/>
      <c r="G2061" s="449"/>
      <c r="H2061" s="449"/>
      <c r="I2061" s="449"/>
      <c r="J2061" s="449"/>
      <c r="K2061" s="449"/>
      <c r="L2061" s="449"/>
      <c r="M2061" s="449"/>
      <c r="N2061" s="449"/>
    </row>
    <row r="2062" spans="1:14" ht="24.95" customHeight="1" x14ac:dyDescent="0.2">
      <c r="A2062" s="449"/>
      <c r="B2062" s="449"/>
      <c r="C2062" s="449"/>
      <c r="D2062" s="449"/>
      <c r="E2062" s="449"/>
      <c r="F2062" s="449"/>
      <c r="G2062" s="449"/>
      <c r="H2062" s="449"/>
      <c r="I2062" s="449"/>
      <c r="J2062" s="449"/>
      <c r="K2062" s="449"/>
      <c r="L2062" s="449"/>
      <c r="M2062" s="449"/>
      <c r="N2062" s="449"/>
    </row>
    <row r="2063" spans="1:14" ht="30" customHeight="1" x14ac:dyDescent="0.2">
      <c r="A2063" s="717" t="s">
        <v>112</v>
      </c>
      <c r="B2063" s="717"/>
      <c r="C2063" s="717"/>
      <c r="D2063" s="717"/>
      <c r="E2063" s="717"/>
      <c r="F2063" s="717"/>
      <c r="G2063" s="717"/>
      <c r="H2063" s="717"/>
      <c r="I2063" s="717"/>
      <c r="J2063" s="717"/>
      <c r="K2063" s="717"/>
      <c r="L2063" s="717"/>
      <c r="M2063" s="717"/>
      <c r="N2063" s="717"/>
    </row>
    <row r="2064" spans="1:14" ht="24.95" customHeight="1" x14ac:dyDescent="0.2">
      <c r="A2064" s="449"/>
      <c r="B2064" s="449"/>
      <c r="C2064" s="449"/>
      <c r="D2064" s="449"/>
      <c r="E2064" s="449"/>
      <c r="F2064" s="449"/>
      <c r="G2064" s="449"/>
      <c r="H2064" s="449"/>
      <c r="I2064" s="449"/>
      <c r="J2064" s="449"/>
      <c r="K2064" s="449"/>
      <c r="L2064" s="449"/>
      <c r="M2064" s="449"/>
      <c r="N2064" s="449"/>
    </row>
    <row r="2065" spans="1:17" ht="24.95" customHeight="1" x14ac:dyDescent="0.2">
      <c r="A2065" s="720" t="s">
        <v>97</v>
      </c>
      <c r="B2065" s="720"/>
      <c r="C2065" s="720"/>
      <c r="D2065" s="720"/>
      <c r="E2065" s="720"/>
      <c r="F2065" s="720"/>
      <c r="G2065" s="720"/>
      <c r="H2065" s="720"/>
      <c r="I2065" s="720"/>
      <c r="J2065" s="398"/>
      <c r="K2065" s="398"/>
      <c r="L2065" s="398"/>
      <c r="M2065" s="398"/>
      <c r="N2065" s="398"/>
    </row>
    <row r="2066" spans="1:17" ht="24.95" customHeight="1" x14ac:dyDescent="0.2">
      <c r="A2066" s="572" t="s">
        <v>113</v>
      </c>
      <c r="B2066" s="573"/>
      <c r="C2066" s="573" t="s">
        <v>613</v>
      </c>
      <c r="D2066" s="573"/>
      <c r="E2066" s="573" t="s">
        <v>619</v>
      </c>
      <c r="F2066" s="573"/>
      <c r="G2066" s="573" t="s">
        <v>32</v>
      </c>
      <c r="H2066" s="573"/>
      <c r="I2066" s="573" t="s">
        <v>142</v>
      </c>
      <c r="J2066" s="449"/>
      <c r="K2066" s="449"/>
      <c r="L2066" s="449"/>
      <c r="M2066" s="449"/>
      <c r="N2066" s="449"/>
      <c r="Q2066" s="450"/>
    </row>
    <row r="2067" spans="1:17" ht="24.95" customHeight="1" x14ac:dyDescent="0.2">
      <c r="A2067" s="574" t="s">
        <v>20</v>
      </c>
      <c r="B2067" s="575"/>
      <c r="C2067" s="575">
        <v>24</v>
      </c>
      <c r="D2067" s="575"/>
      <c r="E2067" s="575">
        <v>24</v>
      </c>
      <c r="F2067" s="576"/>
      <c r="G2067" s="576">
        <v>0</v>
      </c>
      <c r="H2067" s="576"/>
      <c r="I2067" s="576">
        <v>0.20168067226890757</v>
      </c>
      <c r="J2067" s="449"/>
      <c r="K2067" s="449"/>
      <c r="L2067" s="449"/>
      <c r="M2067" s="449"/>
      <c r="N2067" s="449"/>
      <c r="Q2067" s="450"/>
    </row>
    <row r="2068" spans="1:17" ht="24.95" customHeight="1" x14ac:dyDescent="0.2">
      <c r="A2068" s="574" t="s">
        <v>21</v>
      </c>
      <c r="B2068" s="575"/>
      <c r="C2068" s="575">
        <v>98</v>
      </c>
      <c r="D2068" s="575"/>
      <c r="E2068" s="575">
        <v>95</v>
      </c>
      <c r="F2068" s="576"/>
      <c r="G2068" s="576">
        <v>-3.0612244897959183E-2</v>
      </c>
      <c r="H2068" s="576"/>
      <c r="I2068" s="576">
        <v>0.79831932773109249</v>
      </c>
      <c r="J2068" s="449"/>
      <c r="K2068" s="449"/>
      <c r="L2068" s="449"/>
      <c r="M2068" s="449"/>
      <c r="N2068" s="449"/>
      <c r="Q2068" s="450"/>
    </row>
    <row r="2069" spans="1:17" ht="24.95" customHeight="1" x14ac:dyDescent="0.2">
      <c r="A2069" s="574" t="s">
        <v>22</v>
      </c>
      <c r="B2069" s="575"/>
      <c r="C2069" s="575">
        <v>0</v>
      </c>
      <c r="D2069" s="575"/>
      <c r="E2069" s="575">
        <v>0</v>
      </c>
      <c r="F2069" s="576"/>
      <c r="G2069" s="576">
        <v>0</v>
      </c>
      <c r="H2069" s="576"/>
      <c r="I2069" s="576">
        <v>0</v>
      </c>
      <c r="J2069" s="449"/>
      <c r="K2069" s="449"/>
      <c r="L2069" s="449"/>
      <c r="M2069" s="449"/>
      <c r="N2069" s="449"/>
      <c r="Q2069" s="450"/>
    </row>
    <row r="2070" spans="1:17" ht="24.95" customHeight="1" x14ac:dyDescent="0.2">
      <c r="A2070" s="517" t="s">
        <v>13</v>
      </c>
      <c r="B2070" s="582"/>
      <c r="C2070" s="582">
        <v>122</v>
      </c>
      <c r="D2070" s="582"/>
      <c r="E2070" s="582">
        <v>119</v>
      </c>
      <c r="F2070" s="571"/>
      <c r="G2070" s="571">
        <v>-2.4590163934426229E-2</v>
      </c>
      <c r="H2070" s="571"/>
      <c r="I2070" s="571">
        <v>1</v>
      </c>
      <c r="J2070" s="449"/>
      <c r="K2070" s="449"/>
      <c r="L2070" s="449"/>
      <c r="M2070" s="449"/>
      <c r="N2070" s="449"/>
    </row>
    <row r="2071" spans="1:17" ht="24.95" customHeight="1" x14ac:dyDescent="0.2">
      <c r="A2071" s="449"/>
      <c r="B2071" s="449"/>
      <c r="C2071" s="449"/>
      <c r="D2071" s="449"/>
      <c r="E2071" s="449"/>
      <c r="F2071" s="449"/>
      <c r="G2071" s="449"/>
      <c r="H2071" s="449"/>
      <c r="I2071" s="449"/>
      <c r="J2071" s="449"/>
      <c r="K2071" s="449"/>
      <c r="L2071" s="449"/>
      <c r="M2071" s="449"/>
      <c r="N2071" s="449"/>
      <c r="Q2071" s="450"/>
    </row>
    <row r="2072" spans="1:17" ht="24.95" customHeight="1" x14ac:dyDescent="0.2">
      <c r="A2072" s="449"/>
      <c r="B2072" s="449"/>
      <c r="C2072" s="449"/>
      <c r="D2072" s="449"/>
      <c r="E2072" s="449"/>
      <c r="F2072" s="449"/>
      <c r="G2072" s="449"/>
      <c r="H2072" s="449"/>
      <c r="I2072" s="449"/>
      <c r="J2072" s="449"/>
      <c r="K2072" s="449"/>
      <c r="L2072" s="449"/>
      <c r="M2072" s="449"/>
      <c r="N2072" s="449"/>
      <c r="Q2072" s="450"/>
    </row>
    <row r="2073" spans="1:17" ht="24.95" customHeight="1" x14ac:dyDescent="0.2">
      <c r="A2073" s="449"/>
      <c r="B2073" s="449"/>
      <c r="C2073" s="449"/>
      <c r="D2073" s="449"/>
      <c r="E2073" s="449"/>
      <c r="F2073" s="449"/>
      <c r="G2073" s="449"/>
      <c r="H2073" s="449"/>
      <c r="I2073" s="449"/>
      <c r="J2073" s="449"/>
      <c r="K2073" s="449"/>
      <c r="L2073" s="449"/>
      <c r="M2073" s="449"/>
      <c r="N2073" s="449"/>
      <c r="Q2073" s="450"/>
    </row>
    <row r="2074" spans="1:17" ht="24.95" customHeight="1" x14ac:dyDescent="0.2">
      <c r="A2074" s="449"/>
      <c r="B2074" s="449"/>
      <c r="C2074" s="449"/>
      <c r="D2074" s="449"/>
      <c r="E2074" s="449"/>
      <c r="F2074" s="449"/>
      <c r="G2074" s="449"/>
      <c r="H2074" s="449"/>
      <c r="I2074" s="449"/>
      <c r="J2074" s="449"/>
      <c r="K2074" s="449"/>
      <c r="L2074" s="449"/>
      <c r="M2074" s="449"/>
      <c r="N2074" s="449"/>
      <c r="Q2074" s="450"/>
    </row>
    <row r="2075" spans="1:17" ht="24.95" customHeight="1" x14ac:dyDescent="0.2">
      <c r="A2075" s="449"/>
      <c r="B2075" s="449"/>
      <c r="C2075" s="449"/>
      <c r="D2075" s="449"/>
      <c r="E2075" s="449"/>
      <c r="F2075" s="449"/>
      <c r="G2075" s="449"/>
      <c r="H2075" s="449"/>
      <c r="I2075" s="449"/>
      <c r="J2075" s="449"/>
      <c r="K2075" s="449"/>
      <c r="L2075" s="449"/>
      <c r="M2075" s="449"/>
      <c r="N2075" s="449"/>
      <c r="Q2075" s="450"/>
    </row>
    <row r="2076" spans="1:17" ht="24.95" customHeight="1" x14ac:dyDescent="0.2">
      <c r="A2076" s="449"/>
      <c r="B2076" s="449"/>
      <c r="C2076" s="449"/>
      <c r="D2076" s="449"/>
      <c r="E2076" s="449"/>
      <c r="F2076" s="449"/>
      <c r="G2076" s="449"/>
      <c r="H2076" s="449"/>
      <c r="I2076" s="449"/>
      <c r="J2076" s="449"/>
      <c r="K2076" s="449"/>
      <c r="L2076" s="449"/>
      <c r="M2076" s="449"/>
      <c r="N2076" s="449"/>
      <c r="Q2076" s="450"/>
    </row>
    <row r="2077" spans="1:17" ht="24.95" customHeight="1" x14ac:dyDescent="0.2">
      <c r="A2077" s="449"/>
      <c r="B2077" s="449"/>
      <c r="C2077" s="449"/>
      <c r="D2077" s="449"/>
      <c r="E2077" s="449"/>
      <c r="F2077" s="449"/>
      <c r="G2077" s="449"/>
      <c r="H2077" s="449"/>
      <c r="I2077" s="449"/>
      <c r="J2077" s="449"/>
      <c r="K2077" s="449"/>
      <c r="L2077" s="449"/>
      <c r="M2077" s="449"/>
      <c r="N2077" s="449"/>
      <c r="Q2077" s="450"/>
    </row>
    <row r="2078" spans="1:17" ht="24.95" customHeight="1" x14ac:dyDescent="0.2">
      <c r="A2078" s="449"/>
      <c r="B2078" s="449"/>
      <c r="C2078" s="449"/>
      <c r="D2078" s="449"/>
      <c r="E2078" s="449"/>
      <c r="F2078" s="449"/>
      <c r="G2078" s="449"/>
      <c r="H2078" s="449"/>
      <c r="I2078" s="449"/>
      <c r="J2078" s="449"/>
      <c r="K2078" s="449"/>
      <c r="L2078" s="449"/>
      <c r="M2078" s="449"/>
      <c r="N2078" s="449"/>
    </row>
    <row r="2079" spans="1:17" ht="24.95" customHeight="1" x14ac:dyDescent="0.2">
      <c r="I2079" s="398"/>
      <c r="J2079" s="398"/>
      <c r="K2079" s="398"/>
      <c r="L2079" s="398"/>
      <c r="M2079" s="398"/>
      <c r="N2079" s="398"/>
    </row>
    <row r="2080" spans="1:17" ht="24.95" customHeight="1" x14ac:dyDescent="0.2">
      <c r="I2080" s="449"/>
      <c r="J2080" s="449"/>
      <c r="K2080" s="449"/>
      <c r="L2080" s="449"/>
      <c r="M2080" s="449"/>
      <c r="N2080" s="449"/>
    </row>
    <row r="2081" spans="1:14" ht="24.95" customHeight="1" x14ac:dyDescent="0.2">
      <c r="I2081" s="449"/>
      <c r="J2081" s="449"/>
      <c r="K2081" s="449"/>
      <c r="L2081" s="449"/>
      <c r="M2081" s="449"/>
      <c r="N2081" s="449"/>
    </row>
    <row r="2082" spans="1:14" ht="24.95" customHeight="1" x14ac:dyDescent="0.2">
      <c r="I2082" s="449"/>
      <c r="J2082" s="449"/>
      <c r="K2082" s="449"/>
      <c r="L2082" s="449"/>
      <c r="M2082" s="449"/>
      <c r="N2082" s="449"/>
    </row>
    <row r="2083" spans="1:14" ht="24.95" customHeight="1" x14ac:dyDescent="0.2">
      <c r="A2083" s="720" t="s">
        <v>99</v>
      </c>
      <c r="B2083" s="720"/>
      <c r="C2083" s="720"/>
      <c r="D2083" s="720"/>
      <c r="E2083" s="720"/>
      <c r="F2083" s="720"/>
      <c r="G2083" s="720"/>
      <c r="H2083" s="720"/>
      <c r="I2083" s="720"/>
      <c r="J2083" s="449"/>
      <c r="K2083" s="449"/>
      <c r="L2083" s="449"/>
      <c r="M2083" s="449"/>
      <c r="N2083" s="449"/>
    </row>
    <row r="2084" spans="1:14" ht="24.95" customHeight="1" x14ac:dyDescent="0.2">
      <c r="A2084" s="573" t="s">
        <v>113</v>
      </c>
      <c r="B2084" s="573"/>
      <c r="C2084" s="573" t="s">
        <v>613</v>
      </c>
      <c r="D2084" s="573"/>
      <c r="E2084" s="573" t="s">
        <v>619</v>
      </c>
      <c r="F2084" s="573"/>
      <c r="G2084" s="573" t="s">
        <v>32</v>
      </c>
      <c r="H2084" s="573"/>
      <c r="I2084" s="573" t="s">
        <v>142</v>
      </c>
      <c r="J2084" s="449"/>
      <c r="K2084" s="449"/>
      <c r="L2084" s="449"/>
      <c r="M2084" s="449"/>
      <c r="N2084" s="449"/>
    </row>
    <row r="2085" spans="1:14" ht="24.95" customHeight="1" x14ac:dyDescent="0.2">
      <c r="A2085" s="586" t="s">
        <v>20</v>
      </c>
      <c r="B2085" s="575"/>
      <c r="C2085" s="575">
        <v>12477</v>
      </c>
      <c r="D2085" s="575"/>
      <c r="E2085" s="575">
        <v>12204</v>
      </c>
      <c r="F2085" s="576"/>
      <c r="G2085" s="576">
        <v>-2.1880259677807164E-2</v>
      </c>
      <c r="H2085" s="576"/>
      <c r="I2085" s="576">
        <v>0.32391113942192851</v>
      </c>
      <c r="J2085" s="449"/>
      <c r="K2085" s="449"/>
      <c r="L2085" s="449"/>
      <c r="M2085" s="449"/>
      <c r="N2085" s="449"/>
    </row>
    <row r="2086" spans="1:14" ht="24.95" customHeight="1" x14ac:dyDescent="0.2">
      <c r="A2086" s="586" t="s">
        <v>21</v>
      </c>
      <c r="B2086" s="575"/>
      <c r="C2086" s="575">
        <v>30303</v>
      </c>
      <c r="D2086" s="575"/>
      <c r="E2086" s="575">
        <v>25473</v>
      </c>
      <c r="F2086" s="576"/>
      <c r="G2086" s="576">
        <v>-0.15939015939015938</v>
      </c>
      <c r="H2086" s="576"/>
      <c r="I2086" s="576">
        <v>0.67608886057807149</v>
      </c>
      <c r="J2086" s="449"/>
      <c r="K2086" s="449"/>
      <c r="L2086" s="449"/>
      <c r="M2086" s="449"/>
      <c r="N2086" s="449"/>
    </row>
    <row r="2087" spans="1:14" ht="24.95" customHeight="1" x14ac:dyDescent="0.2">
      <c r="A2087" s="586" t="s">
        <v>22</v>
      </c>
      <c r="B2087" s="575"/>
      <c r="C2087" s="575">
        <v>0</v>
      </c>
      <c r="D2087" s="575"/>
      <c r="E2087" s="575">
        <v>0</v>
      </c>
      <c r="F2087" s="576"/>
      <c r="G2087" s="576">
        <v>0</v>
      </c>
      <c r="H2087" s="576"/>
      <c r="I2087" s="576">
        <v>0</v>
      </c>
      <c r="J2087" s="449"/>
      <c r="K2087" s="449"/>
      <c r="L2087" s="449"/>
      <c r="M2087" s="449"/>
      <c r="N2087" s="449"/>
    </row>
    <row r="2088" spans="1:14" ht="24.95" customHeight="1" x14ac:dyDescent="0.2">
      <c r="A2088" s="517" t="s">
        <v>13</v>
      </c>
      <c r="B2088" s="582"/>
      <c r="C2088" s="582">
        <v>42780</v>
      </c>
      <c r="D2088" s="582"/>
      <c r="E2088" s="582">
        <v>37677</v>
      </c>
      <c r="F2088" s="571"/>
      <c r="G2088" s="571">
        <v>-0.11928471248246844</v>
      </c>
      <c r="H2088" s="571"/>
      <c r="I2088" s="571">
        <v>1</v>
      </c>
      <c r="J2088" s="449"/>
      <c r="K2088" s="449"/>
      <c r="L2088" s="449"/>
      <c r="M2088" s="449"/>
      <c r="N2088" s="449"/>
    </row>
    <row r="2089" spans="1:14" ht="24.95" customHeight="1" x14ac:dyDescent="0.2">
      <c r="A2089" s="449"/>
      <c r="B2089" s="449"/>
      <c r="C2089" s="449"/>
      <c r="D2089" s="449"/>
      <c r="E2089" s="449"/>
      <c r="F2089" s="449"/>
      <c r="G2089" s="449"/>
      <c r="H2089" s="449"/>
      <c r="I2089" s="449"/>
      <c r="J2089" s="449"/>
      <c r="K2089" s="449"/>
      <c r="L2089" s="449"/>
      <c r="M2089" s="449"/>
      <c r="N2089" s="449"/>
    </row>
    <row r="2090" spans="1:14" ht="24.95" customHeight="1" x14ac:dyDescent="0.2">
      <c r="A2090" s="449"/>
      <c r="B2090" s="449"/>
      <c r="C2090" s="449"/>
      <c r="D2090" s="449"/>
      <c r="E2090" s="449"/>
      <c r="F2090" s="449"/>
      <c r="G2090" s="449"/>
      <c r="H2090" s="449"/>
      <c r="I2090" s="449"/>
      <c r="J2090" s="449"/>
      <c r="K2090" s="449"/>
      <c r="L2090" s="449"/>
      <c r="M2090" s="449"/>
      <c r="N2090" s="449"/>
    </row>
    <row r="2091" spans="1:14" ht="24.95" customHeight="1" x14ac:dyDescent="0.2">
      <c r="A2091" s="449"/>
      <c r="B2091" s="449"/>
      <c r="C2091" s="449"/>
      <c r="D2091" s="449"/>
      <c r="E2091" s="449"/>
      <c r="F2091" s="449"/>
      <c r="G2091" s="449"/>
      <c r="H2091" s="449"/>
      <c r="I2091" s="449"/>
      <c r="J2091" s="449"/>
      <c r="K2091" s="449"/>
      <c r="L2091" s="449"/>
      <c r="M2091" s="449"/>
      <c r="N2091" s="449"/>
    </row>
    <row r="2092" spans="1:14" ht="24.95" customHeight="1" x14ac:dyDescent="0.2">
      <c r="A2092" s="449"/>
      <c r="B2092" s="449"/>
      <c r="C2092" s="449"/>
      <c r="D2092" s="449"/>
      <c r="E2092" s="449"/>
      <c r="F2092" s="449"/>
      <c r="G2092" s="449"/>
      <c r="H2092" s="449"/>
      <c r="I2092" s="449"/>
      <c r="J2092" s="449"/>
      <c r="K2092" s="449"/>
      <c r="L2092" s="449"/>
      <c r="M2092" s="449"/>
      <c r="N2092" s="449"/>
    </row>
    <row r="2093" spans="1:14" ht="24.95" customHeight="1" x14ac:dyDescent="0.2">
      <c r="A2093" s="449"/>
      <c r="B2093" s="449"/>
      <c r="C2093" s="449"/>
      <c r="D2093" s="449"/>
      <c r="E2093" s="449"/>
      <c r="F2093" s="449"/>
      <c r="G2093" s="449"/>
      <c r="H2093" s="449"/>
      <c r="I2093" s="449"/>
      <c r="J2093" s="449"/>
      <c r="K2093" s="449"/>
      <c r="L2093" s="449"/>
      <c r="M2093" s="449"/>
      <c r="N2093" s="449"/>
    </row>
    <row r="2094" spans="1:14" ht="24.95" customHeight="1" x14ac:dyDescent="0.2">
      <c r="A2094" s="449"/>
      <c r="B2094" s="449"/>
      <c r="C2094" s="449"/>
      <c r="D2094" s="449"/>
      <c r="E2094" s="449"/>
      <c r="F2094" s="449"/>
      <c r="G2094" s="449"/>
      <c r="H2094" s="449"/>
      <c r="I2094" s="449"/>
      <c r="J2094" s="449"/>
      <c r="K2094" s="449"/>
      <c r="L2094" s="449"/>
      <c r="M2094" s="449"/>
      <c r="N2094" s="449"/>
    </row>
    <row r="2095" spans="1:14" ht="24.95" customHeight="1" x14ac:dyDescent="0.2">
      <c r="A2095" s="449"/>
      <c r="B2095" s="449"/>
      <c r="C2095" s="449"/>
      <c r="D2095" s="449"/>
      <c r="E2095" s="449"/>
      <c r="F2095" s="449"/>
      <c r="G2095" s="449"/>
      <c r="H2095" s="449"/>
      <c r="I2095" s="449"/>
      <c r="J2095" s="449"/>
      <c r="K2095" s="449"/>
      <c r="L2095" s="449"/>
      <c r="M2095" s="449"/>
      <c r="N2095" s="449"/>
    </row>
    <row r="2096" spans="1:14" ht="24.95" customHeight="1" x14ac:dyDescent="0.2">
      <c r="A2096" s="449"/>
      <c r="B2096" s="449"/>
      <c r="C2096" s="449"/>
      <c r="D2096" s="449"/>
      <c r="E2096" s="449"/>
      <c r="F2096" s="449"/>
      <c r="G2096" s="449"/>
      <c r="H2096" s="449"/>
      <c r="I2096" s="449"/>
      <c r="J2096" s="449"/>
      <c r="K2096" s="449"/>
      <c r="L2096" s="449"/>
      <c r="M2096" s="449"/>
      <c r="N2096" s="449"/>
    </row>
    <row r="2097" spans="1:20" ht="24.95" customHeight="1" x14ac:dyDescent="0.2">
      <c r="A2097" s="449"/>
      <c r="B2097" s="449"/>
      <c r="C2097" s="449"/>
      <c r="D2097" s="449"/>
      <c r="E2097" s="449"/>
      <c r="F2097" s="449"/>
      <c r="G2097" s="449"/>
      <c r="H2097" s="449"/>
      <c r="I2097" s="449"/>
      <c r="J2097" s="449"/>
      <c r="K2097" s="449"/>
      <c r="L2097" s="449"/>
      <c r="M2097" s="449"/>
      <c r="N2097" s="449"/>
    </row>
    <row r="2098" spans="1:20" ht="24.95" customHeight="1" x14ac:dyDescent="0.2">
      <c r="A2098" s="449"/>
      <c r="B2098" s="449"/>
      <c r="C2098" s="449"/>
      <c r="D2098" s="449"/>
      <c r="E2098" s="449"/>
      <c r="F2098" s="449"/>
      <c r="G2098" s="449"/>
      <c r="H2098" s="449"/>
      <c r="I2098" s="449"/>
      <c r="J2098" s="449"/>
      <c r="K2098" s="449"/>
      <c r="L2098" s="449"/>
      <c r="M2098" s="449"/>
      <c r="N2098" s="449"/>
    </row>
    <row r="2099" spans="1:20" ht="24.95" customHeight="1" x14ac:dyDescent="0.2">
      <c r="A2099" s="449"/>
      <c r="B2099" s="449"/>
      <c r="C2099" s="449"/>
      <c r="D2099" s="449"/>
      <c r="E2099" s="449"/>
      <c r="F2099" s="449"/>
      <c r="G2099" s="449"/>
      <c r="H2099" s="449"/>
      <c r="I2099" s="449"/>
      <c r="J2099" s="449"/>
      <c r="K2099" s="449"/>
      <c r="L2099" s="449"/>
      <c r="M2099" s="449"/>
      <c r="N2099" s="4">
        <v>25</v>
      </c>
    </row>
    <row r="2100" spans="1:20" ht="39.950000000000003" customHeight="1" x14ac:dyDescent="0.2">
      <c r="A2100" s="716" t="s">
        <v>491</v>
      </c>
      <c r="B2100" s="716"/>
      <c r="C2100" s="716"/>
      <c r="D2100" s="716"/>
      <c r="E2100" s="716"/>
      <c r="F2100" s="716"/>
      <c r="G2100" s="716"/>
      <c r="H2100" s="716"/>
      <c r="I2100" s="716"/>
      <c r="J2100" s="716"/>
      <c r="K2100" s="716"/>
      <c r="L2100" s="716"/>
      <c r="M2100" s="716"/>
      <c r="N2100" s="716"/>
    </row>
    <row r="2101" spans="1:20" ht="24.95" customHeight="1" x14ac:dyDescent="0.2">
      <c r="A2101" s="407"/>
      <c r="B2101" s="448"/>
      <c r="C2101" s="448"/>
      <c r="D2101" s="448"/>
      <c r="E2101" s="448"/>
      <c r="F2101" s="448"/>
      <c r="G2101" s="448"/>
      <c r="H2101" s="448"/>
      <c r="I2101" s="448"/>
      <c r="J2101" s="448"/>
      <c r="K2101" s="448"/>
      <c r="L2101" s="448"/>
      <c r="M2101" s="448"/>
      <c r="N2101" s="448"/>
    </row>
    <row r="2102" spans="1:20" ht="30" customHeight="1" x14ac:dyDescent="0.2">
      <c r="A2102" s="717" t="s">
        <v>114</v>
      </c>
      <c r="B2102" s="717"/>
      <c r="C2102" s="717"/>
      <c r="D2102" s="717"/>
      <c r="E2102" s="717"/>
      <c r="F2102" s="717"/>
      <c r="G2102" s="717"/>
      <c r="H2102" s="717"/>
      <c r="I2102" s="717"/>
      <c r="J2102" s="717"/>
      <c r="K2102" s="717"/>
      <c r="L2102" s="717"/>
      <c r="M2102" s="717"/>
      <c r="N2102" s="717"/>
    </row>
    <row r="2103" spans="1:20" ht="24.95" customHeight="1" x14ac:dyDescent="0.2">
      <c r="A2103" s="448"/>
      <c r="B2103" s="448"/>
      <c r="C2103" s="448"/>
      <c r="D2103" s="448"/>
      <c r="E2103" s="448"/>
      <c r="F2103" s="448"/>
      <c r="G2103" s="448"/>
      <c r="H2103" s="448"/>
      <c r="I2103" s="448"/>
      <c r="J2103" s="448"/>
      <c r="K2103" s="448"/>
      <c r="L2103" s="448"/>
      <c r="M2103" s="448"/>
      <c r="N2103" s="448"/>
    </row>
    <row r="2104" spans="1:20" ht="24.95" customHeight="1" x14ac:dyDescent="0.2">
      <c r="A2104" s="659" t="s">
        <v>97</v>
      </c>
      <c r="B2104" s="659"/>
      <c r="C2104" s="659"/>
      <c r="D2104" s="659"/>
      <c r="E2104" s="659"/>
      <c r="F2104" s="659"/>
      <c r="G2104" s="659"/>
      <c r="H2104" s="451"/>
      <c r="I2104" s="451"/>
      <c r="J2104" s="451"/>
      <c r="K2104" s="451"/>
      <c r="L2104" s="451"/>
      <c r="M2104" s="451"/>
      <c r="N2104" s="451"/>
    </row>
    <row r="2105" spans="1:20" ht="24.95" customHeight="1" x14ac:dyDescent="0.25">
      <c r="A2105" s="572" t="s">
        <v>98</v>
      </c>
      <c r="B2105" s="572"/>
      <c r="C2105" s="573" t="s">
        <v>613</v>
      </c>
      <c r="D2105" s="573"/>
      <c r="E2105" s="573" t="s">
        <v>619</v>
      </c>
      <c r="F2105" s="573"/>
      <c r="G2105" s="573" t="s">
        <v>32</v>
      </c>
      <c r="H2105" s="449"/>
      <c r="J2105" s="718"/>
      <c r="K2105" s="718"/>
      <c r="L2105" s="718"/>
      <c r="M2105" s="718"/>
      <c r="N2105" s="386"/>
      <c r="O2105" s="719"/>
      <c r="P2105" s="719"/>
      <c r="Q2105" s="719"/>
      <c r="R2105" s="452"/>
      <c r="S2105" s="452"/>
      <c r="T2105" s="453"/>
    </row>
    <row r="2106" spans="1:20" ht="24.95" customHeight="1" x14ac:dyDescent="0.2">
      <c r="A2106" s="574" t="s">
        <v>5</v>
      </c>
      <c r="B2106" s="374"/>
      <c r="C2106" s="550">
        <v>985</v>
      </c>
      <c r="D2106" s="577"/>
      <c r="E2106" s="575">
        <v>1007</v>
      </c>
      <c r="F2106" s="575"/>
      <c r="G2106" s="576">
        <v>2.2335025380710659E-2</v>
      </c>
      <c r="H2106" s="449"/>
      <c r="I2106" s="449"/>
      <c r="J2106" s="449"/>
      <c r="K2106" s="449"/>
      <c r="L2106" s="449"/>
      <c r="M2106" s="449"/>
      <c r="N2106" s="449"/>
      <c r="O2106" s="449"/>
      <c r="P2106" s="449"/>
      <c r="Q2106" s="449"/>
      <c r="R2106" s="449"/>
      <c r="S2106" s="449"/>
      <c r="T2106" s="449"/>
    </row>
    <row r="2107" spans="1:20" ht="24.95" customHeight="1" x14ac:dyDescent="0.2">
      <c r="A2107" s="574" t="s">
        <v>6</v>
      </c>
      <c r="B2107" s="374"/>
      <c r="C2107" s="550">
        <v>466</v>
      </c>
      <c r="D2107" s="577"/>
      <c r="E2107" s="575">
        <v>469</v>
      </c>
      <c r="F2107" s="575"/>
      <c r="G2107" s="576">
        <v>6.4377682403433476E-3</v>
      </c>
      <c r="H2107" s="449"/>
      <c r="I2107" s="449"/>
      <c r="J2107" s="449"/>
      <c r="K2107" s="449"/>
      <c r="L2107" s="449"/>
      <c r="M2107" s="449"/>
      <c r="N2107" s="449"/>
      <c r="O2107" s="449"/>
      <c r="P2107" s="449"/>
      <c r="Q2107" s="449"/>
      <c r="R2107" s="449"/>
      <c r="S2107" s="449"/>
      <c r="T2107" s="449"/>
    </row>
    <row r="2108" spans="1:20" ht="24.95" customHeight="1" x14ac:dyDescent="0.2">
      <c r="A2108" s="574" t="s">
        <v>18</v>
      </c>
      <c r="B2108" s="374"/>
      <c r="C2108" s="550">
        <v>550</v>
      </c>
      <c r="D2108" s="577"/>
      <c r="E2108" s="575">
        <v>560</v>
      </c>
      <c r="F2108" s="575"/>
      <c r="G2108" s="576">
        <v>1.8181818181818181E-2</v>
      </c>
      <c r="H2108" s="449"/>
      <c r="I2108" s="449"/>
      <c r="J2108" s="449"/>
      <c r="K2108" s="449"/>
      <c r="L2108" s="449"/>
      <c r="M2108" s="449"/>
      <c r="N2108" s="449"/>
      <c r="O2108" s="449"/>
      <c r="P2108" s="449"/>
      <c r="Q2108" s="449"/>
      <c r="R2108" s="449"/>
      <c r="S2108" s="449"/>
      <c r="T2108" s="449"/>
    </row>
    <row r="2109" spans="1:20" ht="24.95" customHeight="1" x14ac:dyDescent="0.2">
      <c r="A2109" s="574" t="s">
        <v>7</v>
      </c>
      <c r="B2109" s="374"/>
      <c r="C2109" s="550">
        <v>256</v>
      </c>
      <c r="D2109" s="577"/>
      <c r="E2109" s="575">
        <v>253</v>
      </c>
      <c r="F2109" s="575"/>
      <c r="G2109" s="576">
        <v>-1.171875E-2</v>
      </c>
      <c r="H2109" s="449"/>
      <c r="I2109" s="449"/>
      <c r="J2109" s="449"/>
      <c r="K2109" s="449"/>
      <c r="L2109" s="449"/>
      <c r="M2109" s="449"/>
      <c r="N2109" s="449"/>
      <c r="O2109" s="449"/>
      <c r="P2109" s="449"/>
      <c r="Q2109" s="449"/>
      <c r="R2109" s="449"/>
      <c r="S2109" s="449"/>
      <c r="T2109" s="449"/>
    </row>
    <row r="2110" spans="1:20" ht="24.95" customHeight="1" x14ac:dyDescent="0.2">
      <c r="A2110" s="574" t="s">
        <v>8</v>
      </c>
      <c r="B2110" s="374"/>
      <c r="C2110" s="550">
        <v>569</v>
      </c>
      <c r="D2110" s="577"/>
      <c r="E2110" s="575">
        <v>578</v>
      </c>
      <c r="F2110" s="575"/>
      <c r="G2110" s="576">
        <v>1.5817223198594025E-2</v>
      </c>
      <c r="H2110" s="449"/>
      <c r="I2110" s="449"/>
      <c r="J2110" s="449"/>
      <c r="K2110" s="449"/>
      <c r="L2110" s="449"/>
      <c r="M2110" s="449"/>
      <c r="N2110" s="449"/>
      <c r="O2110" s="449"/>
      <c r="P2110" s="449"/>
      <c r="Q2110" s="449"/>
      <c r="R2110" s="449"/>
      <c r="S2110" s="449"/>
      <c r="T2110" s="449"/>
    </row>
    <row r="2111" spans="1:20" ht="24.95" customHeight="1" x14ac:dyDescent="0.2">
      <c r="A2111" s="574" t="s">
        <v>9</v>
      </c>
      <c r="B2111" s="374"/>
      <c r="C2111" s="550">
        <v>468</v>
      </c>
      <c r="D2111" s="577"/>
      <c r="E2111" s="575">
        <v>465</v>
      </c>
      <c r="F2111" s="575"/>
      <c r="G2111" s="576">
        <v>-6.41025641025641E-3</v>
      </c>
      <c r="H2111" s="449"/>
      <c r="I2111" s="449"/>
      <c r="J2111" s="449"/>
      <c r="K2111" s="449"/>
      <c r="L2111" s="449"/>
      <c r="M2111" s="449"/>
      <c r="N2111" s="449"/>
      <c r="O2111" s="449"/>
      <c r="P2111" s="449"/>
      <c r="Q2111" s="449"/>
      <c r="R2111" s="449"/>
      <c r="S2111" s="449"/>
      <c r="T2111" s="449"/>
    </row>
    <row r="2112" spans="1:20" ht="24.95" customHeight="1" x14ac:dyDescent="0.2">
      <c r="A2112" s="574" t="s">
        <v>10</v>
      </c>
      <c r="B2112" s="374"/>
      <c r="C2112" s="550">
        <v>379</v>
      </c>
      <c r="D2112" s="577"/>
      <c r="E2112" s="575">
        <v>385</v>
      </c>
      <c r="F2112" s="575"/>
      <c r="G2112" s="576">
        <v>1.5831134564643801E-2</v>
      </c>
      <c r="H2112" s="449"/>
      <c r="I2112" s="449"/>
      <c r="J2112" s="449"/>
      <c r="K2112" s="449"/>
      <c r="L2112" s="449"/>
      <c r="M2112" s="449"/>
      <c r="N2112" s="449"/>
      <c r="O2112" s="449"/>
      <c r="P2112" s="449"/>
      <c r="Q2112" s="449"/>
      <c r="R2112" s="449"/>
      <c r="S2112" s="449"/>
      <c r="T2112" s="449"/>
    </row>
    <row r="2113" spans="1:20" ht="24.95" customHeight="1" x14ac:dyDescent="0.2">
      <c r="A2113" s="574" t="s">
        <v>11</v>
      </c>
      <c r="B2113" s="374"/>
      <c r="C2113" s="550">
        <v>208</v>
      </c>
      <c r="D2113" s="577"/>
      <c r="E2113" s="575">
        <v>215</v>
      </c>
      <c r="F2113" s="575"/>
      <c r="G2113" s="576">
        <v>3.3653846153846152E-2</v>
      </c>
      <c r="H2113" s="449"/>
      <c r="I2113" s="449"/>
      <c r="J2113" s="449"/>
      <c r="K2113" s="449"/>
      <c r="L2113" s="449"/>
      <c r="M2113" s="449"/>
      <c r="N2113" s="449"/>
      <c r="O2113" s="449"/>
      <c r="P2113" s="449"/>
      <c r="Q2113" s="449"/>
      <c r="R2113" s="449"/>
      <c r="S2113" s="449"/>
      <c r="T2113" s="449"/>
    </row>
    <row r="2114" spans="1:20" ht="24.95" customHeight="1" x14ac:dyDescent="0.2">
      <c r="A2114" s="574" t="s">
        <v>12</v>
      </c>
      <c r="B2114" s="374"/>
      <c r="C2114" s="550">
        <v>276</v>
      </c>
      <c r="D2114" s="577"/>
      <c r="E2114" s="575">
        <v>282</v>
      </c>
      <c r="F2114" s="575"/>
      <c r="G2114" s="576">
        <v>2.1739130434782608E-2</v>
      </c>
      <c r="H2114" s="449"/>
      <c r="I2114" s="449"/>
      <c r="J2114" s="449"/>
      <c r="K2114" s="449"/>
      <c r="L2114" s="449"/>
      <c r="M2114" s="449"/>
      <c r="N2114" s="449"/>
    </row>
    <row r="2115" spans="1:20" ht="24.95" customHeight="1" x14ac:dyDescent="0.2">
      <c r="A2115" s="517" t="s">
        <v>13</v>
      </c>
      <c r="B2115" s="517"/>
      <c r="C2115" s="582">
        <v>4157</v>
      </c>
      <c r="D2115" s="582"/>
      <c r="E2115" s="581">
        <v>4214</v>
      </c>
      <c r="F2115" s="581"/>
      <c r="G2115" s="571">
        <v>1.3711811402453693E-2</v>
      </c>
      <c r="H2115" s="449"/>
      <c r="I2115" s="449"/>
      <c r="J2115" s="449"/>
      <c r="K2115" s="449"/>
      <c r="L2115" s="449"/>
      <c r="M2115" s="449"/>
      <c r="N2115" s="449"/>
    </row>
    <row r="2116" spans="1:20" ht="24.95" customHeight="1" x14ac:dyDescent="0.25">
      <c r="A2116" s="386"/>
      <c r="B2116" s="446"/>
      <c r="C2116" s="446"/>
      <c r="D2116" s="446"/>
      <c r="E2116" s="446"/>
      <c r="F2116" s="447"/>
      <c r="G2116" s="447"/>
      <c r="H2116" s="449"/>
      <c r="I2116" s="449"/>
      <c r="J2116" s="449"/>
      <c r="K2116" s="449"/>
      <c r="L2116" s="449"/>
      <c r="M2116" s="449"/>
      <c r="N2116" s="449"/>
    </row>
    <row r="2117" spans="1:20" ht="24.95" customHeight="1" x14ac:dyDescent="0.25">
      <c r="A2117" s="386"/>
      <c r="B2117" s="446"/>
      <c r="C2117" s="446"/>
      <c r="D2117" s="446"/>
      <c r="E2117" s="446"/>
      <c r="F2117" s="447"/>
      <c r="G2117" s="447"/>
      <c r="H2117" s="449"/>
      <c r="I2117" s="449"/>
      <c r="J2117" s="449"/>
      <c r="K2117" s="449"/>
      <c r="L2117" s="449"/>
      <c r="M2117" s="449"/>
      <c r="N2117" s="449"/>
    </row>
    <row r="2118" spans="1:20" s="374" customFormat="1" ht="24.95" customHeight="1" x14ac:dyDescent="0.25">
      <c r="A2118" s="672"/>
      <c r="B2118" s="672"/>
      <c r="C2118" s="672"/>
      <c r="D2118" s="672"/>
      <c r="E2118" s="454"/>
      <c r="F2118" s="673"/>
      <c r="G2118" s="673"/>
      <c r="H2118" s="673"/>
      <c r="I2118" s="455"/>
      <c r="J2118" s="441"/>
      <c r="K2118" s="441"/>
      <c r="M2118" s="456"/>
      <c r="N2118" s="456"/>
    </row>
    <row r="2119" spans="1:20" ht="24.95" customHeight="1" x14ac:dyDescent="0.2">
      <c r="A2119" s="449"/>
      <c r="B2119" s="449"/>
      <c r="C2119" s="449"/>
      <c r="D2119" s="449"/>
      <c r="E2119" s="449"/>
      <c r="F2119" s="449"/>
      <c r="G2119" s="449"/>
      <c r="H2119" s="449"/>
      <c r="I2119" s="449"/>
      <c r="J2119" s="449"/>
      <c r="K2119" s="449"/>
      <c r="L2119" s="449"/>
      <c r="M2119" s="449"/>
      <c r="N2119" s="449"/>
    </row>
    <row r="2120" spans="1:20" ht="24.95" customHeight="1" x14ac:dyDescent="0.25">
      <c r="A2120" s="386"/>
      <c r="B2120" s="446"/>
      <c r="C2120" s="446"/>
      <c r="D2120" s="446"/>
      <c r="E2120" s="446"/>
      <c r="F2120" s="447"/>
      <c r="G2120" s="447"/>
      <c r="H2120" s="449"/>
      <c r="I2120" s="449"/>
      <c r="J2120" s="449"/>
      <c r="K2120" s="449"/>
      <c r="L2120" s="449"/>
      <c r="M2120" s="449"/>
      <c r="N2120" s="449"/>
    </row>
    <row r="2121" spans="1:20" ht="24.95" customHeight="1" x14ac:dyDescent="0.25">
      <c r="A2121" s="386"/>
      <c r="B2121" s="446"/>
      <c r="C2121" s="446"/>
      <c r="D2121" s="446"/>
      <c r="E2121" s="446"/>
      <c r="F2121" s="447"/>
      <c r="G2121" s="447"/>
      <c r="H2121" s="449"/>
      <c r="I2121" s="449"/>
      <c r="J2121" s="449"/>
      <c r="K2121" s="449"/>
      <c r="L2121" s="449"/>
      <c r="M2121" s="449"/>
      <c r="N2121" s="449"/>
    </row>
    <row r="2122" spans="1:20" ht="24.95" customHeight="1" x14ac:dyDescent="0.25">
      <c r="A2122" s="386"/>
      <c r="B2122" s="446"/>
      <c r="C2122" s="446"/>
      <c r="D2122" s="446"/>
      <c r="E2122" s="446"/>
      <c r="F2122" s="447"/>
      <c r="G2122" s="447"/>
      <c r="H2122" s="449"/>
      <c r="I2122" s="449"/>
      <c r="J2122" s="449"/>
      <c r="K2122" s="449"/>
      <c r="L2122" s="449"/>
      <c r="M2122" s="449"/>
      <c r="N2122" s="449"/>
    </row>
    <row r="2123" spans="1:20" ht="24.95" customHeight="1" x14ac:dyDescent="0.25">
      <c r="A2123" s="386"/>
      <c r="B2123" s="446"/>
      <c r="C2123" s="446"/>
      <c r="D2123" s="446"/>
      <c r="E2123" s="446"/>
      <c r="F2123" s="447"/>
      <c r="G2123" s="447"/>
      <c r="H2123" s="449"/>
      <c r="I2123" s="449"/>
      <c r="J2123" s="449"/>
      <c r="K2123" s="449"/>
      <c r="L2123" s="449"/>
      <c r="M2123" s="449"/>
      <c r="N2123" s="449"/>
    </row>
    <row r="2124" spans="1:20" ht="24.95" customHeight="1" x14ac:dyDescent="0.25">
      <c r="A2124" s="386"/>
      <c r="B2124" s="446"/>
      <c r="C2124" s="446"/>
      <c r="D2124" s="446"/>
      <c r="E2124" s="446"/>
      <c r="F2124" s="447"/>
      <c r="G2124" s="447"/>
      <c r="H2124" s="449"/>
      <c r="I2124" s="449"/>
      <c r="J2124" s="449"/>
      <c r="K2124" s="449"/>
      <c r="L2124" s="449"/>
      <c r="M2124" s="449"/>
      <c r="N2124" s="449"/>
    </row>
    <row r="2125" spans="1:20" ht="24.95" customHeight="1" x14ac:dyDescent="0.25">
      <c r="A2125" s="386"/>
      <c r="B2125" s="446"/>
      <c r="C2125" s="446"/>
      <c r="D2125" s="446"/>
      <c r="E2125" s="446"/>
      <c r="F2125" s="447"/>
      <c r="G2125" s="447"/>
      <c r="H2125" s="449"/>
      <c r="I2125" s="449"/>
      <c r="J2125" s="449"/>
      <c r="K2125" s="449"/>
      <c r="L2125" s="449"/>
      <c r="M2125" s="449"/>
      <c r="N2125" s="449"/>
    </row>
    <row r="2126" spans="1:20" ht="24.95" customHeight="1" x14ac:dyDescent="0.25">
      <c r="A2126" s="386"/>
      <c r="B2126" s="446"/>
      <c r="C2126" s="446"/>
      <c r="D2126" s="446"/>
      <c r="E2126" s="446"/>
      <c r="F2126" s="447"/>
      <c r="G2126" s="447"/>
      <c r="H2126" s="449"/>
      <c r="I2126" s="449"/>
      <c r="J2126" s="449"/>
      <c r="K2126" s="449"/>
      <c r="L2126" s="449"/>
      <c r="M2126" s="449"/>
      <c r="N2126" s="449"/>
    </row>
    <row r="2127" spans="1:20" ht="24.95" customHeight="1" x14ac:dyDescent="0.25">
      <c r="A2127" s="386"/>
      <c r="B2127" s="446"/>
      <c r="C2127" s="446"/>
      <c r="D2127" s="446"/>
      <c r="E2127" s="446"/>
      <c r="F2127" s="447"/>
      <c r="G2127" s="447"/>
      <c r="H2127" s="449"/>
      <c r="I2127" s="449"/>
      <c r="J2127" s="449"/>
      <c r="K2127" s="449"/>
      <c r="L2127" s="449"/>
      <c r="M2127" s="449"/>
      <c r="N2127" s="449"/>
    </row>
    <row r="2128" spans="1:20" ht="24.95" customHeight="1" x14ac:dyDescent="0.25">
      <c r="A2128" s="386"/>
      <c r="B2128" s="446"/>
      <c r="C2128" s="446"/>
      <c r="D2128" s="446"/>
      <c r="E2128" s="446"/>
      <c r="F2128" s="447"/>
      <c r="G2128" s="447"/>
      <c r="H2128" s="449"/>
      <c r="I2128" s="449"/>
      <c r="J2128" s="449"/>
      <c r="K2128" s="449"/>
      <c r="L2128" s="449"/>
      <c r="M2128" s="449"/>
      <c r="N2128" s="449"/>
    </row>
    <row r="2129" spans="1:14" ht="24.95" customHeight="1" x14ac:dyDescent="0.25">
      <c r="A2129" s="405"/>
      <c r="B2129" s="446"/>
      <c r="C2129" s="446"/>
      <c r="D2129" s="446"/>
      <c r="E2129" s="446"/>
      <c r="F2129" s="447"/>
      <c r="G2129" s="447"/>
      <c r="H2129" s="449"/>
      <c r="I2129" s="449"/>
      <c r="J2129" s="449"/>
      <c r="K2129" s="449"/>
      <c r="L2129" s="449"/>
      <c r="M2129" s="449"/>
      <c r="N2129" s="449"/>
    </row>
    <row r="2130" spans="1:14" ht="24.95" customHeight="1" x14ac:dyDescent="0.2">
      <c r="A2130" s="659" t="s">
        <v>99</v>
      </c>
      <c r="B2130" s="659"/>
      <c r="C2130" s="659"/>
      <c r="D2130" s="659"/>
      <c r="E2130" s="659"/>
      <c r="F2130" s="659"/>
      <c r="G2130" s="659"/>
      <c r="H2130" s="451"/>
      <c r="I2130" s="451"/>
      <c r="J2130" s="451"/>
      <c r="K2130" s="451"/>
      <c r="L2130" s="451"/>
      <c r="M2130" s="451"/>
      <c r="N2130" s="451"/>
    </row>
    <row r="2131" spans="1:14" ht="24.95" customHeight="1" x14ac:dyDescent="0.2">
      <c r="A2131" s="572" t="s">
        <v>98</v>
      </c>
      <c r="B2131" s="520"/>
      <c r="C2131" s="573" t="s">
        <v>613</v>
      </c>
      <c r="D2131" s="573"/>
      <c r="E2131" s="573" t="s">
        <v>619</v>
      </c>
      <c r="F2131" s="573"/>
      <c r="G2131" s="573" t="s">
        <v>32</v>
      </c>
      <c r="H2131" s="449"/>
      <c r="I2131" s="449"/>
      <c r="J2131" s="449"/>
      <c r="K2131" s="449"/>
      <c r="L2131" s="449"/>
      <c r="M2131" s="449"/>
      <c r="N2131" s="449"/>
    </row>
    <row r="2132" spans="1:14" ht="24.95" customHeight="1" x14ac:dyDescent="0.2">
      <c r="A2132" s="574" t="s">
        <v>5</v>
      </c>
      <c r="B2132" s="578"/>
      <c r="C2132" s="550">
        <v>7640</v>
      </c>
      <c r="D2132" s="577"/>
      <c r="E2132" s="550">
        <v>7861</v>
      </c>
      <c r="F2132" s="575"/>
      <c r="G2132" s="576">
        <v>2.8926701570680627E-2</v>
      </c>
      <c r="H2132" s="449"/>
      <c r="I2132" s="449"/>
      <c r="J2132" s="449"/>
      <c r="K2132" s="449"/>
      <c r="L2132" s="449"/>
      <c r="M2132" s="449"/>
      <c r="N2132" s="449"/>
    </row>
    <row r="2133" spans="1:14" ht="24.95" customHeight="1" x14ac:dyDescent="0.2">
      <c r="A2133" s="574" t="s">
        <v>6</v>
      </c>
      <c r="B2133" s="578"/>
      <c r="C2133" s="550">
        <v>5059</v>
      </c>
      <c r="D2133" s="577"/>
      <c r="E2133" s="550">
        <v>5150</v>
      </c>
      <c r="F2133" s="575"/>
      <c r="G2133" s="576">
        <v>1.7987744613559991E-2</v>
      </c>
      <c r="H2133" s="449"/>
      <c r="I2133" s="449"/>
      <c r="J2133" s="449"/>
      <c r="K2133" s="449"/>
      <c r="L2133" s="449"/>
      <c r="M2133" s="449"/>
      <c r="N2133" s="449"/>
    </row>
    <row r="2134" spans="1:14" ht="24.95" customHeight="1" x14ac:dyDescent="0.2">
      <c r="A2134" s="574" t="s">
        <v>18</v>
      </c>
      <c r="B2134" s="578"/>
      <c r="C2134" s="550">
        <v>4574</v>
      </c>
      <c r="D2134" s="577"/>
      <c r="E2134" s="550">
        <v>4625</v>
      </c>
      <c r="F2134" s="575"/>
      <c r="G2134" s="576">
        <v>1.114997813729777E-2</v>
      </c>
      <c r="H2134" s="449"/>
      <c r="I2134" s="449"/>
      <c r="J2134" s="449"/>
      <c r="K2134" s="449"/>
      <c r="L2134" s="449"/>
      <c r="M2134" s="449"/>
      <c r="N2134" s="449"/>
    </row>
    <row r="2135" spans="1:14" ht="24.95" customHeight="1" x14ac:dyDescent="0.2">
      <c r="A2135" s="574" t="s">
        <v>7</v>
      </c>
      <c r="B2135" s="578"/>
      <c r="C2135" s="550">
        <v>2448</v>
      </c>
      <c r="D2135" s="577"/>
      <c r="E2135" s="550">
        <v>2433</v>
      </c>
      <c r="F2135" s="575"/>
      <c r="G2135" s="576">
        <v>-6.1274509803921568E-3</v>
      </c>
      <c r="H2135" s="449"/>
      <c r="I2135" s="449"/>
      <c r="J2135" s="449"/>
      <c r="K2135" s="449"/>
      <c r="L2135" s="449"/>
      <c r="M2135" s="449"/>
      <c r="N2135" s="449"/>
    </row>
    <row r="2136" spans="1:14" ht="24.95" customHeight="1" x14ac:dyDescent="0.2">
      <c r="A2136" s="574" t="s">
        <v>8</v>
      </c>
      <c r="B2136" s="578"/>
      <c r="C2136" s="550">
        <v>4610</v>
      </c>
      <c r="D2136" s="577"/>
      <c r="E2136" s="550">
        <v>4673</v>
      </c>
      <c r="F2136" s="575"/>
      <c r="G2136" s="576">
        <v>1.3665943600867678E-2</v>
      </c>
      <c r="H2136" s="449"/>
      <c r="I2136" s="449"/>
      <c r="J2136" s="449"/>
      <c r="K2136" s="449"/>
      <c r="L2136" s="449"/>
      <c r="M2136" s="449"/>
      <c r="N2136" s="449"/>
    </row>
    <row r="2137" spans="1:14" ht="24.95" customHeight="1" x14ac:dyDescent="0.2">
      <c r="A2137" s="574" t="s">
        <v>9</v>
      </c>
      <c r="B2137" s="578"/>
      <c r="C2137" s="550">
        <v>4262</v>
      </c>
      <c r="D2137" s="577"/>
      <c r="E2137" s="550">
        <v>4256</v>
      </c>
      <c r="F2137" s="575"/>
      <c r="G2137" s="576">
        <v>-1.4077897700610043E-3</v>
      </c>
      <c r="H2137" s="449"/>
      <c r="I2137" s="449"/>
      <c r="J2137" s="449"/>
      <c r="K2137" s="449"/>
      <c r="L2137" s="449"/>
      <c r="M2137" s="449"/>
      <c r="N2137" s="449"/>
    </row>
    <row r="2138" spans="1:14" ht="24.95" customHeight="1" x14ac:dyDescent="0.2">
      <c r="A2138" s="574" t="s">
        <v>10</v>
      </c>
      <c r="B2138" s="578"/>
      <c r="C2138" s="550">
        <v>3770</v>
      </c>
      <c r="D2138" s="577"/>
      <c r="E2138" s="550">
        <v>3929</v>
      </c>
      <c r="F2138" s="575"/>
      <c r="G2138" s="576">
        <v>4.2175066312997347E-2</v>
      </c>
      <c r="H2138" s="449"/>
      <c r="I2138" s="449"/>
      <c r="J2138" s="449"/>
      <c r="K2138" s="449"/>
      <c r="L2138" s="449"/>
      <c r="M2138" s="449"/>
      <c r="N2138" s="449"/>
    </row>
    <row r="2139" spans="1:14" ht="24.95" customHeight="1" x14ac:dyDescent="0.2">
      <c r="A2139" s="574" t="s">
        <v>11</v>
      </c>
      <c r="B2139" s="578"/>
      <c r="C2139" s="550">
        <v>2158</v>
      </c>
      <c r="D2139" s="577"/>
      <c r="E2139" s="550">
        <v>2224</v>
      </c>
      <c r="F2139" s="575"/>
      <c r="G2139" s="576">
        <v>3.0583873957367932E-2</v>
      </c>
      <c r="H2139" s="449"/>
      <c r="I2139" s="449"/>
      <c r="J2139" s="449"/>
      <c r="K2139" s="449"/>
      <c r="L2139" s="449"/>
      <c r="M2139" s="449"/>
      <c r="N2139" s="449"/>
    </row>
    <row r="2140" spans="1:14" ht="24.95" customHeight="1" x14ac:dyDescent="0.2">
      <c r="A2140" s="574" t="s">
        <v>12</v>
      </c>
      <c r="B2140" s="578"/>
      <c r="C2140" s="550">
        <v>2711</v>
      </c>
      <c r="D2140" s="577"/>
      <c r="E2140" s="550">
        <v>2739</v>
      </c>
      <c r="F2140" s="575"/>
      <c r="G2140" s="576">
        <v>1.0328292143120619E-2</v>
      </c>
      <c r="H2140" s="449"/>
      <c r="I2140" s="449"/>
      <c r="J2140" s="449"/>
      <c r="K2140" s="449"/>
      <c r="L2140" s="449"/>
      <c r="M2140" s="449"/>
      <c r="N2140" s="449"/>
    </row>
    <row r="2141" spans="1:14" ht="24.95" customHeight="1" x14ac:dyDescent="0.2">
      <c r="A2141" s="517" t="s">
        <v>13</v>
      </c>
      <c r="B2141" s="582"/>
      <c r="C2141" s="582">
        <v>37232</v>
      </c>
      <c r="D2141" s="582"/>
      <c r="E2141" s="581">
        <v>37890</v>
      </c>
      <c r="F2141" s="581"/>
      <c r="G2141" s="571">
        <v>1.7672969488611946E-2</v>
      </c>
      <c r="H2141" s="449"/>
      <c r="I2141" s="449"/>
      <c r="J2141" s="449"/>
      <c r="K2141" s="449"/>
      <c r="L2141" s="449"/>
      <c r="M2141" s="449"/>
      <c r="N2141" s="449"/>
    </row>
    <row r="2142" spans="1:14" ht="24.95" customHeight="1" x14ac:dyDescent="0.25">
      <c r="A2142" s="386"/>
      <c r="B2142" s="446"/>
      <c r="C2142" s="446"/>
      <c r="D2142" s="446"/>
      <c r="E2142" s="446"/>
      <c r="F2142" s="447"/>
      <c r="G2142" s="447"/>
      <c r="H2142" s="449"/>
      <c r="I2142" s="449"/>
      <c r="J2142" s="449"/>
      <c r="K2142" s="449"/>
      <c r="L2142" s="449"/>
      <c r="M2142" s="449"/>
      <c r="N2142" s="449"/>
    </row>
    <row r="2143" spans="1:14" ht="24.95" customHeight="1" x14ac:dyDescent="0.25">
      <c r="A2143" s="386"/>
      <c r="B2143" s="446"/>
      <c r="C2143" s="446"/>
      <c r="D2143" s="446"/>
      <c r="E2143" s="446"/>
      <c r="F2143" s="447"/>
      <c r="G2143" s="447"/>
      <c r="H2143" s="449"/>
      <c r="I2143" s="449"/>
      <c r="J2143" s="449"/>
      <c r="K2143" s="449"/>
      <c r="L2143" s="449"/>
      <c r="M2143" s="449"/>
      <c r="N2143" s="449"/>
    </row>
    <row r="2144" spans="1:14" s="374" customFormat="1" ht="24.95" customHeight="1" x14ac:dyDescent="0.25">
      <c r="A2144" s="672"/>
      <c r="B2144" s="672"/>
      <c r="C2144" s="672"/>
      <c r="D2144" s="672"/>
      <c r="E2144" s="454"/>
      <c r="F2144" s="673"/>
      <c r="G2144" s="673"/>
      <c r="H2144" s="673"/>
      <c r="I2144" s="455"/>
      <c r="J2144" s="441"/>
      <c r="K2144" s="456"/>
      <c r="L2144" s="456"/>
      <c r="M2144" s="456"/>
      <c r="N2144" s="456"/>
    </row>
    <row r="2145" spans="1:14" ht="24.95" customHeight="1" x14ac:dyDescent="0.2">
      <c r="A2145" s="449"/>
      <c r="B2145" s="449"/>
      <c r="C2145" s="449"/>
      <c r="D2145" s="449"/>
      <c r="E2145" s="449"/>
      <c r="F2145" s="449"/>
      <c r="G2145" s="449"/>
      <c r="H2145" s="449"/>
      <c r="I2145" s="449"/>
      <c r="J2145" s="449"/>
      <c r="K2145" s="449"/>
      <c r="L2145" s="449"/>
      <c r="M2145" s="449"/>
      <c r="N2145" s="449"/>
    </row>
    <row r="2146" spans="1:14" ht="24.95" customHeight="1" x14ac:dyDescent="0.2">
      <c r="A2146" s="449"/>
      <c r="B2146" s="449"/>
      <c r="C2146" s="449"/>
      <c r="D2146" s="449"/>
      <c r="E2146" s="449"/>
      <c r="F2146" s="449"/>
      <c r="G2146" s="449"/>
      <c r="H2146" s="449"/>
      <c r="I2146" s="449"/>
      <c r="J2146" s="449"/>
      <c r="K2146" s="449"/>
      <c r="L2146" s="449"/>
      <c r="M2146" s="449"/>
      <c r="N2146" s="449"/>
    </row>
    <row r="2147" spans="1:14" ht="24.95" customHeight="1" x14ac:dyDescent="0.2">
      <c r="A2147" s="449"/>
      <c r="B2147" s="449"/>
      <c r="C2147" s="449"/>
      <c r="D2147" s="449"/>
      <c r="E2147" s="449"/>
      <c r="F2147" s="449"/>
      <c r="G2147" s="449"/>
      <c r="H2147" s="449"/>
      <c r="I2147" s="449"/>
      <c r="J2147" s="449"/>
      <c r="K2147" s="449"/>
      <c r="L2147" s="449"/>
      <c r="M2147" s="449"/>
      <c r="N2147" s="449"/>
    </row>
    <row r="2148" spans="1:14" ht="24.95" customHeight="1" x14ac:dyDescent="0.2">
      <c r="A2148" s="449"/>
      <c r="B2148" s="449"/>
      <c r="C2148" s="449"/>
      <c r="D2148" s="449"/>
      <c r="E2148" s="449"/>
      <c r="F2148" s="449"/>
      <c r="G2148" s="449"/>
      <c r="H2148" s="449"/>
      <c r="I2148" s="449"/>
      <c r="J2148" s="449"/>
      <c r="K2148" s="449"/>
      <c r="L2148" s="449"/>
      <c r="M2148" s="449"/>
      <c r="N2148" s="449"/>
    </row>
    <row r="2149" spans="1:14" ht="24.95" customHeight="1" x14ac:dyDescent="0.2">
      <c r="A2149" s="449"/>
      <c r="B2149" s="449"/>
      <c r="C2149" s="449"/>
      <c r="D2149" s="449"/>
      <c r="E2149" s="449"/>
      <c r="F2149" s="449"/>
      <c r="G2149" s="449"/>
      <c r="H2149" s="449"/>
      <c r="I2149" s="449"/>
      <c r="J2149" s="449"/>
      <c r="K2149" s="449"/>
      <c r="L2149" s="449"/>
      <c r="M2149" s="449"/>
      <c r="N2149" s="449"/>
    </row>
    <row r="2150" spans="1:14" ht="24.95" customHeight="1" x14ac:dyDescent="0.2">
      <c r="A2150" s="449"/>
      <c r="B2150" s="449"/>
      <c r="C2150" s="449"/>
      <c r="D2150" s="449"/>
      <c r="E2150" s="449"/>
      <c r="F2150" s="449"/>
      <c r="G2150" s="449"/>
      <c r="H2150" s="449"/>
      <c r="I2150" s="449"/>
      <c r="J2150" s="449"/>
      <c r="K2150" s="449"/>
      <c r="L2150" s="449"/>
      <c r="M2150" s="449"/>
      <c r="N2150" s="449"/>
    </row>
    <row r="2151" spans="1:14" ht="24.95" customHeight="1" x14ac:dyDescent="0.2">
      <c r="A2151" s="449"/>
      <c r="B2151" s="449"/>
      <c r="C2151" s="449"/>
      <c r="D2151" s="449"/>
      <c r="E2151" s="449"/>
      <c r="F2151" s="449"/>
      <c r="G2151" s="449"/>
      <c r="H2151" s="449"/>
      <c r="I2151" s="449"/>
      <c r="J2151" s="449"/>
      <c r="K2151" s="449"/>
      <c r="L2151" s="449"/>
      <c r="M2151" s="449"/>
      <c r="N2151" s="449"/>
    </row>
    <row r="2152" spans="1:14" ht="24.95" customHeight="1" x14ac:dyDescent="0.2">
      <c r="A2152" s="449"/>
      <c r="B2152" s="449"/>
      <c r="C2152" s="449"/>
      <c r="D2152" s="449"/>
      <c r="E2152" s="449"/>
      <c r="F2152" s="449"/>
      <c r="G2152" s="449"/>
      <c r="H2152" s="449"/>
      <c r="I2152" s="449"/>
      <c r="J2152" s="449"/>
      <c r="K2152" s="449"/>
      <c r="L2152" s="449"/>
      <c r="M2152" s="449"/>
      <c r="N2152" s="449"/>
    </row>
    <row r="2153" spans="1:14" ht="24.95" customHeight="1" x14ac:dyDescent="0.2">
      <c r="A2153" s="449"/>
      <c r="B2153" s="449"/>
      <c r="C2153" s="449"/>
      <c r="D2153" s="449"/>
      <c r="E2153" s="449"/>
      <c r="F2153" s="449"/>
      <c r="G2153" s="449"/>
      <c r="H2153" s="449"/>
      <c r="I2153" s="449"/>
      <c r="J2153" s="449"/>
      <c r="K2153" s="449"/>
      <c r="L2153" s="449"/>
      <c r="M2153" s="449"/>
      <c r="N2153" s="449"/>
    </row>
    <row r="2154" spans="1:14" ht="24.95" customHeight="1" x14ac:dyDescent="0.2">
      <c r="A2154" s="449"/>
      <c r="B2154" s="449"/>
      <c r="C2154" s="449"/>
      <c r="D2154" s="449"/>
      <c r="E2154" s="449"/>
      <c r="F2154" s="449"/>
      <c r="G2154" s="449"/>
      <c r="H2154" s="449"/>
      <c r="I2154" s="449"/>
      <c r="J2154" s="449"/>
      <c r="K2154" s="449"/>
      <c r="L2154" s="449"/>
      <c r="M2154" s="449"/>
      <c r="N2154" s="449"/>
    </row>
    <row r="2155" spans="1:14" ht="24.95" customHeight="1" x14ac:dyDescent="0.2">
      <c r="A2155" s="449"/>
      <c r="B2155" s="449"/>
      <c r="C2155" s="449"/>
      <c r="D2155" s="449"/>
      <c r="E2155" s="449"/>
      <c r="F2155" s="449"/>
      <c r="G2155" s="449"/>
      <c r="H2155" s="449"/>
      <c r="I2155" s="449"/>
      <c r="J2155" s="449"/>
      <c r="K2155" s="449"/>
      <c r="L2155" s="449"/>
      <c r="M2155" s="449"/>
      <c r="N2155" s="449"/>
    </row>
    <row r="2156" spans="1:14" ht="24.95" customHeight="1" x14ac:dyDescent="0.2">
      <c r="A2156" s="449"/>
      <c r="B2156" s="449"/>
      <c r="C2156" s="449"/>
      <c r="D2156" s="449"/>
      <c r="E2156" s="449"/>
      <c r="F2156" s="449"/>
      <c r="G2156" s="449"/>
      <c r="H2156" s="449"/>
      <c r="I2156" s="449"/>
      <c r="J2156" s="449"/>
      <c r="K2156" s="449"/>
      <c r="L2156" s="449"/>
      <c r="M2156" s="449"/>
      <c r="N2156" s="449"/>
    </row>
    <row r="2157" spans="1:14" ht="24.95" customHeight="1" x14ac:dyDescent="0.2">
      <c r="A2157" s="449"/>
      <c r="B2157" s="449"/>
      <c r="C2157" s="449"/>
      <c r="D2157" s="449"/>
      <c r="E2157" s="449"/>
      <c r="F2157" s="449"/>
      <c r="G2157" s="449"/>
      <c r="H2157" s="449"/>
      <c r="I2157" s="449"/>
      <c r="J2157" s="449"/>
      <c r="K2157" s="449"/>
      <c r="L2157" s="449"/>
      <c r="M2157" s="449"/>
      <c r="N2157" s="449"/>
    </row>
    <row r="2158" spans="1:14" ht="24.95" customHeight="1" x14ac:dyDescent="0.2">
      <c r="A2158" s="449"/>
      <c r="B2158" s="449"/>
      <c r="C2158" s="449"/>
      <c r="D2158" s="449"/>
      <c r="E2158" s="449"/>
      <c r="F2158" s="449"/>
      <c r="G2158" s="449"/>
      <c r="H2158" s="449"/>
      <c r="I2158" s="449"/>
      <c r="J2158" s="449"/>
      <c r="K2158" s="449"/>
      <c r="L2158" s="449"/>
      <c r="M2158" s="449"/>
      <c r="N2158" s="449"/>
    </row>
    <row r="2159" spans="1:14" ht="24.95" customHeight="1" x14ac:dyDescent="0.2">
      <c r="A2159" s="449"/>
      <c r="B2159" s="449"/>
      <c r="C2159" s="449"/>
      <c r="D2159" s="449"/>
      <c r="E2159" s="449"/>
      <c r="F2159" s="449"/>
      <c r="G2159" s="449"/>
      <c r="H2159" s="449"/>
      <c r="I2159" s="449"/>
      <c r="J2159" s="449"/>
      <c r="K2159" s="449"/>
      <c r="L2159" s="449"/>
      <c r="M2159" s="449"/>
      <c r="N2159" s="449"/>
    </row>
    <row r="2160" spans="1:14" ht="24.95" customHeight="1" x14ac:dyDescent="0.2">
      <c r="A2160" s="449"/>
      <c r="B2160" s="449"/>
      <c r="C2160" s="449"/>
      <c r="D2160" s="449"/>
      <c r="E2160" s="449"/>
      <c r="F2160" s="449"/>
      <c r="G2160" s="449"/>
      <c r="H2160" s="449"/>
      <c r="I2160" s="449"/>
      <c r="J2160" s="449"/>
      <c r="K2160" s="449"/>
      <c r="L2160" s="449"/>
      <c r="M2160" s="449"/>
      <c r="N2160" s="449"/>
    </row>
    <row r="2161" spans="1:15" ht="24.95" customHeight="1" x14ac:dyDescent="0.2">
      <c r="A2161" s="449"/>
      <c r="B2161" s="449"/>
      <c r="C2161" s="449"/>
      <c r="D2161" s="449"/>
      <c r="E2161" s="449"/>
      <c r="F2161" s="449"/>
      <c r="G2161" s="449"/>
      <c r="H2161" s="449"/>
      <c r="I2161" s="449"/>
      <c r="J2161" s="449"/>
      <c r="K2161" s="449"/>
      <c r="L2161" s="449"/>
      <c r="M2161" s="449"/>
      <c r="N2161" s="449"/>
    </row>
    <row r="2162" spans="1:15" ht="24.95" customHeight="1" x14ac:dyDescent="0.2">
      <c r="A2162" s="449"/>
      <c r="B2162" s="449"/>
      <c r="C2162" s="449"/>
      <c r="D2162" s="449"/>
      <c r="E2162" s="449"/>
      <c r="F2162" s="449"/>
      <c r="G2162" s="449"/>
      <c r="H2162" s="449"/>
      <c r="I2162" s="449"/>
      <c r="J2162" s="449"/>
      <c r="K2162" s="449"/>
      <c r="L2162" s="449"/>
      <c r="M2162" s="449"/>
      <c r="N2162" s="449"/>
    </row>
    <row r="2163" spans="1:15" ht="24.95" customHeight="1" x14ac:dyDescent="0.2">
      <c r="A2163" s="449"/>
      <c r="B2163" s="449"/>
      <c r="C2163" s="449"/>
      <c r="D2163" s="449"/>
      <c r="E2163" s="449"/>
      <c r="F2163" s="449"/>
      <c r="G2163" s="449"/>
      <c r="H2163" s="449"/>
      <c r="I2163" s="449"/>
      <c r="J2163" s="449"/>
      <c r="K2163" s="449"/>
      <c r="L2163" s="449"/>
      <c r="M2163" s="449"/>
      <c r="N2163" s="449"/>
    </row>
    <row r="2164" spans="1:15" ht="24.95" customHeight="1" x14ac:dyDescent="0.2">
      <c r="A2164" s="449"/>
      <c r="B2164" s="449"/>
      <c r="C2164" s="449"/>
      <c r="D2164" s="449"/>
      <c r="E2164" s="449"/>
      <c r="F2164" s="449"/>
      <c r="G2164" s="449"/>
      <c r="H2164" s="449"/>
      <c r="I2164" s="449"/>
      <c r="J2164" s="449"/>
      <c r="K2164" s="449"/>
      <c r="L2164" s="449"/>
      <c r="M2164" s="449"/>
      <c r="N2164" s="449"/>
    </row>
    <row r="2165" spans="1:15" ht="24.95" customHeight="1" x14ac:dyDescent="0.2">
      <c r="A2165" s="449"/>
      <c r="B2165" s="449"/>
      <c r="C2165" s="449"/>
      <c r="D2165" s="449"/>
      <c r="E2165" s="449"/>
      <c r="F2165" s="449"/>
      <c r="G2165" s="449"/>
      <c r="H2165" s="449"/>
      <c r="I2165" s="449"/>
      <c r="J2165" s="449"/>
      <c r="K2165" s="449"/>
      <c r="L2165" s="449"/>
      <c r="M2165" s="449"/>
      <c r="N2165" s="449"/>
    </row>
    <row r="2166" spans="1:15" ht="24.95" customHeight="1" x14ac:dyDescent="0.2">
      <c r="A2166" s="449"/>
      <c r="B2166" s="449"/>
      <c r="C2166" s="449"/>
      <c r="D2166" s="449"/>
      <c r="E2166" s="449"/>
      <c r="F2166" s="449"/>
      <c r="G2166" s="449"/>
      <c r="H2166" s="449"/>
      <c r="I2166" s="449"/>
      <c r="J2166" s="449"/>
      <c r="K2166" s="449"/>
      <c r="L2166" s="449"/>
      <c r="M2166" s="449"/>
      <c r="N2166" s="449"/>
    </row>
    <row r="2167" spans="1:15" ht="27.75" customHeight="1" x14ac:dyDescent="0.2">
      <c r="A2167" s="457"/>
      <c r="B2167" s="457"/>
      <c r="C2167" s="457"/>
      <c r="D2167" s="457"/>
      <c r="E2167" s="457"/>
      <c r="F2167" s="457"/>
      <c r="G2167" s="457"/>
      <c r="H2167" s="457"/>
      <c r="I2167" s="457"/>
      <c r="J2167" s="457"/>
      <c r="K2167" s="457"/>
      <c r="L2167" s="457"/>
      <c r="M2167" s="457"/>
      <c r="N2167" s="457"/>
      <c r="O2167" s="458"/>
    </row>
    <row r="2168" spans="1:15" s="461" customFormat="1" ht="24.95" customHeight="1" x14ac:dyDescent="0.2">
      <c r="A2168" s="459"/>
      <c r="B2168" s="459"/>
      <c r="C2168" s="459"/>
      <c r="D2168" s="459"/>
      <c r="E2168" s="459"/>
      <c r="F2168" s="459"/>
      <c r="G2168" s="459"/>
      <c r="H2168" s="459"/>
      <c r="I2168" s="459"/>
      <c r="J2168" s="459"/>
      <c r="K2168" s="459"/>
      <c r="L2168" s="459"/>
      <c r="M2168" s="459"/>
      <c r="N2168" s="4">
        <v>26</v>
      </c>
      <c r="O2168" s="460"/>
    </row>
    <row r="2169" spans="1:15" ht="24.95" customHeight="1" x14ac:dyDescent="0.2">
      <c r="A2169" s="659" t="s">
        <v>121</v>
      </c>
      <c r="B2169" s="659"/>
      <c r="C2169" s="659"/>
      <c r="D2169" s="659"/>
      <c r="E2169" s="659"/>
      <c r="F2169" s="659"/>
      <c r="G2169" s="659"/>
      <c r="H2169" s="659"/>
      <c r="I2169" s="659"/>
      <c r="J2169" s="659"/>
      <c r="K2169" s="451"/>
      <c r="L2169" s="451"/>
      <c r="M2169" s="451"/>
      <c r="N2169" s="451"/>
    </row>
    <row r="2170" spans="1:15" ht="24.95" customHeight="1" x14ac:dyDescent="0.2">
      <c r="A2170" s="659" t="s">
        <v>620</v>
      </c>
      <c r="B2170" s="659"/>
      <c r="C2170" s="659"/>
      <c r="D2170" s="659"/>
      <c r="E2170" s="659"/>
      <c r="F2170" s="659"/>
      <c r="G2170" s="659"/>
      <c r="H2170" s="659"/>
      <c r="I2170" s="659"/>
      <c r="J2170" s="659"/>
      <c r="K2170" s="451"/>
      <c r="L2170" s="451"/>
      <c r="M2170" s="451"/>
      <c r="N2170" s="451"/>
    </row>
    <row r="2171" spans="1:15" ht="24.95" customHeight="1" x14ac:dyDescent="0.2">
      <c r="A2171" s="572" t="s">
        <v>98</v>
      </c>
      <c r="B2171" s="572" t="s">
        <v>23</v>
      </c>
      <c r="C2171" s="572"/>
      <c r="D2171" s="573" t="s">
        <v>115</v>
      </c>
      <c r="E2171" s="573"/>
      <c r="F2171" s="573" t="s">
        <v>33</v>
      </c>
      <c r="G2171" s="573"/>
      <c r="H2171" s="573" t="s">
        <v>116</v>
      </c>
      <c r="I2171" s="572"/>
      <c r="J2171" s="572" t="s">
        <v>13</v>
      </c>
      <c r="K2171" s="449"/>
      <c r="L2171" s="449"/>
      <c r="M2171" s="449"/>
      <c r="N2171" s="449"/>
    </row>
    <row r="2172" spans="1:15" ht="24.95" customHeight="1" x14ac:dyDescent="0.2">
      <c r="A2172" s="574" t="s">
        <v>5</v>
      </c>
      <c r="B2172" s="550">
        <v>8</v>
      </c>
      <c r="C2172" s="577"/>
      <c r="D2172" s="550">
        <v>917</v>
      </c>
      <c r="E2172" s="575"/>
      <c r="F2172" s="550">
        <v>24</v>
      </c>
      <c r="G2172" s="575"/>
      <c r="H2172" s="550">
        <v>58</v>
      </c>
      <c r="I2172" s="578"/>
      <c r="J2172" s="551">
        <v>1007</v>
      </c>
      <c r="K2172" s="449"/>
      <c r="L2172" s="449"/>
      <c r="M2172" s="449"/>
      <c r="N2172" s="449"/>
    </row>
    <row r="2173" spans="1:15" ht="24.95" customHeight="1" x14ac:dyDescent="0.2">
      <c r="A2173" s="574" t="s">
        <v>6</v>
      </c>
      <c r="B2173" s="550">
        <v>27</v>
      </c>
      <c r="C2173" s="577"/>
      <c r="D2173" s="550">
        <v>342</v>
      </c>
      <c r="E2173" s="575"/>
      <c r="F2173" s="550">
        <v>19</v>
      </c>
      <c r="G2173" s="575"/>
      <c r="H2173" s="550">
        <v>81</v>
      </c>
      <c r="I2173" s="578"/>
      <c r="J2173" s="579">
        <v>469</v>
      </c>
      <c r="K2173" s="449"/>
      <c r="L2173" s="449"/>
      <c r="M2173" s="449"/>
      <c r="N2173" s="449"/>
    </row>
    <row r="2174" spans="1:15" ht="24.95" customHeight="1" x14ac:dyDescent="0.2">
      <c r="A2174" s="574" t="s">
        <v>18</v>
      </c>
      <c r="B2174" s="550">
        <v>31</v>
      </c>
      <c r="C2174" s="577"/>
      <c r="D2174" s="550">
        <v>419</v>
      </c>
      <c r="E2174" s="575"/>
      <c r="F2174" s="550">
        <v>8</v>
      </c>
      <c r="G2174" s="575"/>
      <c r="H2174" s="550">
        <v>102</v>
      </c>
      <c r="I2174" s="578"/>
      <c r="J2174" s="579">
        <v>560</v>
      </c>
      <c r="K2174" s="449"/>
      <c r="L2174" s="449"/>
      <c r="M2174" s="449"/>
      <c r="N2174" s="449"/>
    </row>
    <row r="2175" spans="1:15" ht="24.95" customHeight="1" x14ac:dyDescent="0.2">
      <c r="A2175" s="574" t="s">
        <v>7</v>
      </c>
      <c r="B2175" s="550">
        <v>4</v>
      </c>
      <c r="C2175" s="577"/>
      <c r="D2175" s="550">
        <v>200</v>
      </c>
      <c r="E2175" s="575"/>
      <c r="F2175" s="550">
        <v>9</v>
      </c>
      <c r="G2175" s="575"/>
      <c r="H2175" s="550">
        <v>40</v>
      </c>
      <c r="I2175" s="578"/>
      <c r="J2175" s="579">
        <v>253</v>
      </c>
      <c r="K2175" s="449"/>
      <c r="L2175" s="449"/>
      <c r="M2175" s="449"/>
      <c r="N2175" s="449"/>
    </row>
    <row r="2176" spans="1:15" ht="24.95" customHeight="1" x14ac:dyDescent="0.2">
      <c r="A2176" s="574" t="s">
        <v>8</v>
      </c>
      <c r="B2176" s="550">
        <v>15</v>
      </c>
      <c r="C2176" s="577"/>
      <c r="D2176" s="550">
        <v>498</v>
      </c>
      <c r="E2176" s="575"/>
      <c r="F2176" s="550">
        <v>13</v>
      </c>
      <c r="G2176" s="575"/>
      <c r="H2176" s="550">
        <v>52</v>
      </c>
      <c r="I2176" s="578"/>
      <c r="J2176" s="579">
        <v>578</v>
      </c>
      <c r="K2176" s="449"/>
      <c r="L2176" s="449"/>
      <c r="M2176" s="449"/>
      <c r="N2176" s="449"/>
    </row>
    <row r="2177" spans="1:16" ht="24.95" customHeight="1" x14ac:dyDescent="0.2">
      <c r="A2177" s="574" t="s">
        <v>9</v>
      </c>
      <c r="B2177" s="550">
        <v>12</v>
      </c>
      <c r="C2177" s="577"/>
      <c r="D2177" s="550">
        <v>393</v>
      </c>
      <c r="E2177" s="575"/>
      <c r="F2177" s="550">
        <v>15</v>
      </c>
      <c r="G2177" s="575"/>
      <c r="H2177" s="550">
        <v>45</v>
      </c>
      <c r="I2177" s="578"/>
      <c r="J2177" s="579">
        <v>465</v>
      </c>
      <c r="K2177" s="449"/>
      <c r="L2177" s="449"/>
      <c r="M2177" s="449"/>
      <c r="N2177" s="449"/>
    </row>
    <row r="2178" spans="1:16" ht="24.95" customHeight="1" x14ac:dyDescent="0.2">
      <c r="A2178" s="574" t="s">
        <v>10</v>
      </c>
      <c r="B2178" s="550">
        <v>14</v>
      </c>
      <c r="C2178" s="577"/>
      <c r="D2178" s="550">
        <v>293</v>
      </c>
      <c r="E2178" s="575"/>
      <c r="F2178" s="550">
        <v>19</v>
      </c>
      <c r="G2178" s="575"/>
      <c r="H2178" s="550">
        <v>59</v>
      </c>
      <c r="I2178" s="578"/>
      <c r="J2178" s="579">
        <v>385</v>
      </c>
      <c r="K2178" s="449"/>
      <c r="L2178" s="449"/>
      <c r="M2178" s="449"/>
      <c r="N2178" s="449"/>
    </row>
    <row r="2179" spans="1:16" ht="24.95" customHeight="1" x14ac:dyDescent="0.2">
      <c r="A2179" s="574" t="s">
        <v>11</v>
      </c>
      <c r="B2179" s="550">
        <v>2</v>
      </c>
      <c r="C2179" s="577"/>
      <c r="D2179" s="550">
        <v>166</v>
      </c>
      <c r="E2179" s="575"/>
      <c r="F2179" s="550">
        <v>13</v>
      </c>
      <c r="G2179" s="575"/>
      <c r="H2179" s="550">
        <v>34</v>
      </c>
      <c r="I2179" s="578"/>
      <c r="J2179" s="579">
        <v>215</v>
      </c>
      <c r="K2179" s="449"/>
      <c r="L2179" s="449"/>
      <c r="M2179" s="449"/>
      <c r="N2179" s="449"/>
    </row>
    <row r="2180" spans="1:16" ht="24.95" customHeight="1" x14ac:dyDescent="0.2">
      <c r="A2180" s="574" t="s">
        <v>12</v>
      </c>
      <c r="B2180" s="550">
        <v>3</v>
      </c>
      <c r="C2180" s="577"/>
      <c r="D2180" s="550">
        <v>211</v>
      </c>
      <c r="E2180" s="575"/>
      <c r="F2180" s="550">
        <v>18</v>
      </c>
      <c r="G2180" s="575"/>
      <c r="H2180" s="550">
        <v>50</v>
      </c>
      <c r="I2180" s="578"/>
      <c r="J2180" s="579">
        <v>282</v>
      </c>
      <c r="K2180" s="449"/>
      <c r="L2180" s="449"/>
      <c r="M2180" s="449"/>
      <c r="N2180" s="449"/>
    </row>
    <row r="2181" spans="1:16" ht="24.95" customHeight="1" x14ac:dyDescent="0.2">
      <c r="A2181" s="517" t="s">
        <v>13</v>
      </c>
      <c r="B2181" s="582">
        <v>116</v>
      </c>
      <c r="C2181" s="582"/>
      <c r="D2181" s="581">
        <v>3439</v>
      </c>
      <c r="E2181" s="581"/>
      <c r="F2181" s="581">
        <v>138</v>
      </c>
      <c r="G2181" s="581"/>
      <c r="H2181" s="581">
        <v>521</v>
      </c>
      <c r="I2181" s="582"/>
      <c r="J2181" s="581">
        <v>4214</v>
      </c>
      <c r="K2181" s="449"/>
      <c r="L2181" s="449"/>
      <c r="M2181" s="449"/>
      <c r="N2181" s="449"/>
    </row>
    <row r="2182" spans="1:16" ht="24.95" customHeight="1" x14ac:dyDescent="0.2">
      <c r="A2182" s="449"/>
      <c r="B2182" s="449"/>
      <c r="C2182" s="449"/>
      <c r="D2182" s="449"/>
      <c r="E2182" s="449"/>
      <c r="F2182" s="449"/>
      <c r="G2182" s="449"/>
      <c r="H2182" s="449"/>
      <c r="I2182" s="449"/>
      <c r="J2182" s="449"/>
      <c r="K2182" s="449"/>
      <c r="L2182" s="449"/>
      <c r="M2182" s="449"/>
      <c r="N2182" s="449"/>
    </row>
    <row r="2183" spans="1:16" ht="24.95" customHeight="1" x14ac:dyDescent="0.2">
      <c r="A2183" s="449"/>
      <c r="B2183" s="449"/>
      <c r="C2183" s="449"/>
      <c r="D2183" s="449"/>
      <c r="E2183" s="449"/>
      <c r="F2183" s="449"/>
      <c r="G2183" s="449"/>
      <c r="H2183" s="462"/>
      <c r="I2183" s="449"/>
      <c r="J2183" s="449"/>
      <c r="K2183" s="449"/>
      <c r="L2183" s="449"/>
      <c r="M2183" s="449"/>
      <c r="N2183" s="449"/>
    </row>
    <row r="2184" spans="1:16" ht="24.95" customHeight="1" x14ac:dyDescent="0.2">
      <c r="A2184" s="449"/>
      <c r="B2184" s="449"/>
      <c r="C2184" s="449"/>
      <c r="D2184" s="449"/>
      <c r="E2184" s="449"/>
      <c r="F2184" s="449"/>
      <c r="G2184" s="449"/>
      <c r="H2184" s="449"/>
      <c r="I2184" s="449"/>
      <c r="J2184" s="449"/>
      <c r="K2184" s="449"/>
      <c r="L2184" s="449"/>
      <c r="M2184" s="449"/>
      <c r="N2184" s="449"/>
    </row>
    <row r="2185" spans="1:16" ht="24.95" customHeight="1" x14ac:dyDescent="0.2">
      <c r="A2185" s="449"/>
      <c r="B2185" s="449"/>
      <c r="C2185" s="449"/>
      <c r="D2185" s="449"/>
      <c r="E2185" s="449"/>
      <c r="F2185" s="449"/>
      <c r="G2185" s="449"/>
      <c r="H2185" s="449"/>
      <c r="I2185" s="449"/>
      <c r="J2185" s="449"/>
      <c r="K2185" s="449"/>
      <c r="L2185" s="449"/>
      <c r="M2185" s="449"/>
      <c r="N2185" s="449"/>
    </row>
    <row r="2186" spans="1:16" ht="24.95" customHeight="1" x14ac:dyDescent="0.2">
      <c r="A2186" s="449"/>
      <c r="B2186" s="449"/>
      <c r="C2186" s="449"/>
      <c r="D2186" s="449"/>
      <c r="E2186" s="449"/>
      <c r="F2186" s="449"/>
      <c r="G2186" s="449"/>
      <c r="H2186" s="449"/>
      <c r="I2186" s="449"/>
      <c r="J2186" s="449"/>
      <c r="K2186" s="449"/>
      <c r="L2186" s="449"/>
      <c r="M2186" s="449"/>
      <c r="N2186" s="449"/>
    </row>
    <row r="2187" spans="1:16" ht="24.95" customHeight="1" x14ac:dyDescent="0.2">
      <c r="A2187" s="449"/>
      <c r="B2187" s="449"/>
      <c r="C2187" s="449"/>
      <c r="D2187" s="449"/>
      <c r="E2187" s="449"/>
      <c r="F2187" s="449"/>
      <c r="G2187" s="449"/>
      <c r="H2187" s="449"/>
      <c r="I2187" s="449"/>
      <c r="J2187" s="449"/>
      <c r="K2187" s="449"/>
      <c r="L2187" s="449"/>
      <c r="M2187" s="449"/>
      <c r="N2187" s="449"/>
    </row>
    <row r="2188" spans="1:16" ht="24.95" customHeight="1" x14ac:dyDescent="0.2">
      <c r="A2188" s="449"/>
      <c r="B2188" s="449"/>
      <c r="C2188" s="449"/>
      <c r="D2188" s="449"/>
      <c r="E2188" s="449"/>
      <c r="F2188" s="449"/>
      <c r="G2188" s="449"/>
      <c r="H2188" s="449"/>
      <c r="I2188" s="449"/>
      <c r="J2188" s="449"/>
      <c r="K2188" s="449"/>
      <c r="L2188" s="449"/>
      <c r="M2188" s="449"/>
      <c r="N2188" s="449"/>
    </row>
    <row r="2189" spans="1:16" ht="24.95" customHeight="1" x14ac:dyDescent="0.2">
      <c r="A2189" s="449"/>
      <c r="B2189" s="449"/>
      <c r="C2189" s="449"/>
      <c r="D2189" s="449"/>
      <c r="E2189" s="449"/>
      <c r="F2189" s="449"/>
      <c r="G2189" s="449"/>
      <c r="H2189" s="449"/>
      <c r="I2189" s="449"/>
      <c r="J2189" s="449"/>
      <c r="K2189" s="449"/>
      <c r="L2189" s="449"/>
      <c r="M2189" s="449"/>
      <c r="N2189" s="449"/>
    </row>
    <row r="2190" spans="1:16" ht="24.95" customHeight="1" x14ac:dyDescent="0.2">
      <c r="A2190" s="449"/>
      <c r="B2190" s="449"/>
      <c r="C2190" s="449"/>
      <c r="D2190" s="449"/>
      <c r="E2190" s="449"/>
      <c r="F2190" s="449"/>
      <c r="G2190" s="449"/>
      <c r="H2190" s="449"/>
      <c r="I2190" s="449"/>
      <c r="J2190" s="449"/>
      <c r="K2190" s="449"/>
      <c r="L2190" s="449"/>
      <c r="M2190" s="449"/>
      <c r="N2190" s="449"/>
    </row>
    <row r="2191" spans="1:16" ht="24.95" customHeight="1" x14ac:dyDescent="0.2">
      <c r="A2191" s="449"/>
      <c r="B2191" s="449"/>
      <c r="C2191" s="449"/>
      <c r="D2191" s="449"/>
      <c r="E2191" s="449"/>
      <c r="F2191" s="449"/>
      <c r="G2191" s="449"/>
      <c r="H2191" s="449"/>
      <c r="I2191" s="449"/>
      <c r="J2191" s="449"/>
      <c r="K2191" s="449"/>
      <c r="L2191" s="449"/>
      <c r="M2191" s="449"/>
      <c r="N2191" s="449"/>
      <c r="P2191" s="450"/>
    </row>
    <row r="2192" spans="1:16" ht="24.95" customHeight="1" x14ac:dyDescent="0.2">
      <c r="A2192" s="449"/>
      <c r="B2192" s="449"/>
      <c r="C2192" s="449"/>
      <c r="D2192" s="449"/>
      <c r="E2192" s="449"/>
      <c r="F2192" s="449"/>
      <c r="G2192" s="449"/>
      <c r="H2192" s="449"/>
      <c r="I2192" s="449"/>
      <c r="J2192" s="449"/>
      <c r="K2192" s="449"/>
      <c r="L2192" s="449"/>
      <c r="M2192" s="449"/>
      <c r="N2192" s="449"/>
      <c r="P2192" s="450"/>
    </row>
    <row r="2193" spans="1:16" ht="24.95" customHeight="1" x14ac:dyDescent="0.2">
      <c r="A2193" s="449"/>
      <c r="B2193" s="449"/>
      <c r="C2193" s="449"/>
      <c r="D2193" s="449"/>
      <c r="E2193" s="449"/>
      <c r="F2193" s="449"/>
      <c r="G2193" s="449"/>
      <c r="H2193" s="449"/>
      <c r="I2193" s="449"/>
      <c r="J2193" s="449"/>
      <c r="K2193" s="449"/>
      <c r="L2193" s="449"/>
      <c r="M2193" s="449"/>
      <c r="N2193" s="449"/>
      <c r="P2193" s="450"/>
    </row>
    <row r="2194" spans="1:16" ht="24.95" customHeight="1" x14ac:dyDescent="0.2">
      <c r="A2194" s="449"/>
      <c r="B2194" s="449"/>
      <c r="C2194" s="449"/>
      <c r="D2194" s="449"/>
      <c r="E2194" s="449"/>
      <c r="F2194" s="449"/>
      <c r="G2194" s="449"/>
      <c r="H2194" s="449"/>
      <c r="I2194" s="449"/>
      <c r="J2194" s="449"/>
      <c r="K2194" s="449"/>
      <c r="L2194" s="449"/>
      <c r="M2194" s="449"/>
      <c r="N2194" s="449"/>
    </row>
    <row r="2195" spans="1:16" ht="24.95" customHeight="1" x14ac:dyDescent="0.2">
      <c r="A2195" s="449"/>
      <c r="B2195" s="449"/>
      <c r="C2195" s="449"/>
      <c r="D2195" s="449"/>
      <c r="E2195" s="449"/>
      <c r="F2195" s="449"/>
      <c r="G2195" s="449"/>
      <c r="H2195" s="449"/>
      <c r="I2195" s="449"/>
      <c r="J2195" s="449"/>
      <c r="K2195" s="449"/>
      <c r="L2195" s="449"/>
      <c r="M2195" s="449"/>
      <c r="N2195" s="449"/>
    </row>
    <row r="2196" spans="1:16" ht="24.95" customHeight="1" x14ac:dyDescent="0.2">
      <c r="A2196" s="659" t="s">
        <v>471</v>
      </c>
      <c r="B2196" s="659"/>
      <c r="C2196" s="659"/>
      <c r="D2196" s="659"/>
      <c r="E2196" s="659"/>
      <c r="F2196" s="659"/>
      <c r="G2196" s="659"/>
      <c r="H2196" s="659"/>
      <c r="I2196" s="659"/>
      <c r="J2196" s="659"/>
      <c r="K2196" s="451"/>
      <c r="L2196" s="451"/>
      <c r="M2196" s="451"/>
      <c r="N2196" s="451"/>
    </row>
    <row r="2197" spans="1:16" ht="24.95" customHeight="1" x14ac:dyDescent="0.2">
      <c r="A2197" s="659" t="s">
        <v>620</v>
      </c>
      <c r="B2197" s="659"/>
      <c r="C2197" s="659"/>
      <c r="D2197" s="659"/>
      <c r="E2197" s="659"/>
      <c r="F2197" s="659"/>
      <c r="G2197" s="659"/>
      <c r="H2197" s="659"/>
      <c r="I2197" s="659"/>
      <c r="J2197" s="659"/>
      <c r="K2197" s="451"/>
      <c r="L2197" s="451"/>
      <c r="M2197" s="451"/>
      <c r="N2197" s="451"/>
    </row>
    <row r="2198" spans="1:16" ht="24.95" customHeight="1" x14ac:dyDescent="0.2">
      <c r="A2198" s="572" t="s">
        <v>98</v>
      </c>
      <c r="B2198" s="572" t="s">
        <v>23</v>
      </c>
      <c r="C2198" s="572"/>
      <c r="D2198" s="573" t="s">
        <v>115</v>
      </c>
      <c r="E2198" s="573"/>
      <c r="F2198" s="573" t="s">
        <v>33</v>
      </c>
      <c r="G2198" s="573"/>
      <c r="H2198" s="573" t="s">
        <v>116</v>
      </c>
      <c r="I2198" s="572"/>
      <c r="J2198" s="572" t="s">
        <v>13</v>
      </c>
      <c r="K2198" s="449"/>
      <c r="L2198" s="449"/>
      <c r="M2198" s="449"/>
      <c r="N2198" s="449"/>
    </row>
    <row r="2199" spans="1:16" ht="24.95" customHeight="1" x14ac:dyDescent="0.2">
      <c r="A2199" s="574" t="s">
        <v>5</v>
      </c>
      <c r="B2199" s="588">
        <v>71</v>
      </c>
      <c r="C2199" s="577"/>
      <c r="D2199" s="588">
        <v>5801</v>
      </c>
      <c r="E2199" s="575"/>
      <c r="F2199" s="588">
        <v>739</v>
      </c>
      <c r="G2199" s="575"/>
      <c r="H2199" s="588">
        <v>1250</v>
      </c>
      <c r="I2199" s="578"/>
      <c r="J2199" s="551">
        <v>7861</v>
      </c>
      <c r="K2199" s="449"/>
      <c r="L2199" s="449"/>
      <c r="M2199" s="449"/>
      <c r="N2199" s="449"/>
    </row>
    <row r="2200" spans="1:16" ht="24.95" customHeight="1" x14ac:dyDescent="0.2">
      <c r="A2200" s="574" t="s">
        <v>6</v>
      </c>
      <c r="B2200" s="588">
        <v>223</v>
      </c>
      <c r="C2200" s="577"/>
      <c r="D2200" s="588">
        <v>3117</v>
      </c>
      <c r="E2200" s="575"/>
      <c r="F2200" s="588">
        <v>403</v>
      </c>
      <c r="G2200" s="575"/>
      <c r="H2200" s="588">
        <v>1407</v>
      </c>
      <c r="I2200" s="578"/>
      <c r="J2200" s="551">
        <v>5150</v>
      </c>
      <c r="K2200" s="449"/>
      <c r="L2200" s="449"/>
      <c r="M2200" s="449"/>
      <c r="N2200" s="449"/>
    </row>
    <row r="2201" spans="1:16" ht="24.95" customHeight="1" x14ac:dyDescent="0.2">
      <c r="A2201" s="574" t="s">
        <v>18</v>
      </c>
      <c r="B2201" s="588">
        <v>249</v>
      </c>
      <c r="C2201" s="577"/>
      <c r="D2201" s="588">
        <v>2354</v>
      </c>
      <c r="E2201" s="575"/>
      <c r="F2201" s="588">
        <v>169</v>
      </c>
      <c r="G2201" s="575"/>
      <c r="H2201" s="588">
        <v>1853</v>
      </c>
      <c r="I2201" s="578"/>
      <c r="J2201" s="551">
        <v>4625</v>
      </c>
      <c r="K2201" s="449"/>
      <c r="L2201" s="449"/>
      <c r="M2201" s="449"/>
      <c r="N2201" s="449"/>
    </row>
    <row r="2202" spans="1:16" ht="24.95" customHeight="1" x14ac:dyDescent="0.2">
      <c r="A2202" s="574" t="s">
        <v>7</v>
      </c>
      <c r="B2202" s="588">
        <v>38</v>
      </c>
      <c r="C2202" s="577"/>
      <c r="D2202" s="588">
        <v>1441</v>
      </c>
      <c r="E2202" s="575"/>
      <c r="F2202" s="588">
        <v>196</v>
      </c>
      <c r="G2202" s="575"/>
      <c r="H2202" s="588">
        <v>758</v>
      </c>
      <c r="I2202" s="578"/>
      <c r="J2202" s="551">
        <v>2433</v>
      </c>
      <c r="K2202" s="449"/>
      <c r="L2202" s="449"/>
      <c r="M2202" s="449"/>
      <c r="N2202" s="449"/>
    </row>
    <row r="2203" spans="1:16" ht="24.95" customHeight="1" x14ac:dyDescent="0.2">
      <c r="A2203" s="574" t="s">
        <v>8</v>
      </c>
      <c r="B2203" s="588">
        <v>93</v>
      </c>
      <c r="C2203" s="577"/>
      <c r="D2203" s="588">
        <v>3248</v>
      </c>
      <c r="E2203" s="575"/>
      <c r="F2203" s="588">
        <v>335</v>
      </c>
      <c r="G2203" s="575"/>
      <c r="H2203" s="588">
        <v>997</v>
      </c>
      <c r="I2203" s="578"/>
      <c r="J2203" s="551">
        <v>4673</v>
      </c>
      <c r="K2203" s="449"/>
      <c r="L2203" s="449"/>
      <c r="M2203" s="449"/>
      <c r="N2203" s="449"/>
    </row>
    <row r="2204" spans="1:16" ht="24.95" customHeight="1" x14ac:dyDescent="0.2">
      <c r="A2204" s="574" t="s">
        <v>9</v>
      </c>
      <c r="B2204" s="588">
        <v>90</v>
      </c>
      <c r="C2204" s="577"/>
      <c r="D2204" s="588">
        <v>2952</v>
      </c>
      <c r="E2204" s="575"/>
      <c r="F2204" s="588">
        <v>311</v>
      </c>
      <c r="G2204" s="575"/>
      <c r="H2204" s="588">
        <v>903</v>
      </c>
      <c r="I2204" s="578"/>
      <c r="J2204" s="551">
        <v>4256</v>
      </c>
      <c r="K2204" s="449"/>
      <c r="L2204" s="449"/>
      <c r="M2204" s="449"/>
      <c r="N2204" s="449"/>
    </row>
    <row r="2205" spans="1:16" ht="24.95" customHeight="1" x14ac:dyDescent="0.2">
      <c r="A2205" s="574" t="s">
        <v>10</v>
      </c>
      <c r="B2205" s="588">
        <v>123</v>
      </c>
      <c r="C2205" s="577"/>
      <c r="D2205" s="588">
        <v>2332</v>
      </c>
      <c r="E2205" s="575"/>
      <c r="F2205" s="588">
        <v>404</v>
      </c>
      <c r="G2205" s="575"/>
      <c r="H2205" s="588">
        <v>1070</v>
      </c>
      <c r="I2205" s="578"/>
      <c r="J2205" s="551">
        <v>3929</v>
      </c>
      <c r="K2205" s="449"/>
      <c r="L2205" s="449"/>
      <c r="M2205" s="449"/>
      <c r="N2205" s="449"/>
    </row>
    <row r="2206" spans="1:16" ht="24.95" customHeight="1" x14ac:dyDescent="0.2">
      <c r="A2206" s="574" t="s">
        <v>11</v>
      </c>
      <c r="B2206" s="588">
        <v>17</v>
      </c>
      <c r="C2206" s="577"/>
      <c r="D2206" s="588">
        <v>1237</v>
      </c>
      <c r="E2206" s="575"/>
      <c r="F2206" s="588">
        <v>267</v>
      </c>
      <c r="G2206" s="575"/>
      <c r="H2206" s="588">
        <v>703</v>
      </c>
      <c r="I2206" s="578"/>
      <c r="J2206" s="551">
        <v>2224</v>
      </c>
      <c r="K2206" s="449"/>
      <c r="L2206" s="449"/>
      <c r="M2206" s="449"/>
      <c r="N2206" s="449"/>
    </row>
    <row r="2207" spans="1:16" ht="24.95" customHeight="1" x14ac:dyDescent="0.2">
      <c r="A2207" s="574" t="s">
        <v>12</v>
      </c>
      <c r="B2207" s="588">
        <v>22</v>
      </c>
      <c r="C2207" s="577"/>
      <c r="D2207" s="588">
        <v>1421</v>
      </c>
      <c r="E2207" s="575"/>
      <c r="F2207" s="588">
        <v>377</v>
      </c>
      <c r="G2207" s="575"/>
      <c r="H2207" s="588">
        <v>919</v>
      </c>
      <c r="I2207" s="578"/>
      <c r="J2207" s="551">
        <v>2739</v>
      </c>
      <c r="K2207" s="449"/>
      <c r="L2207" s="449"/>
      <c r="M2207" s="449"/>
      <c r="N2207" s="449"/>
    </row>
    <row r="2208" spans="1:16" ht="24.95" customHeight="1" x14ac:dyDescent="0.2">
      <c r="A2208" s="517" t="s">
        <v>13</v>
      </c>
      <c r="B2208" s="582">
        <v>926</v>
      </c>
      <c r="C2208" s="582"/>
      <c r="D2208" s="581">
        <v>23903</v>
      </c>
      <c r="E2208" s="581"/>
      <c r="F2208" s="581">
        <v>3201</v>
      </c>
      <c r="G2208" s="581"/>
      <c r="H2208" s="581">
        <v>9860</v>
      </c>
      <c r="I2208" s="582"/>
      <c r="J2208" s="581">
        <v>37890</v>
      </c>
      <c r="K2208" s="449"/>
      <c r="L2208" s="449"/>
      <c r="M2208" s="449"/>
      <c r="N2208" s="449"/>
    </row>
    <row r="2209" spans="1:16" ht="24.95" customHeight="1" x14ac:dyDescent="0.2">
      <c r="A2209" s="449"/>
      <c r="B2209" s="449"/>
      <c r="C2209" s="449"/>
      <c r="D2209" s="449"/>
      <c r="E2209" s="449"/>
      <c r="F2209" s="449"/>
      <c r="G2209" s="449"/>
      <c r="H2209" s="449"/>
      <c r="I2209" s="449"/>
      <c r="J2209" s="449"/>
      <c r="K2209" s="449"/>
      <c r="L2209" s="449"/>
      <c r="M2209" s="449"/>
      <c r="N2209" s="449"/>
    </row>
    <row r="2210" spans="1:16" ht="24.95" customHeight="1" x14ac:dyDescent="0.2">
      <c r="A2210" s="449"/>
      <c r="B2210" s="449"/>
      <c r="C2210" s="449"/>
      <c r="D2210" s="449"/>
      <c r="E2210" s="449"/>
      <c r="F2210" s="449"/>
      <c r="G2210" s="449"/>
      <c r="H2210" s="449"/>
      <c r="I2210" s="449"/>
      <c r="J2210" s="449"/>
      <c r="K2210" s="449"/>
      <c r="L2210" s="449"/>
      <c r="M2210" s="449"/>
      <c r="N2210" s="449"/>
    </row>
    <row r="2211" spans="1:16" ht="24.95" customHeight="1" x14ac:dyDescent="0.2">
      <c r="A2211" s="449"/>
      <c r="B2211" s="449"/>
      <c r="C2211" s="449"/>
      <c r="D2211" s="449"/>
      <c r="E2211" s="449"/>
      <c r="F2211" s="449"/>
      <c r="G2211" s="449"/>
      <c r="H2211" s="449"/>
      <c r="I2211" s="449"/>
      <c r="J2211" s="449"/>
      <c r="K2211" s="449"/>
      <c r="L2211" s="449"/>
      <c r="M2211" s="449"/>
      <c r="N2211" s="449"/>
      <c r="P2211" s="450"/>
    </row>
    <row r="2212" spans="1:16" ht="24.95" customHeight="1" x14ac:dyDescent="0.2">
      <c r="A2212" s="449"/>
      <c r="B2212" s="449"/>
      <c r="C2212" s="449"/>
      <c r="D2212" s="449"/>
      <c r="E2212" s="449"/>
      <c r="F2212" s="449"/>
      <c r="G2212" s="449"/>
      <c r="H2212" s="449"/>
      <c r="I2212" s="449"/>
      <c r="J2212" s="449"/>
      <c r="K2212" s="449"/>
      <c r="L2212" s="449"/>
      <c r="M2212" s="449"/>
      <c r="N2212" s="449"/>
      <c r="P2212" s="450"/>
    </row>
    <row r="2213" spans="1:16" ht="24.95" customHeight="1" x14ac:dyDescent="0.2">
      <c r="A2213" s="449"/>
      <c r="B2213" s="449"/>
      <c r="C2213" s="449"/>
      <c r="D2213" s="449"/>
      <c r="E2213" s="449"/>
      <c r="F2213" s="449"/>
      <c r="G2213" s="449"/>
      <c r="H2213" s="449"/>
      <c r="I2213" s="449"/>
      <c r="J2213" s="449"/>
      <c r="K2213" s="449"/>
      <c r="L2213" s="449"/>
      <c r="M2213" s="449"/>
      <c r="N2213" s="449"/>
      <c r="P2213" s="450"/>
    </row>
    <row r="2214" spans="1:16" ht="24.95" customHeight="1" x14ac:dyDescent="0.2">
      <c r="A2214" s="449"/>
      <c r="B2214" s="449"/>
      <c r="C2214" s="449"/>
      <c r="D2214" s="449"/>
      <c r="E2214" s="449"/>
      <c r="F2214" s="449"/>
      <c r="G2214" s="449"/>
      <c r="H2214" s="449"/>
      <c r="I2214" s="449"/>
      <c r="J2214" s="449"/>
      <c r="K2214" s="449"/>
      <c r="L2214" s="449"/>
      <c r="M2214" s="449"/>
      <c r="N2214" s="449"/>
      <c r="P2214" s="450"/>
    </row>
    <row r="2215" spans="1:16" ht="24.95" customHeight="1" x14ac:dyDescent="0.2">
      <c r="A2215" s="449"/>
      <c r="B2215" s="449"/>
      <c r="C2215" s="449"/>
      <c r="D2215" s="449"/>
      <c r="E2215" s="449"/>
      <c r="F2215" s="449"/>
      <c r="G2215" s="449"/>
      <c r="H2215" s="449"/>
      <c r="I2215" s="449"/>
      <c r="J2215" s="449"/>
      <c r="K2215" s="449"/>
      <c r="L2215" s="449"/>
      <c r="M2215" s="449"/>
      <c r="N2215" s="449"/>
      <c r="P2215" s="450"/>
    </row>
    <row r="2216" spans="1:16" ht="24.95" customHeight="1" x14ac:dyDescent="0.2">
      <c r="A2216" s="449"/>
      <c r="B2216" s="449"/>
      <c r="C2216" s="449"/>
      <c r="D2216" s="449"/>
      <c r="E2216" s="449"/>
      <c r="F2216" s="449"/>
      <c r="G2216" s="449"/>
      <c r="H2216" s="449"/>
      <c r="I2216" s="449"/>
      <c r="J2216" s="449"/>
      <c r="K2216" s="449"/>
      <c r="L2216" s="449"/>
      <c r="M2216" s="449"/>
      <c r="N2216" s="449"/>
      <c r="P2216" s="450"/>
    </row>
    <row r="2217" spans="1:16" ht="24.95" customHeight="1" x14ac:dyDescent="0.2">
      <c r="A2217" s="449"/>
      <c r="B2217" s="449"/>
      <c r="C2217" s="449"/>
      <c r="D2217" s="449"/>
      <c r="E2217" s="449"/>
      <c r="F2217" s="449"/>
      <c r="G2217" s="449"/>
      <c r="H2217" s="449"/>
      <c r="I2217" s="449"/>
      <c r="J2217" s="449"/>
      <c r="K2217" s="449"/>
      <c r="L2217" s="449"/>
      <c r="M2217" s="449"/>
      <c r="N2217" s="449"/>
      <c r="P2217" s="450"/>
    </row>
    <row r="2218" spans="1:16" ht="24.95" customHeight="1" x14ac:dyDescent="0.2">
      <c r="A2218" s="449"/>
      <c r="B2218" s="449"/>
      <c r="C2218" s="449"/>
      <c r="D2218" s="449"/>
      <c r="E2218" s="449"/>
      <c r="F2218" s="449"/>
      <c r="G2218" s="449"/>
      <c r="H2218" s="449"/>
      <c r="I2218" s="449"/>
      <c r="J2218" s="449"/>
      <c r="K2218" s="449"/>
      <c r="L2218" s="449"/>
      <c r="M2218" s="449"/>
      <c r="N2218" s="449"/>
    </row>
    <row r="2219" spans="1:16" ht="24.95" customHeight="1" x14ac:dyDescent="0.2">
      <c r="A2219" s="449"/>
      <c r="B2219" s="449"/>
      <c r="C2219" s="449"/>
      <c r="D2219" s="449"/>
      <c r="E2219" s="449"/>
      <c r="F2219" s="449"/>
      <c r="G2219" s="449"/>
      <c r="H2219" s="449"/>
      <c r="I2219" s="449"/>
      <c r="J2219" s="449"/>
      <c r="K2219" s="449"/>
      <c r="L2219" s="449"/>
      <c r="M2219" s="449"/>
      <c r="N2219" s="449"/>
    </row>
    <row r="2220" spans="1:16" ht="24.95" customHeight="1" x14ac:dyDescent="0.2">
      <c r="A2220" s="449"/>
      <c r="B2220" s="449"/>
      <c r="C2220" s="449"/>
      <c r="D2220" s="449"/>
      <c r="E2220" s="449"/>
      <c r="F2220" s="449"/>
      <c r="G2220" s="449"/>
      <c r="H2220" s="449"/>
      <c r="I2220" s="449"/>
      <c r="J2220" s="449"/>
      <c r="K2220" s="449"/>
      <c r="L2220" s="449"/>
      <c r="M2220" s="449"/>
      <c r="N2220" s="449"/>
    </row>
    <row r="2221" spans="1:16" ht="24.95" customHeight="1" x14ac:dyDescent="0.2">
      <c r="A2221" s="449"/>
      <c r="B2221" s="449"/>
      <c r="C2221" s="449"/>
      <c r="D2221" s="449"/>
      <c r="E2221" s="449"/>
      <c r="F2221" s="449"/>
      <c r="G2221" s="449"/>
      <c r="H2221" s="449"/>
      <c r="I2221" s="449"/>
      <c r="J2221" s="449"/>
      <c r="K2221" s="449"/>
      <c r="L2221" s="449"/>
      <c r="M2221" s="449"/>
      <c r="N2221" s="449"/>
    </row>
    <row r="2222" spans="1:16" ht="24.95" customHeight="1" thickBot="1" x14ac:dyDescent="0.25">
      <c r="A2222" s="449"/>
      <c r="B2222" s="449"/>
      <c r="C2222" s="449"/>
      <c r="D2222" s="449"/>
      <c r="E2222" s="449"/>
      <c r="F2222" s="449"/>
      <c r="G2222" s="449"/>
      <c r="H2222" s="449"/>
      <c r="I2222" s="449"/>
      <c r="J2222" s="449"/>
      <c r="K2222" s="449"/>
      <c r="L2222" s="449"/>
      <c r="M2222" s="449"/>
      <c r="N2222" s="449"/>
    </row>
    <row r="2223" spans="1:16" ht="24.95" customHeight="1" x14ac:dyDescent="0.2">
      <c r="A2223" s="700" t="s">
        <v>117</v>
      </c>
      <c r="B2223" s="701"/>
      <c r="C2223" s="701"/>
      <c r="D2223" s="701"/>
      <c r="E2223" s="701"/>
      <c r="F2223" s="701"/>
      <c r="G2223" s="701"/>
      <c r="H2223" s="701"/>
      <c r="I2223" s="701"/>
      <c r="J2223" s="701"/>
      <c r="K2223" s="701"/>
      <c r="L2223" s="701"/>
      <c r="M2223" s="701"/>
      <c r="N2223" s="702"/>
    </row>
    <row r="2224" spans="1:16" ht="35.1" customHeight="1" x14ac:dyDescent="0.2">
      <c r="A2224" s="703" t="s">
        <v>118</v>
      </c>
      <c r="B2224" s="704"/>
      <c r="C2224" s="704"/>
      <c r="D2224" s="704"/>
      <c r="E2224" s="704"/>
      <c r="F2224" s="704"/>
      <c r="G2224" s="704"/>
      <c r="H2224" s="704"/>
      <c r="I2224" s="704"/>
      <c r="J2224" s="704"/>
      <c r="K2224" s="704"/>
      <c r="L2224" s="704"/>
      <c r="M2224" s="704"/>
      <c r="N2224" s="705"/>
    </row>
    <row r="2225" spans="1:14" ht="15" customHeight="1" x14ac:dyDescent="0.2">
      <c r="A2225" s="592"/>
      <c r="B2225" s="589"/>
      <c r="C2225" s="589"/>
      <c r="D2225" s="589"/>
      <c r="E2225" s="589"/>
      <c r="F2225" s="589"/>
      <c r="G2225" s="589"/>
      <c r="H2225" s="589"/>
      <c r="I2225" s="589"/>
      <c r="J2225" s="589"/>
      <c r="K2225" s="589"/>
      <c r="L2225" s="589"/>
      <c r="M2225" s="589"/>
      <c r="N2225" s="593"/>
    </row>
    <row r="2226" spans="1:14" ht="35.1" customHeight="1" x14ac:dyDescent="0.2">
      <c r="A2226" s="707" t="s">
        <v>552</v>
      </c>
      <c r="B2226" s="708"/>
      <c r="C2226" s="708"/>
      <c r="D2226" s="708"/>
      <c r="E2226" s="708"/>
      <c r="F2226" s="708"/>
      <c r="G2226" s="708"/>
      <c r="H2226" s="708"/>
      <c r="I2226" s="708"/>
      <c r="J2226" s="708"/>
      <c r="K2226" s="708"/>
      <c r="L2226" s="708"/>
      <c r="M2226" s="708"/>
      <c r="N2226" s="709"/>
    </row>
    <row r="2227" spans="1:14" ht="15" customHeight="1" x14ac:dyDescent="0.2">
      <c r="A2227" s="594"/>
      <c r="B2227" s="590"/>
      <c r="C2227" s="590"/>
      <c r="D2227" s="590"/>
      <c r="E2227" s="590"/>
      <c r="F2227" s="590"/>
      <c r="G2227" s="590"/>
      <c r="H2227" s="590"/>
      <c r="I2227" s="590"/>
      <c r="J2227" s="590"/>
      <c r="K2227" s="590"/>
      <c r="L2227" s="590"/>
      <c r="M2227" s="590"/>
      <c r="N2227" s="595"/>
    </row>
    <row r="2228" spans="1:14" ht="33" customHeight="1" x14ac:dyDescent="0.2">
      <c r="A2228" s="707" t="s">
        <v>553</v>
      </c>
      <c r="B2228" s="708"/>
      <c r="C2228" s="708"/>
      <c r="D2228" s="708"/>
      <c r="E2228" s="708"/>
      <c r="F2228" s="708"/>
      <c r="G2228" s="708"/>
      <c r="H2228" s="708"/>
      <c r="I2228" s="708"/>
      <c r="J2228" s="708"/>
      <c r="K2228" s="708"/>
      <c r="L2228" s="708"/>
      <c r="M2228" s="708"/>
      <c r="N2228" s="709"/>
    </row>
    <row r="2229" spans="1:14" ht="15" customHeight="1" x14ac:dyDescent="0.2">
      <c r="A2229" s="594"/>
      <c r="B2229" s="590"/>
      <c r="C2229" s="590"/>
      <c r="D2229" s="590"/>
      <c r="E2229" s="590"/>
      <c r="F2229" s="590"/>
      <c r="G2229" s="590"/>
      <c r="H2229" s="590"/>
      <c r="I2229" s="590"/>
      <c r="J2229" s="590"/>
      <c r="K2229" s="590"/>
      <c r="L2229" s="590"/>
      <c r="M2229" s="590"/>
      <c r="N2229" s="595"/>
    </row>
    <row r="2230" spans="1:14" ht="35.1" customHeight="1" x14ac:dyDescent="0.2">
      <c r="A2230" s="703" t="s">
        <v>554</v>
      </c>
      <c r="B2230" s="710"/>
      <c r="C2230" s="710"/>
      <c r="D2230" s="710"/>
      <c r="E2230" s="710"/>
      <c r="F2230" s="710"/>
      <c r="G2230" s="710"/>
      <c r="H2230" s="710"/>
      <c r="I2230" s="710"/>
      <c r="J2230" s="710"/>
      <c r="K2230" s="710"/>
      <c r="L2230" s="710"/>
      <c r="M2230" s="710"/>
      <c r="N2230" s="711"/>
    </row>
    <row r="2231" spans="1:14" ht="15" customHeight="1" x14ac:dyDescent="0.2">
      <c r="A2231" s="596"/>
      <c r="B2231" s="591"/>
      <c r="C2231" s="591"/>
      <c r="D2231" s="591"/>
      <c r="E2231" s="591"/>
      <c r="F2231" s="591"/>
      <c r="G2231" s="591"/>
      <c r="H2231" s="591"/>
      <c r="I2231" s="591"/>
      <c r="J2231" s="591"/>
      <c r="K2231" s="591"/>
      <c r="L2231" s="591"/>
      <c r="M2231" s="591"/>
      <c r="N2231" s="597"/>
    </row>
    <row r="2232" spans="1:14" ht="35.1" customHeight="1" thickBot="1" x14ac:dyDescent="0.25">
      <c r="A2232" s="712" t="s">
        <v>126</v>
      </c>
      <c r="B2232" s="713"/>
      <c r="C2232" s="713"/>
      <c r="D2232" s="713"/>
      <c r="E2232" s="713"/>
      <c r="F2232" s="713"/>
      <c r="G2232" s="713"/>
      <c r="H2232" s="713"/>
      <c r="I2232" s="713"/>
      <c r="J2232" s="713"/>
      <c r="K2232" s="713"/>
      <c r="L2232" s="713"/>
      <c r="M2232" s="713"/>
      <c r="N2232" s="714"/>
    </row>
    <row r="2233" spans="1:14" ht="24.95" customHeight="1" x14ac:dyDescent="0.2">
      <c r="A2233" s="457"/>
      <c r="B2233" s="457"/>
      <c r="C2233" s="457"/>
      <c r="D2233" s="457"/>
      <c r="E2233" s="457"/>
      <c r="F2233" s="457"/>
      <c r="G2233" s="457"/>
      <c r="H2233" s="457"/>
      <c r="I2233" s="457"/>
      <c r="J2233" s="457"/>
      <c r="K2233" s="457"/>
      <c r="L2233" s="457"/>
      <c r="M2233" s="457"/>
      <c r="N2233" s="457"/>
    </row>
    <row r="2234" spans="1:14" ht="24.95" customHeight="1" x14ac:dyDescent="0.2">
      <c r="A2234" s="457"/>
      <c r="B2234" s="457"/>
      <c r="C2234" s="457"/>
      <c r="D2234" s="457"/>
      <c r="E2234" s="457"/>
      <c r="F2234" s="457"/>
      <c r="G2234" s="457"/>
      <c r="H2234" s="457"/>
      <c r="I2234" s="457"/>
      <c r="J2234" s="457"/>
      <c r="K2234" s="457"/>
      <c r="L2234" s="457"/>
      <c r="M2234" s="457"/>
      <c r="N2234" s="457"/>
    </row>
    <row r="2235" spans="1:14" ht="24.95" customHeight="1" x14ac:dyDescent="0.2">
      <c r="A2235" s="457"/>
      <c r="B2235" s="457"/>
      <c r="C2235" s="457"/>
      <c r="D2235" s="457"/>
      <c r="E2235" s="457"/>
      <c r="F2235" s="457"/>
      <c r="G2235" s="457"/>
      <c r="H2235" s="457"/>
      <c r="I2235" s="457"/>
      <c r="J2235" s="457"/>
      <c r="K2235" s="457"/>
      <c r="L2235" s="457"/>
      <c r="M2235" s="457"/>
      <c r="N2235" s="457"/>
    </row>
    <row r="2236" spans="1:14" ht="24.95" customHeight="1" x14ac:dyDescent="0.2">
      <c r="A2236" s="457"/>
      <c r="B2236" s="457"/>
      <c r="C2236" s="457"/>
      <c r="D2236" s="457"/>
      <c r="E2236" s="457"/>
      <c r="F2236" s="457"/>
      <c r="G2236" s="457"/>
      <c r="H2236" s="457"/>
      <c r="I2236" s="457"/>
      <c r="J2236" s="457"/>
      <c r="K2236" s="457"/>
      <c r="L2236" s="457"/>
      <c r="M2236" s="457"/>
      <c r="N2236" s="457"/>
    </row>
    <row r="2237" spans="1:14" ht="24.95" customHeight="1" x14ac:dyDescent="0.2">
      <c r="A2237" s="457"/>
      <c r="B2237" s="457"/>
      <c r="C2237" s="457"/>
      <c r="D2237" s="457"/>
      <c r="E2237" s="457"/>
      <c r="F2237" s="457"/>
      <c r="G2237" s="457"/>
      <c r="H2237" s="457"/>
      <c r="I2237" s="457"/>
      <c r="J2237" s="457"/>
      <c r="K2237" s="457"/>
      <c r="L2237" s="457"/>
      <c r="M2237" s="457"/>
      <c r="N2237" s="457"/>
    </row>
    <row r="2238" spans="1:14" ht="24.95" customHeight="1" x14ac:dyDescent="0.2">
      <c r="A2238" s="457"/>
      <c r="B2238" s="457"/>
      <c r="C2238" s="457"/>
      <c r="D2238" s="457"/>
      <c r="E2238" s="457"/>
      <c r="F2238" s="457"/>
      <c r="G2238" s="457"/>
      <c r="H2238" s="457"/>
      <c r="I2238" s="457"/>
      <c r="J2238" s="457"/>
      <c r="K2238" s="457"/>
      <c r="L2238" s="457"/>
      <c r="M2238" s="457"/>
      <c r="N2238" s="4">
        <v>27</v>
      </c>
    </row>
    <row r="2239" spans="1:14" ht="24.95" customHeight="1" x14ac:dyDescent="0.2">
      <c r="A2239" s="716" t="s">
        <v>492</v>
      </c>
      <c r="B2239" s="716"/>
      <c r="C2239" s="716"/>
      <c r="D2239" s="716"/>
      <c r="E2239" s="716"/>
      <c r="F2239" s="716"/>
      <c r="G2239" s="716"/>
      <c r="H2239" s="716"/>
      <c r="I2239" s="716"/>
      <c r="J2239" s="716"/>
      <c r="K2239" s="716"/>
      <c r="L2239" s="716"/>
      <c r="M2239" s="716"/>
      <c r="N2239" s="716"/>
    </row>
    <row r="2240" spans="1:14" ht="24.95" customHeight="1" x14ac:dyDescent="0.2">
      <c r="A2240" s="407"/>
      <c r="B2240" s="448"/>
      <c r="C2240" s="448"/>
      <c r="D2240" s="448"/>
      <c r="E2240" s="448"/>
      <c r="F2240" s="448"/>
      <c r="G2240" s="448"/>
      <c r="H2240" s="448"/>
      <c r="I2240" s="448"/>
      <c r="J2240" s="448"/>
      <c r="K2240" s="448"/>
      <c r="L2240" s="448"/>
      <c r="M2240" s="448"/>
      <c r="N2240" s="448"/>
    </row>
    <row r="2241" spans="1:14" ht="24.95" customHeight="1" x14ac:dyDescent="0.2">
      <c r="A2241" s="717" t="s">
        <v>114</v>
      </c>
      <c r="B2241" s="717"/>
      <c r="C2241" s="717"/>
      <c r="D2241" s="717"/>
      <c r="E2241" s="717"/>
      <c r="F2241" s="717"/>
      <c r="G2241" s="717"/>
      <c r="H2241" s="717"/>
      <c r="I2241" s="717"/>
      <c r="J2241" s="717"/>
      <c r="K2241" s="717"/>
      <c r="L2241" s="717"/>
      <c r="M2241" s="717"/>
      <c r="N2241" s="717"/>
    </row>
    <row r="2242" spans="1:14" ht="24.95" customHeight="1" x14ac:dyDescent="0.2">
      <c r="A2242" s="448"/>
      <c r="B2242" s="448"/>
      <c r="C2242" s="448"/>
      <c r="D2242" s="448"/>
      <c r="E2242" s="448"/>
      <c r="F2242" s="448"/>
      <c r="G2242" s="448"/>
      <c r="H2242" s="448"/>
      <c r="I2242" s="448"/>
      <c r="J2242" s="448"/>
      <c r="K2242" s="448"/>
      <c r="L2242" s="448"/>
      <c r="M2242" s="448"/>
      <c r="N2242" s="448"/>
    </row>
    <row r="2243" spans="1:14" ht="24.95" customHeight="1" x14ac:dyDescent="0.2">
      <c r="A2243" s="659" t="s">
        <v>97</v>
      </c>
      <c r="B2243" s="659"/>
      <c r="C2243" s="659"/>
      <c r="D2243" s="659"/>
      <c r="E2243" s="659"/>
      <c r="F2243" s="659"/>
      <c r="G2243" s="659"/>
      <c r="H2243" s="451"/>
      <c r="I2243" s="451"/>
      <c r="J2243" s="451"/>
      <c r="K2243" s="451"/>
      <c r="L2243" s="451"/>
      <c r="M2243" s="451"/>
      <c r="N2243" s="451"/>
    </row>
    <row r="2244" spans="1:14" ht="24.95" customHeight="1" x14ac:dyDescent="0.25">
      <c r="A2244" s="572" t="s">
        <v>98</v>
      </c>
      <c r="B2244" s="573"/>
      <c r="C2244" s="573" t="s">
        <v>613</v>
      </c>
      <c r="D2244" s="573"/>
      <c r="E2244" s="573" t="s">
        <v>619</v>
      </c>
      <c r="F2244" s="573"/>
      <c r="G2244" s="573" t="s">
        <v>32</v>
      </c>
      <c r="H2244" s="449"/>
      <c r="J2244" s="718"/>
      <c r="K2244" s="718"/>
      <c r="L2244" s="718"/>
      <c r="M2244" s="718"/>
      <c r="N2244" s="386"/>
    </row>
    <row r="2245" spans="1:14" ht="24.95" customHeight="1" x14ac:dyDescent="0.2">
      <c r="A2245" s="574" t="s">
        <v>5</v>
      </c>
      <c r="B2245" s="575"/>
      <c r="C2245" s="575">
        <v>16</v>
      </c>
      <c r="D2245" s="575"/>
      <c r="E2245" s="575">
        <v>16</v>
      </c>
      <c r="F2245" s="575"/>
      <c r="G2245" s="576">
        <v>0</v>
      </c>
      <c r="H2245" s="449"/>
      <c r="I2245" s="449"/>
      <c r="J2245" s="449"/>
      <c r="K2245" s="449"/>
      <c r="L2245" s="449"/>
      <c r="M2245" s="449"/>
      <c r="N2245" s="449"/>
    </row>
    <row r="2246" spans="1:14" ht="24.95" customHeight="1" x14ac:dyDescent="0.2">
      <c r="A2246" s="574" t="s">
        <v>6</v>
      </c>
      <c r="B2246" s="575"/>
      <c r="C2246" s="575">
        <v>70</v>
      </c>
      <c r="D2246" s="575"/>
      <c r="E2246" s="575">
        <v>73</v>
      </c>
      <c r="F2246" s="575"/>
      <c r="G2246" s="576">
        <v>4.2857142857142858E-2</v>
      </c>
      <c r="H2246" s="449"/>
      <c r="I2246" s="449"/>
      <c r="J2246" s="449"/>
      <c r="K2246" s="449"/>
      <c r="L2246" s="449"/>
      <c r="M2246" s="449"/>
      <c r="N2246" s="449"/>
    </row>
    <row r="2247" spans="1:14" ht="24.95" customHeight="1" x14ac:dyDescent="0.2">
      <c r="A2247" s="574" t="s">
        <v>18</v>
      </c>
      <c r="B2247" s="575"/>
      <c r="C2247" s="575">
        <v>123</v>
      </c>
      <c r="D2247" s="575"/>
      <c r="E2247" s="575">
        <v>133</v>
      </c>
      <c r="F2247" s="575"/>
      <c r="G2247" s="576">
        <v>8.1300813008130079E-2</v>
      </c>
      <c r="H2247" s="449"/>
      <c r="I2247" s="449"/>
      <c r="J2247" s="449"/>
      <c r="K2247" s="449"/>
      <c r="L2247" s="449"/>
      <c r="M2247" s="449"/>
      <c r="N2247" s="449"/>
    </row>
    <row r="2248" spans="1:14" ht="24.95" customHeight="1" x14ac:dyDescent="0.2">
      <c r="A2248" s="574" t="s">
        <v>7</v>
      </c>
      <c r="B2248" s="575"/>
      <c r="C2248" s="575">
        <v>33</v>
      </c>
      <c r="D2248" s="575"/>
      <c r="E2248" s="575">
        <v>34</v>
      </c>
      <c r="F2248" s="575"/>
      <c r="G2248" s="576">
        <v>3.0303030303030304E-2</v>
      </c>
      <c r="H2248" s="449"/>
      <c r="I2248" s="449"/>
      <c r="J2248" s="449"/>
      <c r="K2248" s="449"/>
      <c r="L2248" s="449"/>
      <c r="M2248" s="449"/>
      <c r="N2248" s="449"/>
    </row>
    <row r="2249" spans="1:14" ht="24.95" customHeight="1" x14ac:dyDescent="0.2">
      <c r="A2249" s="574" t="s">
        <v>8</v>
      </c>
      <c r="B2249" s="575"/>
      <c r="C2249" s="575">
        <v>18</v>
      </c>
      <c r="D2249" s="575"/>
      <c r="E2249" s="575">
        <v>19</v>
      </c>
      <c r="F2249" s="575"/>
      <c r="G2249" s="576">
        <v>5.5555555555555552E-2</v>
      </c>
      <c r="H2249" s="449"/>
      <c r="I2249" s="449"/>
      <c r="J2249" s="449"/>
      <c r="K2249" s="449"/>
      <c r="L2249" s="449"/>
      <c r="M2249" s="449"/>
      <c r="N2249" s="449"/>
    </row>
    <row r="2250" spans="1:14" ht="24.95" customHeight="1" x14ac:dyDescent="0.2">
      <c r="A2250" s="574" t="s">
        <v>9</v>
      </c>
      <c r="B2250" s="575"/>
      <c r="C2250" s="575">
        <v>19</v>
      </c>
      <c r="D2250" s="575"/>
      <c r="E2250" s="575">
        <v>22</v>
      </c>
      <c r="F2250" s="575"/>
      <c r="G2250" s="576">
        <v>0.15789473684210525</v>
      </c>
      <c r="H2250" s="449"/>
      <c r="I2250" s="449"/>
      <c r="J2250" s="449"/>
      <c r="K2250" s="449"/>
      <c r="L2250" s="449"/>
      <c r="M2250" s="449"/>
      <c r="N2250" s="449"/>
    </row>
    <row r="2251" spans="1:14" ht="24.95" customHeight="1" x14ac:dyDescent="0.2">
      <c r="A2251" s="574" t="s">
        <v>10</v>
      </c>
      <c r="B2251" s="575"/>
      <c r="C2251" s="575">
        <v>15</v>
      </c>
      <c r="D2251" s="575"/>
      <c r="E2251" s="575">
        <v>16</v>
      </c>
      <c r="F2251" s="575"/>
      <c r="G2251" s="576">
        <v>6.6666666666666666E-2</v>
      </c>
      <c r="H2251" s="449"/>
      <c r="I2251" s="449"/>
      <c r="J2251" s="449"/>
      <c r="K2251" s="449"/>
      <c r="L2251" s="449"/>
      <c r="M2251" s="449"/>
      <c r="N2251" s="449"/>
    </row>
    <row r="2252" spans="1:14" ht="24.95" customHeight="1" x14ac:dyDescent="0.2">
      <c r="A2252" s="574" t="s">
        <v>11</v>
      </c>
      <c r="B2252" s="575"/>
      <c r="C2252" s="575">
        <v>17</v>
      </c>
      <c r="D2252" s="575"/>
      <c r="E2252" s="575">
        <v>17</v>
      </c>
      <c r="F2252" s="575"/>
      <c r="G2252" s="576">
        <v>0</v>
      </c>
      <c r="H2252" s="449"/>
      <c r="I2252" s="449"/>
      <c r="J2252" s="449"/>
      <c r="K2252" s="449"/>
      <c r="L2252" s="449"/>
      <c r="M2252" s="449"/>
      <c r="N2252" s="449"/>
    </row>
    <row r="2253" spans="1:14" ht="24.95" customHeight="1" x14ac:dyDescent="0.2">
      <c r="A2253" s="574" t="s">
        <v>12</v>
      </c>
      <c r="B2253" s="575"/>
      <c r="C2253" s="575">
        <v>12</v>
      </c>
      <c r="D2253" s="575"/>
      <c r="E2253" s="575">
        <v>12</v>
      </c>
      <c r="F2253" s="575"/>
      <c r="G2253" s="576">
        <v>0</v>
      </c>
      <c r="H2253" s="449"/>
      <c r="I2253" s="449"/>
      <c r="J2253" s="449"/>
      <c r="K2253" s="449"/>
      <c r="L2253" s="449"/>
      <c r="M2253" s="449"/>
      <c r="N2253" s="449"/>
    </row>
    <row r="2254" spans="1:14" ht="24.95" customHeight="1" x14ac:dyDescent="0.2">
      <c r="A2254" s="517" t="s">
        <v>13</v>
      </c>
      <c r="B2254" s="581"/>
      <c r="C2254" s="581">
        <v>323</v>
      </c>
      <c r="D2254" s="581"/>
      <c r="E2254" s="581">
        <v>342</v>
      </c>
      <c r="F2254" s="581"/>
      <c r="G2254" s="583">
        <v>5.8823529411764705E-2</v>
      </c>
      <c r="H2254" s="449"/>
      <c r="I2254" s="449"/>
      <c r="J2254" s="449"/>
      <c r="K2254" s="449"/>
      <c r="L2254" s="449"/>
      <c r="M2254" s="449"/>
      <c r="N2254" s="449"/>
    </row>
    <row r="2255" spans="1:14" ht="24.95" customHeight="1" x14ac:dyDescent="0.25">
      <c r="A2255" s="386"/>
      <c r="B2255" s="446"/>
      <c r="C2255" s="446"/>
      <c r="D2255" s="446"/>
      <c r="E2255" s="446"/>
      <c r="F2255" s="447"/>
      <c r="G2255" s="447"/>
      <c r="H2255" s="449"/>
      <c r="I2255" s="449"/>
      <c r="J2255" s="449"/>
      <c r="K2255" s="449"/>
      <c r="L2255" s="449"/>
      <c r="M2255" s="449"/>
      <c r="N2255" s="449"/>
    </row>
    <row r="2256" spans="1:14" ht="24.95" customHeight="1" x14ac:dyDescent="0.25">
      <c r="A2256" s="386"/>
      <c r="B2256" s="446"/>
      <c r="C2256" s="446"/>
      <c r="D2256" s="446"/>
      <c r="E2256" s="446"/>
      <c r="F2256" s="447"/>
      <c r="G2256" s="447"/>
      <c r="H2256" s="449"/>
      <c r="I2256" s="449"/>
      <c r="J2256" s="449"/>
      <c r="K2256" s="449"/>
      <c r="L2256" s="449"/>
      <c r="M2256" s="449"/>
      <c r="N2256" s="449"/>
    </row>
    <row r="2257" spans="1:14" s="374" customFormat="1" ht="24.95" customHeight="1" x14ac:dyDescent="0.25">
      <c r="A2257" s="672"/>
      <c r="B2257" s="672"/>
      <c r="C2257" s="672"/>
      <c r="D2257" s="672"/>
      <c r="E2257" s="454"/>
      <c r="F2257" s="673"/>
      <c r="G2257" s="673"/>
      <c r="H2257" s="673"/>
      <c r="I2257" s="455"/>
      <c r="J2257" s="441"/>
      <c r="K2257" s="441"/>
      <c r="M2257" s="456"/>
      <c r="N2257" s="456"/>
    </row>
    <row r="2258" spans="1:14" ht="24.95" customHeight="1" x14ac:dyDescent="0.2">
      <c r="A2258" s="449"/>
      <c r="B2258" s="449"/>
      <c r="C2258" s="449"/>
      <c r="D2258" s="449"/>
      <c r="E2258" s="449"/>
      <c r="F2258" s="449"/>
      <c r="G2258" s="449"/>
      <c r="H2258" s="449"/>
      <c r="I2258" s="449"/>
      <c r="J2258" s="449"/>
      <c r="K2258" s="449"/>
      <c r="L2258" s="449"/>
      <c r="M2258" s="449"/>
      <c r="N2258" s="449"/>
    </row>
    <row r="2259" spans="1:14" ht="24.95" customHeight="1" x14ac:dyDescent="0.25">
      <c r="A2259" s="386"/>
      <c r="B2259" s="446"/>
      <c r="C2259" s="446"/>
      <c r="D2259" s="446"/>
      <c r="E2259" s="446"/>
      <c r="F2259" s="447"/>
      <c r="G2259" s="447"/>
      <c r="H2259" s="449"/>
      <c r="I2259" s="449"/>
      <c r="J2259" s="449"/>
      <c r="K2259" s="449"/>
      <c r="L2259" s="449"/>
      <c r="M2259" s="449"/>
      <c r="N2259" s="449"/>
    </row>
    <row r="2260" spans="1:14" ht="24.95" customHeight="1" x14ac:dyDescent="0.25">
      <c r="A2260" s="386"/>
      <c r="B2260" s="446"/>
      <c r="C2260" s="446"/>
      <c r="D2260" s="446"/>
      <c r="E2260" s="446"/>
      <c r="F2260" s="447"/>
      <c r="G2260" s="447"/>
      <c r="H2260" s="449"/>
      <c r="I2260" s="449"/>
      <c r="J2260" s="449"/>
      <c r="K2260" s="449"/>
      <c r="L2260" s="449"/>
      <c r="M2260" s="449"/>
      <c r="N2260" s="449"/>
    </row>
    <row r="2261" spans="1:14" ht="24.95" customHeight="1" x14ac:dyDescent="0.25">
      <c r="A2261" s="386"/>
      <c r="B2261" s="446"/>
      <c r="C2261" s="446"/>
      <c r="D2261" s="446"/>
      <c r="E2261" s="446"/>
      <c r="F2261" s="447"/>
      <c r="G2261" s="447"/>
      <c r="H2261" s="449"/>
      <c r="I2261" s="449"/>
      <c r="J2261" s="449"/>
      <c r="K2261" s="449"/>
      <c r="L2261" s="449"/>
      <c r="M2261" s="449"/>
      <c r="N2261" s="449"/>
    </row>
    <row r="2262" spans="1:14" ht="24.95" customHeight="1" x14ac:dyDescent="0.25">
      <c r="A2262" s="386"/>
      <c r="B2262" s="446"/>
      <c r="C2262" s="446"/>
      <c r="D2262" s="446"/>
      <c r="E2262" s="446"/>
      <c r="F2262" s="447"/>
      <c r="G2262" s="447"/>
      <c r="H2262" s="449"/>
      <c r="I2262" s="449"/>
      <c r="J2262" s="449"/>
      <c r="K2262" s="449"/>
      <c r="L2262" s="449"/>
      <c r="M2262" s="449"/>
      <c r="N2262" s="449"/>
    </row>
    <row r="2263" spans="1:14" ht="24.95" customHeight="1" x14ac:dyDescent="0.25">
      <c r="A2263" s="386"/>
      <c r="B2263" s="446"/>
      <c r="C2263" s="446"/>
      <c r="D2263" s="446"/>
      <c r="E2263" s="446"/>
      <c r="F2263" s="447"/>
      <c r="G2263" s="447"/>
      <c r="H2263" s="449"/>
      <c r="I2263" s="449"/>
      <c r="J2263" s="449"/>
      <c r="K2263" s="449"/>
      <c r="L2263" s="449"/>
      <c r="M2263" s="449"/>
      <c r="N2263" s="449"/>
    </row>
    <row r="2264" spans="1:14" ht="24.95" customHeight="1" x14ac:dyDescent="0.25">
      <c r="A2264" s="386"/>
      <c r="B2264" s="446"/>
      <c r="C2264" s="446"/>
      <c r="D2264" s="446"/>
      <c r="E2264" s="446"/>
      <c r="F2264" s="447"/>
      <c r="G2264" s="447"/>
      <c r="H2264" s="449"/>
      <c r="I2264" s="449"/>
      <c r="J2264" s="449"/>
      <c r="K2264" s="449"/>
      <c r="L2264" s="449"/>
      <c r="M2264" s="449"/>
      <c r="N2264" s="449"/>
    </row>
    <row r="2265" spans="1:14" ht="24.95" customHeight="1" x14ac:dyDescent="0.25">
      <c r="A2265" s="386"/>
      <c r="B2265" s="446"/>
      <c r="C2265" s="446"/>
      <c r="D2265" s="446"/>
      <c r="E2265" s="446"/>
      <c r="F2265" s="447"/>
      <c r="G2265" s="447"/>
      <c r="H2265" s="449"/>
      <c r="I2265" s="449"/>
      <c r="J2265" s="449"/>
      <c r="K2265" s="449"/>
      <c r="L2265" s="449"/>
      <c r="M2265" s="449"/>
      <c r="N2265" s="449"/>
    </row>
    <row r="2266" spans="1:14" ht="24.95" customHeight="1" x14ac:dyDescent="0.25">
      <c r="A2266" s="386"/>
      <c r="B2266" s="446"/>
      <c r="C2266" s="446"/>
      <c r="D2266" s="446"/>
      <c r="E2266" s="446"/>
      <c r="F2266" s="447"/>
      <c r="G2266" s="447"/>
      <c r="H2266" s="449"/>
      <c r="I2266" s="449"/>
      <c r="J2266" s="449"/>
      <c r="K2266" s="449"/>
      <c r="L2266" s="449"/>
      <c r="M2266" s="449"/>
      <c r="N2266" s="449"/>
    </row>
    <row r="2267" spans="1:14" ht="24.95" customHeight="1" x14ac:dyDescent="0.25">
      <c r="A2267" s="386"/>
      <c r="B2267" s="446"/>
      <c r="C2267" s="446"/>
      <c r="D2267" s="446"/>
      <c r="E2267" s="446"/>
      <c r="F2267" s="447"/>
      <c r="G2267" s="447"/>
      <c r="H2267" s="449"/>
      <c r="I2267" s="449"/>
      <c r="J2267" s="449"/>
      <c r="K2267" s="449"/>
      <c r="L2267" s="449"/>
      <c r="M2267" s="449"/>
      <c r="N2267" s="449"/>
    </row>
    <row r="2268" spans="1:14" ht="24.95" customHeight="1" x14ac:dyDescent="0.25">
      <c r="A2268" s="405"/>
      <c r="B2268" s="446"/>
      <c r="C2268" s="446"/>
      <c r="D2268" s="446"/>
      <c r="E2268" s="446"/>
      <c r="F2268" s="447"/>
      <c r="G2268" s="447"/>
      <c r="H2268" s="449"/>
      <c r="I2268" s="449"/>
      <c r="J2268" s="449"/>
      <c r="K2268" s="449"/>
      <c r="L2268" s="449"/>
      <c r="M2268" s="449"/>
      <c r="N2268" s="449"/>
    </row>
    <row r="2269" spans="1:14" ht="24.95" customHeight="1" x14ac:dyDescent="0.2">
      <c r="A2269" s="659" t="s">
        <v>99</v>
      </c>
      <c r="B2269" s="659"/>
      <c r="C2269" s="659"/>
      <c r="D2269" s="659"/>
      <c r="E2269" s="659"/>
      <c r="F2269" s="659"/>
      <c r="G2269" s="659"/>
      <c r="H2269" s="451"/>
      <c r="I2269" s="451"/>
      <c r="J2269" s="451"/>
      <c r="K2269" s="451"/>
      <c r="L2269" s="451"/>
      <c r="M2269" s="451"/>
      <c r="N2269" s="451"/>
    </row>
    <row r="2270" spans="1:14" ht="24.95" customHeight="1" x14ac:dyDescent="0.2">
      <c r="A2270" s="572" t="s">
        <v>98</v>
      </c>
      <c r="B2270" s="573"/>
      <c r="C2270" s="573" t="s">
        <v>613</v>
      </c>
      <c r="D2270" s="573"/>
      <c r="E2270" s="573" t="s">
        <v>619</v>
      </c>
      <c r="F2270" s="573"/>
      <c r="G2270" s="573" t="s">
        <v>32</v>
      </c>
      <c r="H2270" s="449"/>
      <c r="I2270" s="449"/>
      <c r="J2270" s="449"/>
      <c r="K2270" s="449"/>
      <c r="L2270" s="449"/>
      <c r="M2270" s="449"/>
      <c r="N2270" s="449"/>
    </row>
    <row r="2271" spans="1:14" ht="24.95" customHeight="1" x14ac:dyDescent="0.2">
      <c r="A2271" s="574" t="s">
        <v>5</v>
      </c>
      <c r="B2271" s="575"/>
      <c r="C2271" s="575">
        <v>841</v>
      </c>
      <c r="D2271" s="575"/>
      <c r="E2271" s="575">
        <v>743</v>
      </c>
      <c r="F2271" s="575"/>
      <c r="G2271" s="576">
        <v>-0.11652794292508918</v>
      </c>
      <c r="H2271" s="449"/>
      <c r="I2271" s="449"/>
      <c r="J2271" s="449"/>
      <c r="K2271" s="449"/>
      <c r="L2271" s="449"/>
      <c r="M2271" s="449"/>
      <c r="N2271" s="449"/>
    </row>
    <row r="2272" spans="1:14" ht="24.95" customHeight="1" x14ac:dyDescent="0.2">
      <c r="A2272" s="574" t="s">
        <v>6</v>
      </c>
      <c r="B2272" s="575"/>
      <c r="C2272" s="575">
        <v>2833</v>
      </c>
      <c r="D2272" s="575"/>
      <c r="E2272" s="575">
        <v>2940</v>
      </c>
      <c r="F2272" s="575"/>
      <c r="G2272" s="576">
        <v>3.7769149311683729E-2</v>
      </c>
      <c r="H2272" s="449"/>
      <c r="I2272" s="449"/>
      <c r="J2272" s="449"/>
      <c r="K2272" s="449"/>
      <c r="L2272" s="449"/>
      <c r="M2272" s="449"/>
      <c r="N2272" s="449"/>
    </row>
    <row r="2273" spans="1:14" ht="24.95" customHeight="1" x14ac:dyDescent="0.2">
      <c r="A2273" s="574" t="s">
        <v>18</v>
      </c>
      <c r="B2273" s="575"/>
      <c r="C2273" s="575">
        <v>4635</v>
      </c>
      <c r="D2273" s="575"/>
      <c r="E2273" s="575">
        <v>4992</v>
      </c>
      <c r="F2273" s="575"/>
      <c r="G2273" s="576">
        <v>7.7022653721682849E-2</v>
      </c>
      <c r="H2273" s="449"/>
      <c r="I2273" s="449"/>
      <c r="J2273" s="449"/>
      <c r="K2273" s="449"/>
      <c r="L2273" s="449"/>
      <c r="M2273" s="449"/>
      <c r="N2273" s="449"/>
    </row>
    <row r="2274" spans="1:14" ht="24.95" customHeight="1" x14ac:dyDescent="0.2">
      <c r="A2274" s="574" t="s">
        <v>7</v>
      </c>
      <c r="B2274" s="575"/>
      <c r="C2274" s="575">
        <v>1269</v>
      </c>
      <c r="D2274" s="575"/>
      <c r="E2274" s="575">
        <v>1068</v>
      </c>
      <c r="F2274" s="575"/>
      <c r="G2274" s="576">
        <v>-0.15839243498817968</v>
      </c>
      <c r="H2274" s="449"/>
      <c r="I2274" s="449"/>
      <c r="J2274" s="449"/>
      <c r="K2274" s="449"/>
      <c r="L2274" s="449"/>
      <c r="M2274" s="449"/>
      <c r="N2274" s="449"/>
    </row>
    <row r="2275" spans="1:14" ht="24.95" customHeight="1" x14ac:dyDescent="0.2">
      <c r="A2275" s="574" t="s">
        <v>8</v>
      </c>
      <c r="B2275" s="575"/>
      <c r="C2275" s="575">
        <v>560</v>
      </c>
      <c r="D2275" s="575"/>
      <c r="E2275" s="575">
        <v>589</v>
      </c>
      <c r="F2275" s="575"/>
      <c r="G2275" s="576">
        <v>5.1785714285714289E-2</v>
      </c>
      <c r="H2275" s="449"/>
      <c r="I2275" s="449"/>
      <c r="J2275" s="449"/>
      <c r="K2275" s="449"/>
      <c r="L2275" s="449"/>
      <c r="M2275" s="449"/>
      <c r="N2275" s="449"/>
    </row>
    <row r="2276" spans="1:14" ht="24.95" customHeight="1" x14ac:dyDescent="0.2">
      <c r="A2276" s="574" t="s">
        <v>9</v>
      </c>
      <c r="B2276" s="575"/>
      <c r="C2276" s="575">
        <v>1543</v>
      </c>
      <c r="D2276" s="575"/>
      <c r="E2276" s="575">
        <v>1631</v>
      </c>
      <c r="F2276" s="575"/>
      <c r="G2276" s="576">
        <v>5.7031756318859365E-2</v>
      </c>
      <c r="H2276" s="449"/>
      <c r="I2276" s="449"/>
      <c r="J2276" s="449"/>
      <c r="K2276" s="449"/>
      <c r="L2276" s="449"/>
      <c r="M2276" s="449"/>
      <c r="N2276" s="449"/>
    </row>
    <row r="2277" spans="1:14" ht="24.95" customHeight="1" x14ac:dyDescent="0.2">
      <c r="A2277" s="574" t="s">
        <v>10</v>
      </c>
      <c r="B2277" s="575"/>
      <c r="C2277" s="575">
        <v>621</v>
      </c>
      <c r="D2277" s="575"/>
      <c r="E2277" s="575">
        <v>631</v>
      </c>
      <c r="F2277" s="575"/>
      <c r="G2277" s="576">
        <v>1.610305958132045E-2</v>
      </c>
      <c r="H2277" s="449"/>
      <c r="I2277" s="449"/>
      <c r="J2277" s="449"/>
      <c r="K2277" s="449"/>
      <c r="L2277" s="449"/>
      <c r="M2277" s="449"/>
      <c r="N2277" s="449"/>
    </row>
    <row r="2278" spans="1:14" ht="24.95" customHeight="1" x14ac:dyDescent="0.2">
      <c r="A2278" s="574" t="s">
        <v>11</v>
      </c>
      <c r="B2278" s="575"/>
      <c r="C2278" s="575">
        <v>959</v>
      </c>
      <c r="D2278" s="575"/>
      <c r="E2278" s="575">
        <v>959</v>
      </c>
      <c r="F2278" s="575"/>
      <c r="G2278" s="576">
        <v>0</v>
      </c>
      <c r="H2278" s="449"/>
      <c r="I2278" s="449"/>
      <c r="J2278" s="449"/>
      <c r="K2278" s="449"/>
      <c r="L2278" s="449"/>
      <c r="M2278" s="449"/>
      <c r="N2278" s="449"/>
    </row>
    <row r="2279" spans="1:14" ht="24.95" customHeight="1" x14ac:dyDescent="0.2">
      <c r="A2279" s="574" t="s">
        <v>12</v>
      </c>
      <c r="B2279" s="575"/>
      <c r="C2279" s="575">
        <v>188</v>
      </c>
      <c r="D2279" s="575"/>
      <c r="E2279" s="575">
        <v>200</v>
      </c>
      <c r="F2279" s="575"/>
      <c r="G2279" s="576">
        <v>6.3829787234042548E-2</v>
      </c>
      <c r="H2279" s="449"/>
      <c r="I2279" s="449"/>
      <c r="J2279" s="449"/>
      <c r="K2279" s="449"/>
      <c r="L2279" s="449"/>
      <c r="M2279" s="449"/>
      <c r="N2279" s="449"/>
    </row>
    <row r="2280" spans="1:14" ht="24.95" customHeight="1" x14ac:dyDescent="0.2">
      <c r="A2280" s="517" t="s">
        <v>13</v>
      </c>
      <c r="B2280" s="581"/>
      <c r="C2280" s="581">
        <v>13449</v>
      </c>
      <c r="D2280" s="581"/>
      <c r="E2280" s="581">
        <v>13753</v>
      </c>
      <c r="F2280" s="581"/>
      <c r="G2280" s="583">
        <v>2.2603911071455127E-2</v>
      </c>
      <c r="H2280" s="449"/>
      <c r="I2280" s="449"/>
      <c r="J2280" s="449"/>
      <c r="K2280" s="449"/>
      <c r="L2280" s="449"/>
      <c r="M2280" s="449"/>
      <c r="N2280" s="449"/>
    </row>
    <row r="2281" spans="1:14" ht="24.95" customHeight="1" x14ac:dyDescent="0.25">
      <c r="A2281" s="386"/>
      <c r="B2281" s="446"/>
      <c r="C2281" s="446"/>
      <c r="D2281" s="446"/>
      <c r="E2281" s="446"/>
      <c r="F2281" s="447"/>
      <c r="G2281" s="447"/>
      <c r="H2281" s="449"/>
      <c r="I2281" s="449"/>
      <c r="J2281" s="449"/>
      <c r="K2281" s="449"/>
      <c r="L2281" s="449"/>
      <c r="M2281" s="449"/>
      <c r="N2281" s="449"/>
    </row>
    <row r="2282" spans="1:14" ht="24.95" customHeight="1" x14ac:dyDescent="0.25">
      <c r="A2282" s="386"/>
      <c r="B2282" s="446"/>
      <c r="C2282" s="446"/>
      <c r="D2282" s="446"/>
      <c r="E2282" s="446"/>
      <c r="F2282" s="447"/>
      <c r="G2282" s="447"/>
      <c r="H2282" s="449"/>
      <c r="I2282" s="449"/>
      <c r="J2282" s="449"/>
      <c r="K2282" s="449"/>
      <c r="L2282" s="449"/>
      <c r="M2282" s="449"/>
      <c r="N2282" s="449"/>
    </row>
    <row r="2283" spans="1:14" s="374" customFormat="1" ht="24.95" customHeight="1" x14ac:dyDescent="0.25">
      <c r="A2283" s="672"/>
      <c r="B2283" s="672"/>
      <c r="C2283" s="672"/>
      <c r="D2283" s="672"/>
      <c r="E2283" s="454"/>
      <c r="F2283" s="673"/>
      <c r="G2283" s="673"/>
      <c r="H2283" s="673"/>
      <c r="I2283" s="455"/>
      <c r="J2283" s="441"/>
      <c r="K2283" s="456"/>
      <c r="L2283" s="456"/>
      <c r="M2283" s="456"/>
      <c r="N2283" s="456"/>
    </row>
    <row r="2284" spans="1:14" ht="24.95" customHeight="1" x14ac:dyDescent="0.2">
      <c r="A2284" s="457"/>
      <c r="B2284" s="457"/>
      <c r="C2284" s="457"/>
      <c r="D2284" s="457"/>
      <c r="E2284" s="457"/>
      <c r="F2284" s="457"/>
      <c r="G2284" s="457"/>
      <c r="H2284" s="457"/>
      <c r="I2284" s="457"/>
      <c r="J2284" s="457"/>
      <c r="K2284" s="457"/>
      <c r="L2284" s="457"/>
      <c r="M2284" s="457"/>
      <c r="N2284" s="457"/>
    </row>
    <row r="2285" spans="1:14" ht="24.95" customHeight="1" x14ac:dyDescent="0.2">
      <c r="A2285" s="457"/>
      <c r="B2285" s="457"/>
      <c r="C2285" s="457"/>
      <c r="D2285" s="457"/>
      <c r="E2285" s="457"/>
      <c r="F2285" s="457"/>
      <c r="G2285" s="457"/>
      <c r="H2285" s="457"/>
      <c r="I2285" s="457"/>
      <c r="J2285" s="457"/>
      <c r="K2285" s="457"/>
      <c r="L2285" s="457"/>
      <c r="M2285" s="457"/>
      <c r="N2285" s="457"/>
    </row>
    <row r="2286" spans="1:14" ht="24.95" customHeight="1" x14ac:dyDescent="0.2">
      <c r="A2286" s="457"/>
      <c r="B2286" s="457"/>
      <c r="C2286" s="457"/>
      <c r="D2286" s="457"/>
      <c r="E2286" s="457"/>
      <c r="F2286" s="457"/>
      <c r="G2286" s="457"/>
      <c r="H2286" s="457"/>
      <c r="I2286" s="457"/>
      <c r="J2286" s="457"/>
      <c r="K2286" s="457"/>
      <c r="L2286" s="457"/>
      <c r="M2286" s="457"/>
      <c r="N2286" s="457"/>
    </row>
    <row r="2287" spans="1:14" ht="24.95" customHeight="1" x14ac:dyDescent="0.2">
      <c r="A2287" s="457"/>
      <c r="B2287" s="457"/>
      <c r="C2287" s="457"/>
      <c r="D2287" s="457"/>
      <c r="E2287" s="457"/>
      <c r="F2287" s="457"/>
      <c r="G2287" s="457"/>
      <c r="H2287" s="457"/>
      <c r="I2287" s="457"/>
      <c r="J2287" s="457"/>
      <c r="K2287" s="457"/>
      <c r="L2287" s="457"/>
      <c r="M2287" s="457"/>
      <c r="N2287" s="457"/>
    </row>
    <row r="2288" spans="1:14" ht="24.95" customHeight="1" x14ac:dyDescent="0.2">
      <c r="A2288" s="457"/>
      <c r="B2288" s="457"/>
      <c r="C2288" s="457"/>
      <c r="D2288" s="457"/>
      <c r="E2288" s="457"/>
      <c r="F2288" s="457"/>
      <c r="G2288" s="457"/>
      <c r="H2288" s="457"/>
      <c r="I2288" s="457"/>
      <c r="J2288" s="457"/>
      <c r="K2288" s="457"/>
      <c r="L2288" s="457"/>
      <c r="M2288" s="457"/>
      <c r="N2288" s="457"/>
    </row>
    <row r="2289" spans="1:14" ht="24.95" customHeight="1" x14ac:dyDescent="0.2">
      <c r="A2289" s="457"/>
      <c r="B2289" s="457"/>
      <c r="C2289" s="457"/>
      <c r="D2289" s="457"/>
      <c r="E2289" s="457"/>
      <c r="F2289" s="457"/>
      <c r="G2289" s="457"/>
      <c r="H2289" s="457"/>
      <c r="I2289" s="457"/>
      <c r="J2289" s="457"/>
      <c r="K2289" s="457"/>
      <c r="L2289" s="457"/>
      <c r="M2289" s="457"/>
      <c r="N2289" s="457"/>
    </row>
    <row r="2290" spans="1:14" ht="24.95" customHeight="1" x14ac:dyDescent="0.2">
      <c r="A2290" s="457"/>
      <c r="B2290" s="457"/>
      <c r="C2290" s="457"/>
      <c r="D2290" s="457"/>
      <c r="E2290" s="457"/>
      <c r="F2290" s="457"/>
      <c r="G2290" s="457"/>
      <c r="H2290" s="457"/>
      <c r="I2290" s="457"/>
      <c r="J2290" s="457"/>
      <c r="K2290" s="457"/>
      <c r="L2290" s="457"/>
      <c r="M2290" s="457"/>
      <c r="N2290" s="457"/>
    </row>
    <row r="2291" spans="1:14" ht="24.95" customHeight="1" x14ac:dyDescent="0.2">
      <c r="A2291" s="457"/>
      <c r="B2291" s="457"/>
      <c r="C2291" s="457"/>
      <c r="D2291" s="457"/>
      <c r="E2291" s="457"/>
      <c r="F2291" s="457"/>
      <c r="G2291" s="457"/>
      <c r="H2291" s="457"/>
      <c r="I2291" s="457"/>
      <c r="J2291" s="457"/>
      <c r="K2291" s="457"/>
      <c r="L2291" s="457"/>
      <c r="M2291" s="457"/>
      <c r="N2291" s="457"/>
    </row>
    <row r="2292" spans="1:14" ht="24.95" customHeight="1" x14ac:dyDescent="0.2">
      <c r="A2292" s="457"/>
      <c r="B2292" s="457"/>
      <c r="C2292" s="457"/>
      <c r="D2292" s="457"/>
      <c r="E2292" s="457"/>
      <c r="F2292" s="457"/>
      <c r="G2292" s="457"/>
      <c r="H2292" s="457"/>
      <c r="I2292" s="457"/>
      <c r="J2292" s="457"/>
      <c r="K2292" s="457"/>
      <c r="L2292" s="457"/>
      <c r="M2292" s="457"/>
      <c r="N2292" s="457"/>
    </row>
    <row r="2293" spans="1:14" ht="24.95" customHeight="1" x14ac:dyDescent="0.2">
      <c r="A2293" s="457"/>
      <c r="B2293" s="457"/>
      <c r="C2293" s="457"/>
      <c r="D2293" s="457"/>
      <c r="E2293" s="457"/>
      <c r="F2293" s="457"/>
      <c r="G2293" s="457"/>
      <c r="H2293" s="457"/>
      <c r="I2293" s="457"/>
      <c r="J2293" s="457"/>
      <c r="K2293" s="457"/>
      <c r="L2293" s="457"/>
      <c r="M2293" s="457"/>
      <c r="N2293" s="457"/>
    </row>
    <row r="2294" spans="1:14" ht="24.95" customHeight="1" x14ac:dyDescent="0.2">
      <c r="A2294" s="457"/>
      <c r="B2294" s="457"/>
      <c r="C2294" s="457"/>
      <c r="D2294" s="457"/>
      <c r="E2294" s="457"/>
      <c r="F2294" s="457"/>
      <c r="G2294" s="457"/>
      <c r="H2294" s="457"/>
      <c r="I2294" s="457"/>
      <c r="J2294" s="457"/>
      <c r="K2294" s="457"/>
      <c r="L2294" s="457"/>
      <c r="M2294" s="457"/>
      <c r="N2294" s="457"/>
    </row>
    <row r="2295" spans="1:14" ht="24.95" customHeight="1" x14ac:dyDescent="0.2">
      <c r="A2295" s="457"/>
      <c r="B2295" s="457"/>
      <c r="C2295" s="457"/>
      <c r="D2295" s="457"/>
      <c r="E2295" s="457"/>
      <c r="F2295" s="457"/>
      <c r="G2295" s="457"/>
      <c r="H2295" s="457"/>
      <c r="I2295" s="457"/>
      <c r="J2295" s="457"/>
      <c r="K2295" s="457"/>
      <c r="L2295" s="457"/>
      <c r="M2295" s="457"/>
      <c r="N2295" s="457"/>
    </row>
    <row r="2296" spans="1:14" ht="24.95" customHeight="1" x14ac:dyDescent="0.2">
      <c r="A2296" s="457"/>
      <c r="B2296" s="457"/>
      <c r="C2296" s="457"/>
      <c r="D2296" s="457"/>
      <c r="E2296" s="457"/>
      <c r="F2296" s="457"/>
      <c r="G2296" s="457"/>
      <c r="H2296" s="457"/>
      <c r="I2296" s="457"/>
      <c r="J2296" s="457"/>
      <c r="K2296" s="457"/>
      <c r="L2296" s="457"/>
      <c r="M2296" s="457"/>
      <c r="N2296" s="457"/>
    </row>
    <row r="2297" spans="1:14" ht="24.95" customHeight="1" x14ac:dyDescent="0.2">
      <c r="A2297" s="457"/>
      <c r="B2297" s="457"/>
      <c r="C2297" s="457"/>
      <c r="D2297" s="457"/>
      <c r="E2297" s="457"/>
      <c r="F2297" s="457"/>
      <c r="G2297" s="457"/>
      <c r="H2297" s="457"/>
      <c r="I2297" s="457"/>
      <c r="J2297" s="457"/>
      <c r="K2297" s="457"/>
      <c r="L2297" s="457"/>
      <c r="M2297" s="457"/>
      <c r="N2297" s="457"/>
    </row>
    <row r="2298" spans="1:14" ht="24.95" customHeight="1" x14ac:dyDescent="0.2">
      <c r="A2298" s="457"/>
      <c r="B2298" s="457"/>
      <c r="C2298" s="457"/>
      <c r="D2298" s="457"/>
      <c r="E2298" s="457"/>
      <c r="F2298" s="457"/>
      <c r="G2298" s="457"/>
      <c r="H2298" s="457"/>
      <c r="I2298" s="457"/>
      <c r="J2298" s="457"/>
      <c r="K2298" s="457"/>
      <c r="L2298" s="457"/>
      <c r="M2298" s="457"/>
      <c r="N2298" s="457"/>
    </row>
    <row r="2299" spans="1:14" ht="24.95" customHeight="1" x14ac:dyDescent="0.2">
      <c r="A2299" s="457"/>
      <c r="B2299" s="457"/>
      <c r="C2299" s="457"/>
      <c r="D2299" s="457"/>
      <c r="E2299" s="457"/>
      <c r="F2299" s="457"/>
      <c r="G2299" s="457"/>
      <c r="H2299" s="457"/>
      <c r="I2299" s="457"/>
      <c r="J2299" s="457"/>
      <c r="K2299" s="457"/>
      <c r="L2299" s="457"/>
      <c r="M2299" s="457"/>
      <c r="N2299" s="457"/>
    </row>
    <row r="2300" spans="1:14" ht="24.95" customHeight="1" x14ac:dyDescent="0.2">
      <c r="A2300" s="457"/>
      <c r="B2300" s="457"/>
      <c r="C2300" s="457"/>
      <c r="D2300" s="457"/>
      <c r="E2300" s="457"/>
      <c r="F2300" s="457"/>
      <c r="G2300" s="457"/>
      <c r="H2300" s="457"/>
      <c r="I2300" s="457"/>
      <c r="J2300" s="457"/>
      <c r="K2300" s="457"/>
      <c r="L2300" s="457"/>
      <c r="M2300" s="457"/>
      <c r="N2300" s="457"/>
    </row>
    <row r="2301" spans="1:14" ht="24.95" customHeight="1" x14ac:dyDescent="0.2">
      <c r="A2301" s="457"/>
      <c r="B2301" s="457"/>
      <c r="C2301" s="457"/>
      <c r="D2301" s="457"/>
      <c r="E2301" s="457"/>
      <c r="F2301" s="457"/>
      <c r="G2301" s="457"/>
      <c r="H2301" s="457"/>
      <c r="I2301" s="457"/>
      <c r="J2301" s="457"/>
      <c r="K2301" s="457"/>
      <c r="L2301" s="457"/>
      <c r="M2301" s="457"/>
      <c r="N2301" s="457"/>
    </row>
    <row r="2302" spans="1:14" ht="24.95" customHeight="1" x14ac:dyDescent="0.2">
      <c r="A2302" s="457"/>
      <c r="B2302" s="457"/>
      <c r="C2302" s="457"/>
      <c r="D2302" s="457"/>
      <c r="E2302" s="457"/>
      <c r="F2302" s="457"/>
      <c r="G2302" s="457"/>
      <c r="H2302" s="457"/>
      <c r="I2302" s="457"/>
      <c r="J2302" s="457"/>
      <c r="K2302" s="457"/>
      <c r="L2302" s="457"/>
      <c r="M2302" s="457"/>
      <c r="N2302" s="457"/>
    </row>
    <row r="2303" spans="1:14" ht="24.95" customHeight="1" x14ac:dyDescent="0.2">
      <c r="A2303" s="457"/>
      <c r="B2303" s="457"/>
      <c r="C2303" s="457"/>
      <c r="D2303" s="457"/>
      <c r="E2303" s="457"/>
      <c r="F2303" s="457"/>
      <c r="G2303" s="457"/>
      <c r="H2303" s="457"/>
      <c r="I2303" s="457"/>
      <c r="J2303" s="457"/>
      <c r="K2303" s="457"/>
      <c r="L2303" s="457"/>
      <c r="M2303" s="457"/>
      <c r="N2303" s="457"/>
    </row>
    <row r="2304" spans="1:14" ht="24.95" customHeight="1" x14ac:dyDescent="0.2">
      <c r="A2304" s="457"/>
      <c r="B2304" s="457"/>
      <c r="C2304" s="457"/>
      <c r="D2304" s="457"/>
      <c r="E2304" s="457"/>
      <c r="F2304" s="457"/>
      <c r="G2304" s="457"/>
      <c r="H2304" s="457"/>
      <c r="I2304" s="457"/>
      <c r="J2304" s="457"/>
      <c r="K2304" s="457"/>
      <c r="L2304" s="457"/>
      <c r="M2304" s="457"/>
      <c r="N2304" s="457"/>
    </row>
    <row r="2305" spans="1:14" ht="24.95" customHeight="1" x14ac:dyDescent="0.2">
      <c r="A2305" s="457"/>
      <c r="B2305" s="457"/>
      <c r="C2305" s="457"/>
      <c r="D2305" s="457"/>
      <c r="E2305" s="457"/>
      <c r="F2305" s="457"/>
      <c r="G2305" s="457"/>
      <c r="H2305" s="457"/>
      <c r="I2305" s="457"/>
      <c r="J2305" s="457"/>
      <c r="K2305" s="457"/>
      <c r="L2305" s="457"/>
      <c r="M2305" s="457"/>
      <c r="N2305" s="457"/>
    </row>
    <row r="2306" spans="1:14" ht="24.95" customHeight="1" x14ac:dyDescent="0.2">
      <c r="A2306" s="457"/>
      <c r="B2306" s="457"/>
      <c r="C2306" s="457"/>
      <c r="D2306" s="457"/>
      <c r="E2306" s="457"/>
      <c r="F2306" s="457"/>
      <c r="G2306" s="457"/>
      <c r="H2306" s="457"/>
      <c r="I2306" s="457"/>
      <c r="J2306" s="457"/>
      <c r="K2306" s="457"/>
      <c r="L2306" s="457"/>
      <c r="M2306" s="457"/>
      <c r="N2306" s="457"/>
    </row>
    <row r="2307" spans="1:14" ht="24.95" customHeight="1" x14ac:dyDescent="0.2">
      <c r="A2307" s="457"/>
      <c r="B2307" s="457"/>
      <c r="C2307" s="457"/>
      <c r="D2307" s="457"/>
      <c r="E2307" s="457"/>
      <c r="F2307" s="457"/>
      <c r="G2307" s="457"/>
      <c r="H2307" s="457"/>
      <c r="I2307" s="457"/>
      <c r="J2307" s="457"/>
      <c r="K2307" s="457"/>
      <c r="L2307" s="457"/>
      <c r="M2307" s="457"/>
      <c r="N2307" s="457"/>
    </row>
    <row r="2308" spans="1:14" ht="24.95" customHeight="1" x14ac:dyDescent="0.2">
      <c r="A2308" s="457"/>
      <c r="B2308" s="457"/>
      <c r="C2308" s="457"/>
      <c r="D2308" s="457"/>
      <c r="E2308" s="457"/>
      <c r="F2308" s="457"/>
      <c r="G2308" s="457"/>
      <c r="H2308" s="457"/>
      <c r="I2308" s="457"/>
      <c r="J2308" s="457"/>
      <c r="K2308" s="457"/>
      <c r="L2308" s="457"/>
      <c r="M2308" s="457"/>
      <c r="N2308" s="4">
        <v>28</v>
      </c>
    </row>
    <row r="2309" spans="1:14" ht="24.95" customHeight="1" x14ac:dyDescent="0.2">
      <c r="A2309" s="716" t="s">
        <v>493</v>
      </c>
      <c r="B2309" s="716"/>
      <c r="C2309" s="716"/>
      <c r="D2309" s="716"/>
      <c r="E2309" s="716"/>
      <c r="F2309" s="716"/>
      <c r="G2309" s="716"/>
      <c r="H2309" s="716"/>
      <c r="I2309" s="716"/>
      <c r="J2309" s="716"/>
      <c r="K2309" s="716"/>
      <c r="L2309" s="716"/>
      <c r="M2309" s="716"/>
      <c r="N2309" s="716"/>
    </row>
    <row r="2310" spans="1:14" ht="24.95" customHeight="1" x14ac:dyDescent="0.2">
      <c r="A2310" s="407"/>
      <c r="B2310" s="448"/>
      <c r="C2310" s="448"/>
      <c r="D2310" s="448"/>
      <c r="E2310" s="448"/>
      <c r="F2310" s="448"/>
      <c r="G2310" s="448"/>
      <c r="H2310" s="448"/>
      <c r="I2310" s="448"/>
      <c r="J2310" s="448"/>
      <c r="K2310" s="448"/>
      <c r="L2310" s="448"/>
      <c r="M2310" s="448"/>
      <c r="N2310" s="448"/>
    </row>
    <row r="2311" spans="1:14" ht="24.95" customHeight="1" x14ac:dyDescent="0.2">
      <c r="A2311" s="717" t="s">
        <v>114</v>
      </c>
      <c r="B2311" s="717"/>
      <c r="C2311" s="717"/>
      <c r="D2311" s="717"/>
      <c r="E2311" s="717"/>
      <c r="F2311" s="717"/>
      <c r="G2311" s="717"/>
      <c r="H2311" s="717"/>
      <c r="I2311" s="717"/>
      <c r="J2311" s="717"/>
      <c r="K2311" s="717"/>
      <c r="L2311" s="717"/>
      <c r="M2311" s="717"/>
      <c r="N2311" s="717"/>
    </row>
    <row r="2312" spans="1:14" ht="24.95" customHeight="1" x14ac:dyDescent="0.2">
      <c r="A2312" s="448"/>
      <c r="B2312" s="448"/>
      <c r="C2312" s="448"/>
      <c r="D2312" s="448"/>
      <c r="E2312" s="448"/>
      <c r="F2312" s="448"/>
      <c r="G2312" s="448"/>
      <c r="H2312" s="448"/>
      <c r="I2312" s="448"/>
      <c r="J2312" s="448"/>
      <c r="K2312" s="448"/>
      <c r="L2312" s="448"/>
      <c r="M2312" s="448"/>
      <c r="N2312" s="448"/>
    </row>
    <row r="2313" spans="1:14" ht="24.95" customHeight="1" x14ac:dyDescent="0.2">
      <c r="A2313" s="659" t="s">
        <v>97</v>
      </c>
      <c r="B2313" s="659"/>
      <c r="C2313" s="659"/>
      <c r="D2313" s="659"/>
      <c r="E2313" s="659"/>
      <c r="F2313" s="659"/>
      <c r="G2313" s="659"/>
      <c r="H2313" s="451"/>
      <c r="I2313" s="451"/>
      <c r="J2313" s="451"/>
      <c r="K2313" s="451"/>
      <c r="L2313" s="451"/>
      <c r="M2313" s="451"/>
      <c r="N2313" s="451"/>
    </row>
    <row r="2314" spans="1:14" ht="24.95" customHeight="1" x14ac:dyDescent="0.25">
      <c r="A2314" s="572" t="s">
        <v>98</v>
      </c>
      <c r="B2314" s="573"/>
      <c r="C2314" s="573" t="s">
        <v>613</v>
      </c>
      <c r="D2314" s="573"/>
      <c r="E2314" s="573" t="s">
        <v>619</v>
      </c>
      <c r="F2314" s="573"/>
      <c r="G2314" s="573" t="s">
        <v>32</v>
      </c>
      <c r="H2314" s="449"/>
      <c r="J2314" s="718"/>
      <c r="K2314" s="718"/>
      <c r="L2314" s="718"/>
      <c r="M2314" s="718"/>
      <c r="N2314" s="386"/>
    </row>
    <row r="2315" spans="1:14" ht="24.95" customHeight="1" x14ac:dyDescent="0.2">
      <c r="A2315" s="574" t="s">
        <v>5</v>
      </c>
      <c r="B2315" s="575"/>
      <c r="C2315" s="575">
        <v>536</v>
      </c>
      <c r="D2315" s="575"/>
      <c r="E2315" s="575">
        <v>655</v>
      </c>
      <c r="F2315" s="575"/>
      <c r="G2315" s="576">
        <v>0.22201492537313433</v>
      </c>
      <c r="H2315" s="449"/>
      <c r="I2315" s="449"/>
      <c r="J2315" s="449"/>
      <c r="K2315" s="449"/>
      <c r="L2315" s="449"/>
      <c r="M2315" s="449"/>
      <c r="N2315" s="449"/>
    </row>
    <row r="2316" spans="1:14" ht="24.95" customHeight="1" x14ac:dyDescent="0.2">
      <c r="A2316" s="574" t="s">
        <v>6</v>
      </c>
      <c r="B2316" s="575"/>
      <c r="C2316" s="575">
        <v>258</v>
      </c>
      <c r="D2316" s="575"/>
      <c r="E2316" s="575">
        <v>345</v>
      </c>
      <c r="F2316" s="575"/>
      <c r="G2316" s="576">
        <v>0.33720930232558138</v>
      </c>
      <c r="H2316" s="449"/>
      <c r="I2316" s="449"/>
      <c r="J2316" s="449"/>
      <c r="K2316" s="449"/>
      <c r="L2316" s="449"/>
      <c r="M2316" s="449"/>
      <c r="N2316" s="449"/>
    </row>
    <row r="2317" spans="1:14" ht="24.95" customHeight="1" x14ac:dyDescent="0.2">
      <c r="A2317" s="574" t="s">
        <v>18</v>
      </c>
      <c r="B2317" s="575"/>
      <c r="C2317" s="575">
        <v>475</v>
      </c>
      <c r="D2317" s="575"/>
      <c r="E2317" s="575">
        <v>605</v>
      </c>
      <c r="F2317" s="575"/>
      <c r="G2317" s="576">
        <v>0.27368421052631581</v>
      </c>
      <c r="H2317" s="449"/>
      <c r="I2317" s="449"/>
      <c r="J2317" s="449"/>
      <c r="K2317" s="449"/>
      <c r="L2317" s="449"/>
      <c r="M2317" s="449"/>
      <c r="N2317" s="449"/>
    </row>
    <row r="2318" spans="1:14" ht="24.95" customHeight="1" x14ac:dyDescent="0.2">
      <c r="A2318" s="574" t="s">
        <v>7</v>
      </c>
      <c r="B2318" s="575"/>
      <c r="C2318" s="575">
        <v>56</v>
      </c>
      <c r="D2318" s="575"/>
      <c r="E2318" s="575">
        <v>74</v>
      </c>
      <c r="F2318" s="575"/>
      <c r="G2318" s="576">
        <v>0.32142857142857145</v>
      </c>
      <c r="H2318" s="449"/>
      <c r="I2318" s="449"/>
      <c r="J2318" s="449"/>
      <c r="K2318" s="449"/>
      <c r="L2318" s="449"/>
      <c r="M2318" s="449"/>
      <c r="N2318" s="449"/>
    </row>
    <row r="2319" spans="1:14" ht="24.95" customHeight="1" x14ac:dyDescent="0.2">
      <c r="A2319" s="574" t="s">
        <v>8</v>
      </c>
      <c r="B2319" s="575"/>
      <c r="C2319" s="575">
        <v>413</v>
      </c>
      <c r="D2319" s="575"/>
      <c r="E2319" s="575">
        <v>531</v>
      </c>
      <c r="F2319" s="575"/>
      <c r="G2319" s="576">
        <v>0.2857142857142857</v>
      </c>
      <c r="H2319" s="449"/>
      <c r="I2319" s="449"/>
      <c r="J2319" s="449"/>
      <c r="K2319" s="449"/>
      <c r="L2319" s="449"/>
      <c r="M2319" s="449"/>
      <c r="N2319" s="449"/>
    </row>
    <row r="2320" spans="1:14" ht="24.95" customHeight="1" x14ac:dyDescent="0.2">
      <c r="A2320" s="574" t="s">
        <v>9</v>
      </c>
      <c r="B2320" s="575"/>
      <c r="C2320" s="575">
        <v>336</v>
      </c>
      <c r="D2320" s="575"/>
      <c r="E2320" s="575">
        <v>381</v>
      </c>
      <c r="F2320" s="575"/>
      <c r="G2320" s="576">
        <v>0.13392857142857142</v>
      </c>
      <c r="H2320" s="449"/>
      <c r="I2320" s="449"/>
      <c r="J2320" s="449"/>
      <c r="K2320" s="449"/>
      <c r="L2320" s="449"/>
      <c r="M2320" s="449"/>
      <c r="N2320" s="449"/>
    </row>
    <row r="2321" spans="1:14" ht="24.95" customHeight="1" x14ac:dyDescent="0.2">
      <c r="A2321" s="574" t="s">
        <v>10</v>
      </c>
      <c r="B2321" s="575"/>
      <c r="C2321" s="575">
        <v>130</v>
      </c>
      <c r="D2321" s="575"/>
      <c r="E2321" s="575">
        <v>173</v>
      </c>
      <c r="F2321" s="575"/>
      <c r="G2321" s="576">
        <v>0.33076923076923076</v>
      </c>
      <c r="H2321" s="449"/>
      <c r="I2321" s="449"/>
      <c r="J2321" s="449"/>
      <c r="K2321" s="449"/>
      <c r="L2321" s="449"/>
      <c r="M2321" s="449"/>
      <c r="N2321" s="449"/>
    </row>
    <row r="2322" spans="1:14" ht="24.95" customHeight="1" x14ac:dyDescent="0.2">
      <c r="A2322" s="574" t="s">
        <v>11</v>
      </c>
      <c r="B2322" s="575"/>
      <c r="C2322" s="575">
        <v>229</v>
      </c>
      <c r="D2322" s="575"/>
      <c r="E2322" s="575">
        <v>251</v>
      </c>
      <c r="F2322" s="575"/>
      <c r="G2322" s="576">
        <v>9.606986899563319E-2</v>
      </c>
      <c r="H2322" s="449"/>
      <c r="I2322" s="449"/>
      <c r="J2322" s="449"/>
      <c r="K2322" s="449"/>
      <c r="L2322" s="449"/>
      <c r="M2322" s="449"/>
      <c r="N2322" s="449"/>
    </row>
    <row r="2323" spans="1:14" ht="24.95" customHeight="1" x14ac:dyDescent="0.2">
      <c r="A2323" s="574" t="s">
        <v>12</v>
      </c>
      <c r="B2323" s="575"/>
      <c r="C2323" s="575">
        <v>322</v>
      </c>
      <c r="D2323" s="575"/>
      <c r="E2323" s="575">
        <v>356</v>
      </c>
      <c r="F2323" s="575"/>
      <c r="G2323" s="576">
        <v>0.10559006211180125</v>
      </c>
      <c r="H2323" s="449"/>
      <c r="I2323" s="449"/>
      <c r="J2323" s="449"/>
      <c r="K2323" s="449"/>
      <c r="L2323" s="449"/>
      <c r="M2323" s="449"/>
      <c r="N2323" s="449"/>
    </row>
    <row r="2324" spans="1:14" ht="24.95" customHeight="1" x14ac:dyDescent="0.2">
      <c r="A2324" s="517" t="s">
        <v>13</v>
      </c>
      <c r="B2324" s="581"/>
      <c r="C2324" s="581">
        <v>2755</v>
      </c>
      <c r="D2324" s="581"/>
      <c r="E2324" s="581">
        <v>3371</v>
      </c>
      <c r="F2324" s="581"/>
      <c r="G2324" s="583">
        <v>0.22359346642468239</v>
      </c>
      <c r="H2324" s="449"/>
      <c r="I2324" s="449"/>
      <c r="J2324" s="449"/>
      <c r="K2324" s="449"/>
      <c r="L2324" s="449"/>
      <c r="M2324" s="449"/>
      <c r="N2324" s="449"/>
    </row>
    <row r="2325" spans="1:14" ht="24.95" customHeight="1" x14ac:dyDescent="0.25">
      <c r="A2325" s="386"/>
      <c r="B2325" s="446"/>
      <c r="C2325" s="446"/>
      <c r="D2325" s="446"/>
      <c r="E2325" s="446"/>
      <c r="F2325" s="447"/>
      <c r="G2325" s="447"/>
      <c r="H2325" s="449"/>
      <c r="I2325" s="449"/>
      <c r="J2325" s="449"/>
      <c r="K2325" s="449"/>
      <c r="L2325" s="449"/>
      <c r="M2325" s="449"/>
      <c r="N2325" s="449"/>
    </row>
    <row r="2326" spans="1:14" ht="24.95" customHeight="1" x14ac:dyDescent="0.25">
      <c r="A2326" s="386"/>
      <c r="B2326" s="446"/>
      <c r="C2326" s="446"/>
      <c r="D2326" s="446"/>
      <c r="E2326" s="446"/>
      <c r="F2326" s="447"/>
      <c r="G2326" s="447"/>
      <c r="H2326" s="449"/>
      <c r="I2326" s="449"/>
      <c r="J2326" s="449"/>
      <c r="K2326" s="449"/>
      <c r="L2326" s="449"/>
      <c r="M2326" s="449"/>
      <c r="N2326" s="449"/>
    </row>
    <row r="2327" spans="1:14" ht="24.95" customHeight="1" x14ac:dyDescent="0.25">
      <c r="A2327" s="672"/>
      <c r="B2327" s="672"/>
      <c r="C2327" s="672"/>
      <c r="D2327" s="672"/>
      <c r="E2327" s="454"/>
      <c r="F2327" s="673"/>
      <c r="G2327" s="673"/>
      <c r="H2327" s="673"/>
      <c r="I2327" s="455"/>
      <c r="J2327" s="441"/>
      <c r="K2327" s="441"/>
      <c r="L2327" s="374"/>
      <c r="M2327" s="456"/>
      <c r="N2327" s="456"/>
    </row>
    <row r="2328" spans="1:14" ht="24.95" customHeight="1" x14ac:dyDescent="0.2">
      <c r="A2328" s="449"/>
      <c r="B2328" s="449"/>
      <c r="C2328" s="449"/>
      <c r="D2328" s="449"/>
      <c r="E2328" s="449"/>
      <c r="F2328" s="449"/>
      <c r="G2328" s="449"/>
      <c r="H2328" s="449"/>
      <c r="I2328" s="449"/>
      <c r="J2328" s="449"/>
      <c r="K2328" s="449"/>
      <c r="L2328" s="449"/>
      <c r="M2328" s="449"/>
      <c r="N2328" s="449"/>
    </row>
    <row r="2329" spans="1:14" ht="24.95" customHeight="1" x14ac:dyDescent="0.25">
      <c r="A2329" s="386"/>
      <c r="B2329" s="446"/>
      <c r="C2329" s="446"/>
      <c r="D2329" s="446"/>
      <c r="E2329" s="446"/>
      <c r="F2329" s="447"/>
      <c r="G2329" s="447"/>
      <c r="H2329" s="449"/>
      <c r="I2329" s="449"/>
      <c r="J2329" s="449"/>
      <c r="K2329" s="449"/>
      <c r="L2329" s="449"/>
      <c r="M2329" s="449"/>
      <c r="N2329" s="449"/>
    </row>
    <row r="2330" spans="1:14" ht="24.95" customHeight="1" x14ac:dyDescent="0.25">
      <c r="A2330" s="386"/>
      <c r="B2330" s="446"/>
      <c r="C2330" s="446"/>
      <c r="D2330" s="446"/>
      <c r="E2330" s="446"/>
      <c r="F2330" s="447"/>
      <c r="G2330" s="447"/>
      <c r="H2330" s="449"/>
      <c r="I2330" s="449"/>
      <c r="J2330" s="449"/>
      <c r="K2330" s="449"/>
      <c r="L2330" s="449"/>
      <c r="M2330" s="449"/>
      <c r="N2330" s="449"/>
    </row>
    <row r="2331" spans="1:14" ht="24.95" customHeight="1" x14ac:dyDescent="0.25">
      <c r="A2331" s="386"/>
      <c r="B2331" s="446"/>
      <c r="C2331" s="446"/>
      <c r="D2331" s="446"/>
      <c r="E2331" s="446"/>
      <c r="F2331" s="447"/>
      <c r="G2331" s="447"/>
      <c r="H2331" s="449"/>
      <c r="I2331" s="449"/>
      <c r="J2331" s="449"/>
      <c r="K2331" s="449"/>
      <c r="L2331" s="449"/>
      <c r="M2331" s="449"/>
      <c r="N2331" s="449"/>
    </row>
    <row r="2332" spans="1:14" ht="24.95" customHeight="1" x14ac:dyDescent="0.25">
      <c r="A2332" s="386"/>
      <c r="B2332" s="446"/>
      <c r="C2332" s="446"/>
      <c r="D2332" s="446"/>
      <c r="E2332" s="446"/>
      <c r="F2332" s="447"/>
      <c r="G2332" s="447"/>
      <c r="H2332" s="449"/>
      <c r="I2332" s="449"/>
      <c r="J2332" s="449"/>
      <c r="K2332" s="449"/>
      <c r="L2332" s="449"/>
      <c r="M2332" s="449"/>
      <c r="N2332" s="449"/>
    </row>
    <row r="2333" spans="1:14" ht="24.95" customHeight="1" x14ac:dyDescent="0.25">
      <c r="A2333" s="386"/>
      <c r="B2333" s="446"/>
      <c r="C2333" s="446"/>
      <c r="D2333" s="446"/>
      <c r="E2333" s="446"/>
      <c r="F2333" s="447"/>
      <c r="G2333" s="447"/>
      <c r="H2333" s="449"/>
      <c r="I2333" s="449"/>
      <c r="J2333" s="449"/>
      <c r="K2333" s="449"/>
      <c r="L2333" s="449"/>
      <c r="M2333" s="449"/>
      <c r="N2333" s="449"/>
    </row>
    <row r="2334" spans="1:14" ht="24.95" customHeight="1" x14ac:dyDescent="0.25">
      <c r="A2334" s="386"/>
      <c r="B2334" s="446"/>
      <c r="C2334" s="446"/>
      <c r="D2334" s="446"/>
      <c r="E2334" s="446"/>
      <c r="F2334" s="447"/>
      <c r="G2334" s="447"/>
      <c r="H2334" s="449"/>
      <c r="I2334" s="449"/>
      <c r="J2334" s="449"/>
      <c r="K2334" s="449"/>
      <c r="L2334" s="449"/>
      <c r="M2334" s="449"/>
      <c r="N2334" s="449"/>
    </row>
    <row r="2335" spans="1:14" ht="24.95" customHeight="1" x14ac:dyDescent="0.25">
      <c r="A2335" s="386"/>
      <c r="B2335" s="446"/>
      <c r="C2335" s="446"/>
      <c r="D2335" s="446"/>
      <c r="E2335" s="446"/>
      <c r="F2335" s="447"/>
      <c r="G2335" s="447"/>
      <c r="H2335" s="449"/>
      <c r="I2335" s="449"/>
      <c r="J2335" s="449"/>
      <c r="K2335" s="449"/>
      <c r="L2335" s="449"/>
      <c r="M2335" s="449"/>
      <c r="N2335" s="449"/>
    </row>
    <row r="2336" spans="1:14" ht="24.95" customHeight="1" x14ac:dyDescent="0.25">
      <c r="A2336" s="386"/>
      <c r="B2336" s="446"/>
      <c r="C2336" s="446"/>
      <c r="D2336" s="446"/>
      <c r="E2336" s="446"/>
      <c r="F2336" s="447"/>
      <c r="G2336" s="447"/>
      <c r="H2336" s="449"/>
      <c r="I2336" s="449"/>
      <c r="J2336" s="449"/>
      <c r="K2336" s="449"/>
      <c r="L2336" s="449"/>
      <c r="M2336" s="449"/>
      <c r="N2336" s="449"/>
    </row>
    <row r="2337" spans="1:14" ht="24.95" customHeight="1" x14ac:dyDescent="0.25">
      <c r="A2337" s="386"/>
      <c r="B2337" s="446"/>
      <c r="C2337" s="446"/>
      <c r="D2337" s="446"/>
      <c r="E2337" s="446"/>
      <c r="F2337" s="447"/>
      <c r="G2337" s="447"/>
      <c r="H2337" s="449"/>
      <c r="I2337" s="449"/>
      <c r="J2337" s="449"/>
      <c r="K2337" s="449"/>
      <c r="L2337" s="449"/>
      <c r="M2337" s="449"/>
      <c r="N2337" s="449"/>
    </row>
    <row r="2338" spans="1:14" ht="24.95" customHeight="1" x14ac:dyDescent="0.25">
      <c r="A2338" s="405"/>
      <c r="B2338" s="446"/>
      <c r="C2338" s="446"/>
      <c r="D2338" s="446"/>
      <c r="E2338" s="446"/>
      <c r="F2338" s="447"/>
      <c r="G2338" s="447"/>
      <c r="H2338" s="449"/>
      <c r="I2338" s="449"/>
      <c r="J2338" s="449"/>
      <c r="K2338" s="449"/>
      <c r="L2338" s="449"/>
      <c r="M2338" s="449"/>
      <c r="N2338" s="449"/>
    </row>
    <row r="2339" spans="1:14" ht="24.95" customHeight="1" x14ac:dyDescent="0.2">
      <c r="A2339" s="659" t="s">
        <v>99</v>
      </c>
      <c r="B2339" s="659"/>
      <c r="C2339" s="659"/>
      <c r="D2339" s="659"/>
      <c r="E2339" s="659"/>
      <c r="F2339" s="659"/>
      <c r="G2339" s="659"/>
      <c r="H2339" s="451"/>
      <c r="I2339" s="451"/>
      <c r="J2339" s="451"/>
      <c r="K2339" s="451"/>
      <c r="L2339" s="451"/>
      <c r="M2339" s="451"/>
      <c r="N2339" s="451"/>
    </row>
    <row r="2340" spans="1:14" ht="24.95" customHeight="1" x14ac:dyDescent="0.2">
      <c r="A2340" s="572" t="s">
        <v>98</v>
      </c>
      <c r="B2340" s="573"/>
      <c r="C2340" s="573" t="s">
        <v>613</v>
      </c>
      <c r="D2340" s="573"/>
      <c r="E2340" s="573" t="s">
        <v>619</v>
      </c>
      <c r="F2340" s="573"/>
      <c r="G2340" s="573" t="s">
        <v>32</v>
      </c>
      <c r="H2340" s="449"/>
      <c r="I2340" s="449"/>
      <c r="J2340" s="449"/>
      <c r="K2340" s="449"/>
      <c r="L2340" s="449"/>
      <c r="M2340" s="449"/>
      <c r="N2340" s="449"/>
    </row>
    <row r="2341" spans="1:14" ht="24.95" customHeight="1" x14ac:dyDescent="0.2">
      <c r="A2341" s="574" t="s">
        <v>5</v>
      </c>
      <c r="B2341" s="575"/>
      <c r="C2341" s="575">
        <v>4160</v>
      </c>
      <c r="D2341" s="575"/>
      <c r="E2341" s="575">
        <v>4966</v>
      </c>
      <c r="F2341" s="575"/>
      <c r="G2341" s="576">
        <v>0.19375000000000001</v>
      </c>
      <c r="H2341" s="449"/>
      <c r="I2341" s="449"/>
      <c r="J2341" s="449"/>
      <c r="K2341" s="449"/>
      <c r="L2341" s="449"/>
      <c r="M2341" s="449"/>
      <c r="N2341" s="449"/>
    </row>
    <row r="2342" spans="1:14" ht="24.95" customHeight="1" x14ac:dyDescent="0.2">
      <c r="A2342" s="574" t="s">
        <v>6</v>
      </c>
      <c r="B2342" s="575"/>
      <c r="C2342" s="575">
        <v>1627</v>
      </c>
      <c r="D2342" s="575"/>
      <c r="E2342" s="575">
        <v>2191</v>
      </c>
      <c r="F2342" s="575"/>
      <c r="G2342" s="576">
        <v>0.3466502765826675</v>
      </c>
      <c r="H2342" s="449"/>
      <c r="I2342" s="449"/>
      <c r="J2342" s="449"/>
      <c r="K2342" s="449"/>
      <c r="L2342" s="449"/>
      <c r="M2342" s="449"/>
      <c r="N2342" s="449"/>
    </row>
    <row r="2343" spans="1:14" ht="24.95" customHeight="1" x14ac:dyDescent="0.2">
      <c r="A2343" s="574" t="s">
        <v>18</v>
      </c>
      <c r="B2343" s="575"/>
      <c r="C2343" s="575">
        <v>2690</v>
      </c>
      <c r="D2343" s="575"/>
      <c r="E2343" s="575">
        <v>3344</v>
      </c>
      <c r="F2343" s="575"/>
      <c r="G2343" s="576">
        <v>0.24312267657992565</v>
      </c>
      <c r="H2343" s="449"/>
      <c r="I2343" s="449"/>
      <c r="J2343" s="449"/>
      <c r="K2343" s="449"/>
      <c r="L2343" s="449"/>
      <c r="M2343" s="449"/>
      <c r="N2343" s="449"/>
    </row>
    <row r="2344" spans="1:14" ht="24.95" customHeight="1" x14ac:dyDescent="0.2">
      <c r="A2344" s="574" t="s">
        <v>7</v>
      </c>
      <c r="B2344" s="575"/>
      <c r="C2344" s="575">
        <v>419</v>
      </c>
      <c r="D2344" s="575"/>
      <c r="E2344" s="575">
        <v>544</v>
      </c>
      <c r="F2344" s="575"/>
      <c r="G2344" s="576">
        <v>0.29832935560859186</v>
      </c>
      <c r="H2344" s="449"/>
      <c r="I2344" s="449"/>
      <c r="J2344" s="449"/>
      <c r="K2344" s="449"/>
      <c r="L2344" s="449"/>
      <c r="M2344" s="449"/>
      <c r="N2344" s="449"/>
    </row>
    <row r="2345" spans="1:14" ht="24.95" customHeight="1" x14ac:dyDescent="0.2">
      <c r="A2345" s="574" t="s">
        <v>8</v>
      </c>
      <c r="B2345" s="575"/>
      <c r="C2345" s="575">
        <v>2230</v>
      </c>
      <c r="D2345" s="575"/>
      <c r="E2345" s="575">
        <v>2868</v>
      </c>
      <c r="F2345" s="575"/>
      <c r="G2345" s="576">
        <v>0.28609865470852019</v>
      </c>
      <c r="H2345" s="449"/>
      <c r="I2345" s="449"/>
      <c r="J2345" s="449"/>
      <c r="K2345" s="449"/>
      <c r="L2345" s="449"/>
      <c r="M2345" s="449"/>
      <c r="N2345" s="449"/>
    </row>
    <row r="2346" spans="1:14" ht="24.95" customHeight="1" x14ac:dyDescent="0.2">
      <c r="A2346" s="574" t="s">
        <v>9</v>
      </c>
      <c r="B2346" s="575"/>
      <c r="C2346" s="575">
        <v>3379</v>
      </c>
      <c r="D2346" s="575"/>
      <c r="E2346" s="575">
        <v>3738</v>
      </c>
      <c r="F2346" s="575"/>
      <c r="G2346" s="576">
        <v>0.10624445102101214</v>
      </c>
      <c r="H2346" s="449"/>
      <c r="I2346" s="449"/>
      <c r="J2346" s="449"/>
      <c r="K2346" s="449"/>
      <c r="L2346" s="449"/>
      <c r="M2346" s="449"/>
      <c r="N2346" s="449"/>
    </row>
    <row r="2347" spans="1:14" ht="24.95" customHeight="1" x14ac:dyDescent="0.2">
      <c r="A2347" s="574" t="s">
        <v>10</v>
      </c>
      <c r="B2347" s="575"/>
      <c r="C2347" s="575">
        <v>837</v>
      </c>
      <c r="D2347" s="575"/>
      <c r="E2347" s="575">
        <v>1052</v>
      </c>
      <c r="F2347" s="575"/>
      <c r="G2347" s="576">
        <v>0.25686977299880526</v>
      </c>
      <c r="H2347" s="449"/>
      <c r="I2347" s="449"/>
      <c r="J2347" s="449"/>
      <c r="K2347" s="449"/>
      <c r="L2347" s="449"/>
      <c r="M2347" s="449"/>
      <c r="N2347" s="449"/>
    </row>
    <row r="2348" spans="1:14" ht="24.95" customHeight="1" x14ac:dyDescent="0.2">
      <c r="A2348" s="574" t="s">
        <v>11</v>
      </c>
      <c r="B2348" s="575"/>
      <c r="C2348" s="575">
        <v>1380</v>
      </c>
      <c r="D2348" s="575"/>
      <c r="E2348" s="575">
        <v>1515</v>
      </c>
      <c r="F2348" s="575"/>
      <c r="G2348" s="576">
        <v>9.7826086956521743E-2</v>
      </c>
      <c r="H2348" s="449"/>
      <c r="I2348" s="449"/>
      <c r="J2348" s="449"/>
      <c r="K2348" s="449"/>
      <c r="L2348" s="449"/>
      <c r="M2348" s="449"/>
      <c r="N2348" s="449"/>
    </row>
    <row r="2349" spans="1:14" ht="24.95" customHeight="1" x14ac:dyDescent="0.2">
      <c r="A2349" s="574" t="s">
        <v>12</v>
      </c>
      <c r="B2349" s="575"/>
      <c r="C2349" s="575">
        <v>1781</v>
      </c>
      <c r="D2349" s="575"/>
      <c r="E2349" s="575">
        <v>2010</v>
      </c>
      <c r="F2349" s="575"/>
      <c r="G2349" s="576">
        <v>0.12857944974733296</v>
      </c>
      <c r="H2349" s="449"/>
      <c r="I2349" s="449"/>
      <c r="J2349" s="449"/>
      <c r="K2349" s="449"/>
      <c r="L2349" s="449"/>
      <c r="M2349" s="449"/>
      <c r="N2349" s="449"/>
    </row>
    <row r="2350" spans="1:14" ht="24.95" customHeight="1" x14ac:dyDescent="0.2">
      <c r="A2350" s="517" t="s">
        <v>13</v>
      </c>
      <c r="B2350" s="581"/>
      <c r="C2350" s="581">
        <v>18503</v>
      </c>
      <c r="D2350" s="581"/>
      <c r="E2350" s="581">
        <v>22228</v>
      </c>
      <c r="F2350" s="581"/>
      <c r="G2350" s="583">
        <v>0.20131870507485272</v>
      </c>
      <c r="H2350" s="449"/>
      <c r="I2350" s="449"/>
      <c r="J2350" s="449"/>
      <c r="K2350" s="449"/>
      <c r="L2350" s="449"/>
      <c r="M2350" s="449"/>
      <c r="N2350" s="449"/>
    </row>
    <row r="2351" spans="1:14" ht="24.95" customHeight="1" x14ac:dyDescent="0.25">
      <c r="A2351" s="386"/>
      <c r="B2351" s="446"/>
      <c r="C2351" s="446"/>
      <c r="D2351" s="446"/>
      <c r="E2351" s="446"/>
      <c r="F2351" s="447"/>
      <c r="G2351" s="447"/>
      <c r="H2351" s="449"/>
      <c r="I2351" s="449"/>
      <c r="J2351" s="449"/>
      <c r="K2351" s="449"/>
      <c r="L2351" s="449"/>
      <c r="M2351" s="449"/>
      <c r="N2351" s="449"/>
    </row>
    <row r="2352" spans="1:14" ht="24.95" customHeight="1" x14ac:dyDescent="0.25">
      <c r="A2352" s="386"/>
      <c r="B2352" s="446"/>
      <c r="C2352" s="446"/>
      <c r="D2352" s="446"/>
      <c r="E2352" s="446"/>
      <c r="F2352" s="447"/>
      <c r="G2352" s="447"/>
      <c r="H2352" s="449"/>
      <c r="I2352" s="449"/>
      <c r="J2352" s="449"/>
      <c r="K2352" s="449"/>
      <c r="L2352" s="449"/>
      <c r="M2352" s="449"/>
      <c r="N2352" s="449"/>
    </row>
    <row r="2353" spans="1:14" ht="24.95" customHeight="1" x14ac:dyDescent="0.25">
      <c r="A2353" s="672"/>
      <c r="B2353" s="672"/>
      <c r="C2353" s="672"/>
      <c r="D2353" s="672"/>
      <c r="E2353" s="454"/>
      <c r="F2353" s="673"/>
      <c r="G2353" s="673"/>
      <c r="H2353" s="673"/>
      <c r="I2353" s="455"/>
      <c r="J2353" s="441"/>
      <c r="K2353" s="456"/>
      <c r="L2353" s="456"/>
      <c r="M2353" s="456"/>
      <c r="N2353" s="456"/>
    </row>
    <row r="2354" spans="1:14" ht="24.95" customHeight="1" x14ac:dyDescent="0.2">
      <c r="A2354" s="457"/>
      <c r="B2354" s="457"/>
      <c r="C2354" s="457"/>
      <c r="D2354" s="457"/>
      <c r="E2354" s="457"/>
      <c r="F2354" s="457"/>
      <c r="G2354" s="457"/>
      <c r="H2354" s="457"/>
      <c r="I2354" s="457"/>
      <c r="J2354" s="457"/>
      <c r="K2354" s="457"/>
      <c r="L2354" s="457"/>
      <c r="M2354" s="457"/>
      <c r="N2354" s="457"/>
    </row>
    <row r="2355" spans="1:14" ht="24.95" customHeight="1" x14ac:dyDescent="0.2">
      <c r="A2355" s="457"/>
      <c r="B2355" s="457"/>
      <c r="C2355" s="457"/>
      <c r="D2355" s="457"/>
      <c r="E2355" s="457"/>
      <c r="F2355" s="457"/>
      <c r="G2355" s="457"/>
      <c r="H2355" s="457"/>
      <c r="I2355" s="457"/>
      <c r="J2355" s="457"/>
      <c r="K2355" s="457"/>
      <c r="L2355" s="457"/>
      <c r="M2355" s="457"/>
      <c r="N2355" s="457"/>
    </row>
    <row r="2356" spans="1:14" ht="24.95" customHeight="1" x14ac:dyDescent="0.2">
      <c r="A2356" s="457"/>
      <c r="B2356" s="457"/>
      <c r="C2356" s="457"/>
      <c r="D2356" s="457"/>
      <c r="E2356" s="457"/>
      <c r="F2356" s="457"/>
      <c r="G2356" s="457"/>
      <c r="H2356" s="457"/>
      <c r="I2356" s="457"/>
      <c r="J2356" s="457"/>
      <c r="K2356" s="457"/>
      <c r="L2356" s="457"/>
      <c r="M2356" s="457"/>
      <c r="N2356" s="457"/>
    </row>
    <row r="2357" spans="1:14" ht="24.95" customHeight="1" x14ac:dyDescent="0.2">
      <c r="A2357" s="457"/>
      <c r="B2357" s="457"/>
      <c r="C2357" s="457"/>
      <c r="D2357" s="457"/>
      <c r="E2357" s="457"/>
      <c r="F2357" s="457"/>
      <c r="G2357" s="457"/>
      <c r="H2357" s="457"/>
      <c r="I2357" s="457"/>
      <c r="J2357" s="457"/>
      <c r="K2357" s="457"/>
      <c r="L2357" s="457"/>
      <c r="M2357" s="457"/>
      <c r="N2357" s="457"/>
    </row>
    <row r="2358" spans="1:14" ht="24.95" customHeight="1" x14ac:dyDescent="0.2">
      <c r="A2358" s="457"/>
      <c r="B2358" s="457"/>
      <c r="C2358" s="457"/>
      <c r="D2358" s="457"/>
      <c r="E2358" s="457"/>
      <c r="F2358" s="457"/>
      <c r="G2358" s="457"/>
      <c r="H2358" s="457"/>
      <c r="I2358" s="457"/>
      <c r="J2358" s="457"/>
      <c r="K2358" s="457"/>
      <c r="L2358" s="457"/>
      <c r="M2358" s="457"/>
      <c r="N2358" s="457"/>
    </row>
    <row r="2359" spans="1:14" ht="24.95" customHeight="1" x14ac:dyDescent="0.2">
      <c r="A2359" s="457"/>
      <c r="B2359" s="457"/>
      <c r="C2359" s="457"/>
      <c r="D2359" s="457"/>
      <c r="E2359" s="457"/>
      <c r="F2359" s="457"/>
      <c r="G2359" s="457"/>
      <c r="H2359" s="457"/>
      <c r="I2359" s="457"/>
      <c r="J2359" s="457"/>
      <c r="K2359" s="457"/>
      <c r="L2359" s="457"/>
      <c r="M2359" s="457"/>
      <c r="N2359" s="457"/>
    </row>
    <row r="2360" spans="1:14" ht="24.95" customHeight="1" x14ac:dyDescent="0.2">
      <c r="A2360" s="457"/>
      <c r="B2360" s="457"/>
      <c r="C2360" s="457"/>
      <c r="D2360" s="457"/>
      <c r="E2360" s="457"/>
      <c r="F2360" s="457"/>
      <c r="G2360" s="457"/>
      <c r="H2360" s="457"/>
      <c r="I2360" s="457"/>
      <c r="J2360" s="457"/>
      <c r="K2360" s="457"/>
      <c r="L2360" s="457"/>
      <c r="M2360" s="457"/>
      <c r="N2360" s="457"/>
    </row>
    <row r="2361" spans="1:14" ht="24.95" customHeight="1" x14ac:dyDescent="0.2">
      <c r="A2361" s="457"/>
      <c r="B2361" s="457"/>
      <c r="C2361" s="457"/>
      <c r="D2361" s="457"/>
      <c r="E2361" s="457"/>
      <c r="F2361" s="457"/>
      <c r="G2361" s="457"/>
      <c r="H2361" s="457"/>
      <c r="I2361" s="457"/>
      <c r="J2361" s="457"/>
      <c r="K2361" s="457"/>
      <c r="L2361" s="457"/>
      <c r="M2361" s="457"/>
      <c r="N2361" s="457"/>
    </row>
    <row r="2362" spans="1:14" ht="24.95" customHeight="1" x14ac:dyDescent="0.2">
      <c r="A2362" s="457"/>
      <c r="B2362" s="457"/>
      <c r="C2362" s="457"/>
      <c r="D2362" s="457"/>
      <c r="E2362" s="457"/>
      <c r="F2362" s="457"/>
      <c r="G2362" s="457"/>
      <c r="H2362" s="457"/>
      <c r="I2362" s="457"/>
      <c r="J2362" s="457"/>
      <c r="K2362" s="457"/>
      <c r="L2362" s="457"/>
      <c r="M2362" s="457"/>
      <c r="N2362" s="457"/>
    </row>
    <row r="2363" spans="1:14" ht="24.95" customHeight="1" x14ac:dyDescent="0.2">
      <c r="A2363" s="457"/>
      <c r="B2363" s="457"/>
      <c r="C2363" s="457"/>
      <c r="D2363" s="457"/>
      <c r="E2363" s="457"/>
      <c r="F2363" s="457"/>
      <c r="G2363" s="457"/>
      <c r="H2363" s="457"/>
      <c r="I2363" s="457"/>
      <c r="J2363" s="457"/>
      <c r="K2363" s="457"/>
      <c r="L2363" s="457"/>
      <c r="M2363" s="457"/>
      <c r="N2363" s="457"/>
    </row>
    <row r="2364" spans="1:14" ht="24.95" customHeight="1" x14ac:dyDescent="0.2">
      <c r="A2364" s="457"/>
      <c r="B2364" s="457"/>
      <c r="C2364" s="457"/>
      <c r="D2364" s="457"/>
      <c r="E2364" s="457"/>
      <c r="F2364" s="457"/>
      <c r="G2364" s="457"/>
      <c r="H2364" s="457"/>
      <c r="I2364" s="457"/>
      <c r="J2364" s="457"/>
      <c r="K2364" s="457"/>
      <c r="L2364" s="457"/>
      <c r="M2364" s="457"/>
      <c r="N2364" s="457"/>
    </row>
    <row r="2365" spans="1:14" ht="24.95" customHeight="1" x14ac:dyDescent="0.2">
      <c r="A2365" s="457"/>
      <c r="B2365" s="457"/>
      <c r="C2365" s="457"/>
      <c r="D2365" s="457"/>
      <c r="E2365" s="457"/>
      <c r="F2365" s="457"/>
      <c r="G2365" s="457"/>
      <c r="H2365" s="457"/>
      <c r="I2365" s="457"/>
      <c r="J2365" s="457"/>
      <c r="K2365" s="457"/>
      <c r="L2365" s="457"/>
      <c r="M2365" s="457"/>
      <c r="N2365" s="457"/>
    </row>
    <row r="2366" spans="1:14" ht="24.95" customHeight="1" x14ac:dyDescent="0.2">
      <c r="A2366" s="457"/>
      <c r="B2366" s="457"/>
      <c r="C2366" s="457"/>
      <c r="D2366" s="457"/>
      <c r="E2366" s="457"/>
      <c r="F2366" s="457"/>
      <c r="G2366" s="457"/>
      <c r="H2366" s="457"/>
      <c r="I2366" s="457"/>
      <c r="J2366" s="457"/>
      <c r="K2366" s="457"/>
      <c r="L2366" s="457"/>
      <c r="M2366" s="457"/>
      <c r="N2366" s="457"/>
    </row>
    <row r="2367" spans="1:14" ht="24.95" customHeight="1" x14ac:dyDescent="0.2">
      <c r="A2367" s="457"/>
      <c r="B2367" s="457"/>
      <c r="C2367" s="457"/>
      <c r="D2367" s="457"/>
      <c r="E2367" s="457"/>
      <c r="F2367" s="457"/>
      <c r="G2367" s="457"/>
      <c r="H2367" s="457"/>
      <c r="I2367" s="457"/>
      <c r="J2367" s="457"/>
      <c r="K2367" s="457"/>
      <c r="L2367" s="457"/>
      <c r="M2367" s="457"/>
      <c r="N2367" s="457"/>
    </row>
    <row r="2368" spans="1:14" ht="24.95" customHeight="1" x14ac:dyDescent="0.2">
      <c r="A2368" s="457"/>
      <c r="B2368" s="457"/>
      <c r="C2368" s="457"/>
      <c r="D2368" s="457"/>
      <c r="E2368" s="457"/>
      <c r="F2368" s="457"/>
      <c r="G2368" s="457"/>
      <c r="H2368" s="457"/>
      <c r="I2368" s="457"/>
      <c r="J2368" s="457"/>
      <c r="K2368" s="457"/>
      <c r="L2368" s="457"/>
      <c r="M2368" s="457"/>
      <c r="N2368" s="457"/>
    </row>
    <row r="2369" spans="1:14" ht="24.95" customHeight="1" x14ac:dyDescent="0.2">
      <c r="A2369" s="457"/>
      <c r="B2369" s="457"/>
      <c r="C2369" s="457"/>
      <c r="D2369" s="457"/>
      <c r="E2369" s="457"/>
      <c r="F2369" s="457"/>
      <c r="G2369" s="457"/>
      <c r="H2369" s="457"/>
      <c r="I2369" s="457"/>
      <c r="J2369" s="457"/>
      <c r="K2369" s="457"/>
      <c r="L2369" s="457"/>
      <c r="M2369" s="457"/>
      <c r="N2369" s="457"/>
    </row>
    <row r="2370" spans="1:14" ht="24.95" customHeight="1" x14ac:dyDescent="0.2">
      <c r="A2370" s="457"/>
      <c r="B2370" s="457"/>
      <c r="C2370" s="457"/>
      <c r="D2370" s="457"/>
      <c r="E2370" s="457"/>
      <c r="F2370" s="457"/>
      <c r="G2370" s="457"/>
      <c r="H2370" s="457"/>
      <c r="I2370" s="457"/>
      <c r="J2370" s="457"/>
      <c r="K2370" s="457"/>
      <c r="L2370" s="457"/>
      <c r="M2370" s="457"/>
      <c r="N2370" s="457"/>
    </row>
    <row r="2371" spans="1:14" ht="24.95" customHeight="1" x14ac:dyDescent="0.2">
      <c r="A2371" s="457"/>
      <c r="B2371" s="457"/>
      <c r="C2371" s="457"/>
      <c r="D2371" s="457"/>
      <c r="E2371" s="457"/>
      <c r="F2371" s="457"/>
      <c r="G2371" s="457"/>
      <c r="H2371" s="457"/>
      <c r="I2371" s="457"/>
      <c r="J2371" s="457"/>
      <c r="K2371" s="457"/>
      <c r="L2371" s="457"/>
      <c r="M2371" s="457"/>
      <c r="N2371" s="457"/>
    </row>
    <row r="2372" spans="1:14" ht="24.95" customHeight="1" x14ac:dyDescent="0.2">
      <c r="A2372" s="457"/>
      <c r="B2372" s="457"/>
      <c r="C2372" s="457"/>
      <c r="D2372" s="457"/>
      <c r="E2372" s="457"/>
      <c r="F2372" s="457"/>
      <c r="G2372" s="457"/>
      <c r="H2372" s="457"/>
      <c r="I2372" s="457"/>
      <c r="J2372" s="457"/>
      <c r="K2372" s="457"/>
      <c r="L2372" s="457"/>
      <c r="M2372" s="457"/>
      <c r="N2372" s="457"/>
    </row>
    <row r="2373" spans="1:14" ht="24.95" customHeight="1" x14ac:dyDescent="0.2">
      <c r="A2373" s="457"/>
      <c r="B2373" s="457"/>
      <c r="C2373" s="457"/>
      <c r="D2373" s="457"/>
      <c r="E2373" s="457"/>
      <c r="F2373" s="457"/>
      <c r="G2373" s="457"/>
      <c r="H2373" s="457"/>
      <c r="I2373" s="457"/>
      <c r="J2373" s="457"/>
      <c r="K2373" s="457"/>
      <c r="L2373" s="457"/>
      <c r="M2373" s="457"/>
      <c r="N2373" s="457"/>
    </row>
    <row r="2374" spans="1:14" ht="24.95" customHeight="1" x14ac:dyDescent="0.2">
      <c r="A2374" s="457"/>
      <c r="B2374" s="457"/>
      <c r="C2374" s="457"/>
      <c r="D2374" s="457"/>
      <c r="E2374" s="457"/>
      <c r="F2374" s="457"/>
      <c r="G2374" s="457"/>
      <c r="H2374" s="457"/>
      <c r="I2374" s="457"/>
      <c r="J2374" s="457"/>
      <c r="K2374" s="457"/>
      <c r="L2374" s="457"/>
      <c r="M2374" s="457"/>
      <c r="N2374" s="457"/>
    </row>
    <row r="2375" spans="1:14" ht="24.95" customHeight="1" x14ac:dyDescent="0.2">
      <c r="A2375" s="457"/>
      <c r="B2375" s="457"/>
      <c r="C2375" s="457"/>
      <c r="D2375" s="457"/>
      <c r="E2375" s="457"/>
      <c r="F2375" s="457"/>
      <c r="G2375" s="457"/>
      <c r="H2375" s="457"/>
      <c r="I2375" s="457"/>
      <c r="J2375" s="457"/>
      <c r="K2375" s="457"/>
      <c r="L2375" s="457"/>
      <c r="M2375" s="457"/>
      <c r="N2375" s="457"/>
    </row>
    <row r="2376" spans="1:14" ht="24.95" customHeight="1" x14ac:dyDescent="0.2">
      <c r="A2376" s="457"/>
      <c r="B2376" s="457"/>
      <c r="C2376" s="457"/>
      <c r="D2376" s="457"/>
      <c r="E2376" s="457"/>
      <c r="F2376" s="457"/>
      <c r="G2376" s="457"/>
      <c r="H2376" s="457"/>
      <c r="I2376" s="457"/>
      <c r="J2376" s="457"/>
      <c r="K2376" s="457"/>
      <c r="L2376" s="457"/>
      <c r="M2376" s="457"/>
      <c r="N2376" s="457"/>
    </row>
    <row r="2377" spans="1:14" ht="24.95" customHeight="1" x14ac:dyDescent="0.2">
      <c r="A2377" s="457"/>
      <c r="B2377" s="457"/>
      <c r="C2377" s="457"/>
      <c r="D2377" s="457"/>
      <c r="E2377" s="457"/>
      <c r="F2377" s="457"/>
      <c r="G2377" s="457"/>
      <c r="H2377" s="457"/>
      <c r="I2377" s="457"/>
      <c r="J2377" s="457"/>
      <c r="K2377" s="457"/>
      <c r="L2377" s="457"/>
      <c r="M2377" s="457"/>
      <c r="N2377" s="457"/>
    </row>
    <row r="2378" spans="1:14" ht="24.95" customHeight="1" x14ac:dyDescent="0.2">
      <c r="A2378" s="457"/>
      <c r="B2378" s="457"/>
      <c r="C2378" s="457"/>
      <c r="D2378" s="457"/>
      <c r="E2378" s="457"/>
      <c r="F2378" s="457"/>
      <c r="G2378" s="457"/>
      <c r="H2378" s="457"/>
      <c r="I2378" s="457"/>
      <c r="J2378" s="457"/>
      <c r="K2378" s="457"/>
      <c r="L2378" s="457"/>
      <c r="M2378" s="457"/>
      <c r="N2378" s="4">
        <v>29</v>
      </c>
    </row>
    <row r="2379" spans="1:14" ht="24.95" customHeight="1" x14ac:dyDescent="0.2">
      <c r="A2379" s="716" t="s">
        <v>494</v>
      </c>
      <c r="B2379" s="716"/>
      <c r="C2379" s="716"/>
      <c r="D2379" s="716"/>
      <c r="E2379" s="716"/>
      <c r="F2379" s="716"/>
      <c r="G2379" s="716"/>
      <c r="H2379" s="716"/>
      <c r="I2379" s="716"/>
      <c r="J2379" s="716"/>
      <c r="K2379" s="716"/>
      <c r="L2379" s="716"/>
      <c r="M2379" s="716"/>
      <c r="N2379" s="716"/>
    </row>
    <row r="2380" spans="1:14" ht="24.95" customHeight="1" x14ac:dyDescent="0.2">
      <c r="A2380" s="407"/>
      <c r="B2380" s="448"/>
      <c r="C2380" s="448"/>
      <c r="D2380" s="448"/>
      <c r="E2380" s="448"/>
      <c r="F2380" s="448"/>
      <c r="G2380" s="448"/>
      <c r="H2380" s="448"/>
      <c r="I2380" s="448"/>
      <c r="J2380" s="448"/>
      <c r="K2380" s="448"/>
      <c r="L2380" s="448"/>
      <c r="M2380" s="448"/>
      <c r="N2380" s="448"/>
    </row>
    <row r="2381" spans="1:14" ht="24.95" customHeight="1" x14ac:dyDescent="0.2">
      <c r="A2381" s="717" t="s">
        <v>114</v>
      </c>
      <c r="B2381" s="717"/>
      <c r="C2381" s="717"/>
      <c r="D2381" s="717"/>
      <c r="E2381" s="717"/>
      <c r="F2381" s="717"/>
      <c r="G2381" s="717"/>
      <c r="H2381" s="717"/>
      <c r="I2381" s="717"/>
      <c r="J2381" s="717"/>
      <c r="K2381" s="717"/>
      <c r="L2381" s="717"/>
      <c r="M2381" s="717"/>
      <c r="N2381" s="717"/>
    </row>
    <row r="2382" spans="1:14" ht="24.95" customHeight="1" x14ac:dyDescent="0.2">
      <c r="A2382" s="448"/>
      <c r="B2382" s="448"/>
      <c r="C2382" s="448"/>
      <c r="D2382" s="448"/>
      <c r="E2382" s="448"/>
      <c r="F2382" s="448"/>
      <c r="G2382" s="448"/>
      <c r="H2382" s="448"/>
      <c r="I2382" s="448"/>
      <c r="J2382" s="448"/>
      <c r="K2382" s="448"/>
      <c r="L2382" s="448"/>
      <c r="M2382" s="448"/>
      <c r="N2382" s="448"/>
    </row>
    <row r="2383" spans="1:14" ht="24.95" customHeight="1" x14ac:dyDescent="0.2">
      <c r="A2383" s="659" t="s">
        <v>97</v>
      </c>
      <c r="B2383" s="659"/>
      <c r="C2383" s="659"/>
      <c r="D2383" s="659"/>
      <c r="E2383" s="659"/>
      <c r="F2383" s="659"/>
      <c r="G2383" s="659"/>
      <c r="H2383" s="451"/>
      <c r="I2383" s="451"/>
      <c r="J2383" s="451"/>
      <c r="K2383" s="451"/>
      <c r="L2383" s="451"/>
      <c r="M2383" s="451"/>
      <c r="N2383" s="451"/>
    </row>
    <row r="2384" spans="1:14" ht="24.95" customHeight="1" x14ac:dyDescent="0.25">
      <c r="A2384" s="572" t="s">
        <v>98</v>
      </c>
      <c r="B2384" s="573"/>
      <c r="C2384" s="573" t="s">
        <v>613</v>
      </c>
      <c r="D2384" s="573"/>
      <c r="E2384" s="573" t="s">
        <v>619</v>
      </c>
      <c r="F2384" s="573"/>
      <c r="G2384" s="573" t="s">
        <v>32</v>
      </c>
      <c r="H2384" s="449"/>
      <c r="J2384" s="718"/>
      <c r="K2384" s="718"/>
      <c r="L2384" s="718"/>
      <c r="M2384" s="718"/>
      <c r="N2384" s="386"/>
    </row>
    <row r="2385" spans="1:14" ht="24.95" customHeight="1" x14ac:dyDescent="0.2">
      <c r="A2385" s="574" t="s">
        <v>5</v>
      </c>
      <c r="B2385" s="575"/>
      <c r="C2385" s="575">
        <v>71</v>
      </c>
      <c r="D2385" s="575"/>
      <c r="E2385" s="575">
        <v>78</v>
      </c>
      <c r="F2385" s="575"/>
      <c r="G2385" s="576">
        <v>9.8591549295774641E-2</v>
      </c>
      <c r="H2385" s="449"/>
      <c r="I2385" s="449"/>
      <c r="J2385" s="449"/>
      <c r="K2385" s="449"/>
      <c r="L2385" s="449"/>
      <c r="M2385" s="449"/>
      <c r="N2385" s="449"/>
    </row>
    <row r="2386" spans="1:14" ht="24.95" customHeight="1" x14ac:dyDescent="0.2">
      <c r="A2386" s="574" t="s">
        <v>6</v>
      </c>
      <c r="B2386" s="575"/>
      <c r="C2386" s="575">
        <v>47</v>
      </c>
      <c r="D2386" s="575"/>
      <c r="E2386" s="575">
        <v>54</v>
      </c>
      <c r="F2386" s="575"/>
      <c r="G2386" s="576">
        <v>0.14893617021276595</v>
      </c>
      <c r="H2386" s="449"/>
      <c r="I2386" s="449"/>
      <c r="J2386" s="449"/>
      <c r="K2386" s="449"/>
      <c r="L2386" s="449"/>
      <c r="M2386" s="449"/>
      <c r="N2386" s="449"/>
    </row>
    <row r="2387" spans="1:14" ht="24.95" customHeight="1" x14ac:dyDescent="0.2">
      <c r="A2387" s="574" t="s">
        <v>18</v>
      </c>
      <c r="B2387" s="575"/>
      <c r="C2387" s="575">
        <v>63</v>
      </c>
      <c r="D2387" s="575"/>
      <c r="E2387" s="575">
        <v>68</v>
      </c>
      <c r="F2387" s="575"/>
      <c r="G2387" s="576">
        <v>7.9365079365079361E-2</v>
      </c>
      <c r="H2387" s="449"/>
      <c r="I2387" s="449"/>
      <c r="J2387" s="449"/>
      <c r="K2387" s="449"/>
      <c r="L2387" s="449"/>
      <c r="M2387" s="449"/>
      <c r="N2387" s="449"/>
    </row>
    <row r="2388" spans="1:14" ht="24.95" customHeight="1" x14ac:dyDescent="0.2">
      <c r="A2388" s="574" t="s">
        <v>7</v>
      </c>
      <c r="B2388" s="575"/>
      <c r="C2388" s="575">
        <v>13</v>
      </c>
      <c r="D2388" s="575"/>
      <c r="E2388" s="575">
        <v>14</v>
      </c>
      <c r="F2388" s="575"/>
      <c r="G2388" s="576">
        <v>7.6923076923076927E-2</v>
      </c>
      <c r="H2388" s="449"/>
      <c r="I2388" s="449"/>
      <c r="J2388" s="449"/>
      <c r="K2388" s="449"/>
      <c r="L2388" s="449"/>
      <c r="M2388" s="449"/>
      <c r="N2388" s="449"/>
    </row>
    <row r="2389" spans="1:14" ht="24.95" customHeight="1" x14ac:dyDescent="0.2">
      <c r="A2389" s="574" t="s">
        <v>8</v>
      </c>
      <c r="B2389" s="575"/>
      <c r="C2389" s="575">
        <v>94</v>
      </c>
      <c r="D2389" s="575"/>
      <c r="E2389" s="575">
        <v>103</v>
      </c>
      <c r="F2389" s="575"/>
      <c r="G2389" s="576">
        <v>9.5744680851063829E-2</v>
      </c>
      <c r="H2389" s="449"/>
      <c r="I2389" s="449"/>
      <c r="J2389" s="449"/>
      <c r="K2389" s="449"/>
      <c r="L2389" s="449"/>
      <c r="M2389" s="449"/>
      <c r="N2389" s="449"/>
    </row>
    <row r="2390" spans="1:14" ht="24.95" customHeight="1" x14ac:dyDescent="0.2">
      <c r="A2390" s="574" t="s">
        <v>9</v>
      </c>
      <c r="B2390" s="575"/>
      <c r="C2390" s="575">
        <v>58</v>
      </c>
      <c r="D2390" s="575"/>
      <c r="E2390" s="575">
        <v>60</v>
      </c>
      <c r="F2390" s="575"/>
      <c r="G2390" s="576">
        <v>3.4482758620689655E-2</v>
      </c>
      <c r="H2390" s="449"/>
      <c r="I2390" s="449"/>
      <c r="J2390" s="449"/>
      <c r="K2390" s="449"/>
      <c r="L2390" s="449"/>
      <c r="M2390" s="449"/>
      <c r="N2390" s="449"/>
    </row>
    <row r="2391" spans="1:14" ht="24.95" customHeight="1" x14ac:dyDescent="0.2">
      <c r="A2391" s="574" t="s">
        <v>10</v>
      </c>
      <c r="B2391" s="575"/>
      <c r="C2391" s="575">
        <v>29</v>
      </c>
      <c r="D2391" s="575"/>
      <c r="E2391" s="575">
        <v>34</v>
      </c>
      <c r="F2391" s="575"/>
      <c r="G2391" s="576">
        <v>0.17241379310344829</v>
      </c>
      <c r="H2391" s="449"/>
      <c r="I2391" s="449"/>
      <c r="J2391" s="449"/>
      <c r="K2391" s="449"/>
      <c r="L2391" s="449"/>
      <c r="M2391" s="449"/>
      <c r="N2391" s="449"/>
    </row>
    <row r="2392" spans="1:14" ht="24.95" customHeight="1" x14ac:dyDescent="0.2">
      <c r="A2392" s="574" t="s">
        <v>11</v>
      </c>
      <c r="B2392" s="575"/>
      <c r="C2392" s="575">
        <v>32</v>
      </c>
      <c r="D2392" s="575"/>
      <c r="E2392" s="575">
        <v>34</v>
      </c>
      <c r="F2392" s="575"/>
      <c r="G2392" s="576">
        <v>6.25E-2</v>
      </c>
      <c r="H2392" s="449"/>
      <c r="I2392" s="449"/>
      <c r="J2392" s="449"/>
      <c r="K2392" s="449"/>
      <c r="L2392" s="449"/>
      <c r="M2392" s="449"/>
      <c r="N2392" s="449"/>
    </row>
    <row r="2393" spans="1:14" ht="24.95" customHeight="1" x14ac:dyDescent="0.2">
      <c r="A2393" s="574" t="s">
        <v>12</v>
      </c>
      <c r="B2393" s="575"/>
      <c r="C2393" s="575">
        <v>29</v>
      </c>
      <c r="D2393" s="575"/>
      <c r="E2393" s="575">
        <v>31</v>
      </c>
      <c r="F2393" s="575"/>
      <c r="G2393" s="576">
        <v>6.8965517241379309E-2</v>
      </c>
      <c r="H2393" s="449"/>
      <c r="I2393" s="449"/>
      <c r="J2393" s="449"/>
      <c r="K2393" s="449"/>
      <c r="L2393" s="449"/>
      <c r="M2393" s="449"/>
      <c r="N2393" s="449"/>
    </row>
    <row r="2394" spans="1:14" ht="24.95" customHeight="1" x14ac:dyDescent="0.2">
      <c r="A2394" s="517" t="s">
        <v>13</v>
      </c>
      <c r="B2394" s="581"/>
      <c r="C2394" s="581">
        <v>436</v>
      </c>
      <c r="D2394" s="581"/>
      <c r="E2394" s="581">
        <v>476</v>
      </c>
      <c r="F2394" s="581"/>
      <c r="G2394" s="583">
        <v>9.1743119266055051E-2</v>
      </c>
      <c r="H2394" s="449"/>
      <c r="I2394" s="449"/>
      <c r="J2394" s="449"/>
      <c r="K2394" s="449"/>
      <c r="L2394" s="449"/>
      <c r="M2394" s="449"/>
      <c r="N2394" s="449"/>
    </row>
    <row r="2395" spans="1:14" ht="24.95" customHeight="1" x14ac:dyDescent="0.25">
      <c r="A2395" s="386"/>
      <c r="B2395" s="446"/>
      <c r="C2395" s="446"/>
      <c r="D2395" s="446"/>
      <c r="E2395" s="446"/>
      <c r="F2395" s="447"/>
      <c r="G2395" s="447"/>
      <c r="H2395" s="449"/>
      <c r="I2395" s="449"/>
      <c r="J2395" s="449"/>
      <c r="K2395" s="449"/>
      <c r="L2395" s="449"/>
      <c r="M2395" s="449"/>
      <c r="N2395" s="449"/>
    </row>
    <row r="2396" spans="1:14" ht="24.95" customHeight="1" x14ac:dyDescent="0.25">
      <c r="A2396" s="386"/>
      <c r="B2396" s="446"/>
      <c r="C2396" s="446"/>
      <c r="D2396" s="446"/>
      <c r="E2396" s="446"/>
      <c r="F2396" s="447"/>
      <c r="G2396" s="447"/>
      <c r="H2396" s="449"/>
      <c r="I2396" s="449"/>
      <c r="J2396" s="449"/>
      <c r="K2396" s="449"/>
      <c r="L2396" s="449"/>
      <c r="M2396" s="449"/>
      <c r="N2396" s="449"/>
    </row>
    <row r="2397" spans="1:14" ht="24.95" customHeight="1" x14ac:dyDescent="0.25">
      <c r="A2397" s="672"/>
      <c r="B2397" s="672"/>
      <c r="C2397" s="672"/>
      <c r="D2397" s="672"/>
      <c r="E2397" s="454"/>
      <c r="F2397" s="673"/>
      <c r="G2397" s="673"/>
      <c r="H2397" s="673"/>
      <c r="I2397" s="455"/>
      <c r="J2397" s="441"/>
      <c r="K2397" s="441"/>
      <c r="L2397" s="374"/>
      <c r="M2397" s="456"/>
      <c r="N2397" s="456"/>
    </row>
    <row r="2398" spans="1:14" ht="24.95" customHeight="1" x14ac:dyDescent="0.2">
      <c r="A2398" s="449"/>
      <c r="B2398" s="449"/>
      <c r="C2398" s="449"/>
      <c r="D2398" s="449"/>
      <c r="E2398" s="449"/>
      <c r="F2398" s="449"/>
      <c r="G2398" s="449"/>
      <c r="H2398" s="449"/>
      <c r="I2398" s="449"/>
      <c r="J2398" s="449"/>
      <c r="K2398" s="449"/>
      <c r="L2398" s="449"/>
      <c r="M2398" s="449"/>
      <c r="N2398" s="449"/>
    </row>
    <row r="2399" spans="1:14" ht="24.95" customHeight="1" x14ac:dyDescent="0.25">
      <c r="A2399" s="386"/>
      <c r="B2399" s="446"/>
      <c r="C2399" s="446"/>
      <c r="D2399" s="446"/>
      <c r="E2399" s="446"/>
      <c r="F2399" s="447"/>
      <c r="G2399" s="447"/>
      <c r="H2399" s="449"/>
      <c r="I2399" s="449"/>
      <c r="J2399" s="449"/>
      <c r="K2399" s="449"/>
      <c r="L2399" s="449"/>
      <c r="M2399" s="449"/>
      <c r="N2399" s="449"/>
    </row>
    <row r="2400" spans="1:14" ht="24.95" customHeight="1" x14ac:dyDescent="0.25">
      <c r="A2400" s="386"/>
      <c r="B2400" s="446"/>
      <c r="C2400" s="446"/>
      <c r="D2400" s="446"/>
      <c r="E2400" s="446"/>
      <c r="F2400" s="447"/>
      <c r="G2400" s="447"/>
      <c r="H2400" s="449"/>
      <c r="I2400" s="449"/>
      <c r="J2400" s="449"/>
      <c r="K2400" s="449"/>
      <c r="L2400" s="449"/>
      <c r="M2400" s="449"/>
      <c r="N2400" s="449"/>
    </row>
    <row r="2401" spans="1:14" ht="24.95" customHeight="1" x14ac:dyDescent="0.25">
      <c r="A2401" s="386"/>
      <c r="B2401" s="446"/>
      <c r="C2401" s="446"/>
      <c r="D2401" s="446"/>
      <c r="E2401" s="446"/>
      <c r="F2401" s="447"/>
      <c r="G2401" s="447"/>
      <c r="H2401" s="449"/>
      <c r="I2401" s="449"/>
      <c r="J2401" s="449"/>
      <c r="K2401" s="449"/>
      <c r="L2401" s="449"/>
      <c r="M2401" s="449"/>
      <c r="N2401" s="449"/>
    </row>
    <row r="2402" spans="1:14" ht="24.95" customHeight="1" x14ac:dyDescent="0.25">
      <c r="A2402" s="386"/>
      <c r="B2402" s="446"/>
      <c r="C2402" s="446"/>
      <c r="D2402" s="446"/>
      <c r="E2402" s="446"/>
      <c r="F2402" s="447"/>
      <c r="G2402" s="447"/>
      <c r="H2402" s="449"/>
      <c r="I2402" s="449"/>
      <c r="J2402" s="449"/>
      <c r="K2402" s="449"/>
      <c r="L2402" s="449"/>
      <c r="M2402" s="449"/>
      <c r="N2402" s="449"/>
    </row>
    <row r="2403" spans="1:14" ht="24.95" customHeight="1" x14ac:dyDescent="0.25">
      <c r="A2403" s="386"/>
      <c r="B2403" s="446"/>
      <c r="C2403" s="446"/>
      <c r="D2403" s="446"/>
      <c r="E2403" s="446"/>
      <c r="F2403" s="447"/>
      <c r="G2403" s="447"/>
      <c r="H2403" s="449"/>
      <c r="I2403" s="449"/>
      <c r="J2403" s="449"/>
      <c r="K2403" s="449"/>
      <c r="L2403" s="449"/>
      <c r="M2403" s="449"/>
      <c r="N2403" s="449"/>
    </row>
    <row r="2404" spans="1:14" ht="24.95" customHeight="1" x14ac:dyDescent="0.25">
      <c r="A2404" s="386"/>
      <c r="B2404" s="446"/>
      <c r="C2404" s="446"/>
      <c r="D2404" s="446"/>
      <c r="E2404" s="446"/>
      <c r="F2404" s="447"/>
      <c r="G2404" s="447"/>
      <c r="H2404" s="449"/>
      <c r="I2404" s="449"/>
      <c r="J2404" s="449"/>
      <c r="K2404" s="449"/>
      <c r="L2404" s="449"/>
      <c r="M2404" s="449"/>
      <c r="N2404" s="449"/>
    </row>
    <row r="2405" spans="1:14" ht="24.95" customHeight="1" x14ac:dyDescent="0.25">
      <c r="A2405" s="386"/>
      <c r="B2405" s="446"/>
      <c r="C2405" s="446"/>
      <c r="D2405" s="446"/>
      <c r="E2405" s="446"/>
      <c r="F2405" s="447"/>
      <c r="G2405" s="447"/>
      <c r="H2405" s="449"/>
      <c r="I2405" s="449"/>
      <c r="J2405" s="449"/>
      <c r="K2405" s="449"/>
      <c r="L2405" s="449"/>
      <c r="M2405" s="449"/>
      <c r="N2405" s="449"/>
    </row>
    <row r="2406" spans="1:14" ht="24.95" customHeight="1" x14ac:dyDescent="0.25">
      <c r="A2406" s="386"/>
      <c r="B2406" s="446"/>
      <c r="C2406" s="446"/>
      <c r="D2406" s="446"/>
      <c r="E2406" s="446"/>
      <c r="F2406" s="447"/>
      <c r="G2406" s="447"/>
      <c r="H2406" s="449"/>
      <c r="I2406" s="449"/>
      <c r="J2406" s="449"/>
      <c r="K2406" s="449"/>
      <c r="L2406" s="449"/>
      <c r="M2406" s="449"/>
      <c r="N2406" s="449"/>
    </row>
    <row r="2407" spans="1:14" ht="24.95" customHeight="1" x14ac:dyDescent="0.25">
      <c r="A2407" s="386"/>
      <c r="B2407" s="446"/>
      <c r="C2407" s="446"/>
      <c r="D2407" s="446"/>
      <c r="E2407" s="446"/>
      <c r="F2407" s="447"/>
      <c r="G2407" s="447"/>
      <c r="H2407" s="449"/>
      <c r="I2407" s="449"/>
      <c r="J2407" s="449"/>
      <c r="K2407" s="449"/>
      <c r="L2407" s="449"/>
      <c r="M2407" s="449"/>
      <c r="N2407" s="449"/>
    </row>
    <row r="2408" spans="1:14" ht="24.95" customHeight="1" x14ac:dyDescent="0.25">
      <c r="A2408" s="405"/>
      <c r="B2408" s="446"/>
      <c r="C2408" s="446"/>
      <c r="D2408" s="446"/>
      <c r="E2408" s="446"/>
      <c r="F2408" s="447"/>
      <c r="G2408" s="447"/>
      <c r="H2408" s="449"/>
      <c r="I2408" s="449"/>
      <c r="J2408" s="449"/>
      <c r="K2408" s="449"/>
      <c r="L2408" s="449"/>
      <c r="M2408" s="449"/>
      <c r="N2408" s="449"/>
    </row>
    <row r="2409" spans="1:14" ht="24.95" customHeight="1" x14ac:dyDescent="0.2">
      <c r="A2409" s="659" t="s">
        <v>99</v>
      </c>
      <c r="B2409" s="659"/>
      <c r="C2409" s="659"/>
      <c r="D2409" s="659"/>
      <c r="E2409" s="659"/>
      <c r="F2409" s="659"/>
      <c r="G2409" s="659"/>
      <c r="H2409" s="451"/>
      <c r="I2409" s="451"/>
      <c r="J2409" s="451"/>
      <c r="K2409" s="451"/>
      <c r="L2409" s="451"/>
      <c r="M2409" s="451"/>
      <c r="N2409" s="451"/>
    </row>
    <row r="2410" spans="1:14" ht="24.95" customHeight="1" x14ac:dyDescent="0.2">
      <c r="A2410" s="572" t="s">
        <v>98</v>
      </c>
      <c r="B2410" s="573"/>
      <c r="C2410" s="573" t="s">
        <v>613</v>
      </c>
      <c r="D2410" s="573"/>
      <c r="E2410" s="573" t="s">
        <v>619</v>
      </c>
      <c r="F2410" s="573"/>
      <c r="G2410" s="573" t="s">
        <v>32</v>
      </c>
      <c r="H2410" s="449"/>
      <c r="I2410" s="449"/>
      <c r="J2410" s="449"/>
      <c r="K2410" s="449"/>
      <c r="L2410" s="449"/>
      <c r="M2410" s="449"/>
      <c r="N2410" s="449"/>
    </row>
    <row r="2411" spans="1:14" ht="24.95" customHeight="1" x14ac:dyDescent="0.2">
      <c r="A2411" s="574" t="s">
        <v>5</v>
      </c>
      <c r="B2411" s="575"/>
      <c r="C2411" s="575">
        <v>986</v>
      </c>
      <c r="D2411" s="575"/>
      <c r="E2411" s="575">
        <v>1067</v>
      </c>
      <c r="F2411" s="575"/>
      <c r="G2411" s="576">
        <v>8.2150101419878302E-2</v>
      </c>
      <c r="H2411" s="449"/>
      <c r="I2411" s="449"/>
      <c r="J2411" s="449"/>
      <c r="K2411" s="449"/>
      <c r="L2411" s="449"/>
      <c r="M2411" s="449"/>
      <c r="N2411" s="449"/>
    </row>
    <row r="2412" spans="1:14" ht="24.95" customHeight="1" x14ac:dyDescent="0.2">
      <c r="A2412" s="574" t="s">
        <v>6</v>
      </c>
      <c r="B2412" s="575"/>
      <c r="C2412" s="575">
        <v>921</v>
      </c>
      <c r="D2412" s="575"/>
      <c r="E2412" s="575">
        <v>1087</v>
      </c>
      <c r="F2412" s="575"/>
      <c r="G2412" s="576">
        <v>0.18023887079261672</v>
      </c>
      <c r="H2412" s="449"/>
      <c r="I2412" s="449"/>
      <c r="J2412" s="449"/>
      <c r="K2412" s="449"/>
      <c r="L2412" s="449"/>
      <c r="M2412" s="449"/>
      <c r="N2412" s="449"/>
    </row>
    <row r="2413" spans="1:14" ht="24.95" customHeight="1" x14ac:dyDescent="0.2">
      <c r="A2413" s="574" t="s">
        <v>18</v>
      </c>
      <c r="B2413" s="575"/>
      <c r="C2413" s="575">
        <v>1193</v>
      </c>
      <c r="D2413" s="575"/>
      <c r="E2413" s="575">
        <v>1229</v>
      </c>
      <c r="F2413" s="575"/>
      <c r="G2413" s="576">
        <v>3.0176026823134954E-2</v>
      </c>
      <c r="H2413" s="449"/>
      <c r="I2413" s="449"/>
      <c r="J2413" s="449"/>
      <c r="K2413" s="449"/>
      <c r="L2413" s="449"/>
      <c r="M2413" s="449"/>
      <c r="N2413" s="449"/>
    </row>
    <row r="2414" spans="1:14" ht="24.95" customHeight="1" x14ac:dyDescent="0.2">
      <c r="A2414" s="574" t="s">
        <v>7</v>
      </c>
      <c r="B2414" s="575"/>
      <c r="C2414" s="575">
        <v>265</v>
      </c>
      <c r="D2414" s="575"/>
      <c r="E2414" s="575">
        <v>292</v>
      </c>
      <c r="F2414" s="575"/>
      <c r="G2414" s="576">
        <v>0.10188679245283019</v>
      </c>
      <c r="H2414" s="449"/>
      <c r="I2414" s="449"/>
      <c r="J2414" s="449"/>
      <c r="K2414" s="449"/>
      <c r="L2414" s="449"/>
      <c r="M2414" s="449"/>
      <c r="N2414" s="449"/>
    </row>
    <row r="2415" spans="1:14" ht="24.95" customHeight="1" x14ac:dyDescent="0.2">
      <c r="A2415" s="574" t="s">
        <v>8</v>
      </c>
      <c r="B2415" s="575"/>
      <c r="C2415" s="575">
        <v>1967</v>
      </c>
      <c r="D2415" s="575"/>
      <c r="E2415" s="575">
        <v>2220</v>
      </c>
      <c r="F2415" s="575"/>
      <c r="G2415" s="576">
        <v>0.12862226741230301</v>
      </c>
      <c r="H2415" s="449"/>
      <c r="I2415" s="449"/>
      <c r="J2415" s="449"/>
      <c r="K2415" s="449"/>
      <c r="L2415" s="449"/>
      <c r="M2415" s="449"/>
      <c r="N2415" s="449"/>
    </row>
    <row r="2416" spans="1:14" ht="24.95" customHeight="1" x14ac:dyDescent="0.2">
      <c r="A2416" s="574" t="s">
        <v>9</v>
      </c>
      <c r="B2416" s="575"/>
      <c r="C2416" s="575">
        <v>1128</v>
      </c>
      <c r="D2416" s="575"/>
      <c r="E2416" s="575">
        <v>1175</v>
      </c>
      <c r="F2416" s="575"/>
      <c r="G2416" s="576">
        <v>4.1666666666666664E-2</v>
      </c>
      <c r="H2416" s="449"/>
      <c r="I2416" s="449"/>
      <c r="J2416" s="449"/>
      <c r="K2416" s="449"/>
      <c r="L2416" s="449"/>
      <c r="M2416" s="449"/>
      <c r="N2416" s="449"/>
    </row>
    <row r="2417" spans="1:14" ht="24.95" customHeight="1" x14ac:dyDescent="0.2">
      <c r="A2417" s="574" t="s">
        <v>10</v>
      </c>
      <c r="B2417" s="575"/>
      <c r="C2417" s="575">
        <v>505</v>
      </c>
      <c r="D2417" s="575"/>
      <c r="E2417" s="575">
        <v>559</v>
      </c>
      <c r="F2417" s="575"/>
      <c r="G2417" s="576">
        <v>0.10693069306930693</v>
      </c>
      <c r="H2417" s="449"/>
      <c r="I2417" s="449"/>
      <c r="J2417" s="449"/>
      <c r="K2417" s="449"/>
      <c r="L2417" s="449"/>
      <c r="M2417" s="449"/>
      <c r="N2417" s="449"/>
    </row>
    <row r="2418" spans="1:14" ht="24.95" customHeight="1" x14ac:dyDescent="0.2">
      <c r="A2418" s="574" t="s">
        <v>11</v>
      </c>
      <c r="B2418" s="575"/>
      <c r="C2418" s="575">
        <v>541</v>
      </c>
      <c r="D2418" s="575"/>
      <c r="E2418" s="575">
        <v>588</v>
      </c>
      <c r="F2418" s="575"/>
      <c r="G2418" s="576">
        <v>8.6876155268022184E-2</v>
      </c>
      <c r="H2418" s="449"/>
      <c r="I2418" s="449"/>
      <c r="J2418" s="449"/>
      <c r="K2418" s="449"/>
      <c r="L2418" s="449"/>
      <c r="M2418" s="449"/>
      <c r="N2418" s="449"/>
    </row>
    <row r="2419" spans="1:14" ht="24.95" customHeight="1" x14ac:dyDescent="0.2">
      <c r="A2419" s="574" t="s">
        <v>12</v>
      </c>
      <c r="B2419" s="575"/>
      <c r="C2419" s="575">
        <v>476</v>
      </c>
      <c r="D2419" s="575"/>
      <c r="E2419" s="575">
        <v>507</v>
      </c>
      <c r="F2419" s="575"/>
      <c r="G2419" s="576">
        <v>6.5126050420168072E-2</v>
      </c>
      <c r="H2419" s="449"/>
      <c r="I2419" s="449"/>
      <c r="J2419" s="449"/>
      <c r="K2419" s="449"/>
      <c r="L2419" s="449"/>
      <c r="M2419" s="449"/>
      <c r="N2419" s="449"/>
    </row>
    <row r="2420" spans="1:14" ht="24.95" customHeight="1" x14ac:dyDescent="0.2">
      <c r="A2420" s="517" t="s">
        <v>13</v>
      </c>
      <c r="B2420" s="581"/>
      <c r="C2420" s="581">
        <v>7982</v>
      </c>
      <c r="D2420" s="581"/>
      <c r="E2420" s="581">
        <v>8724</v>
      </c>
      <c r="F2420" s="581"/>
      <c r="G2420" s="583">
        <v>9.2959158105737905E-2</v>
      </c>
      <c r="H2420" s="449"/>
      <c r="I2420" s="449"/>
      <c r="J2420" s="449"/>
      <c r="K2420" s="449"/>
      <c r="L2420" s="449"/>
      <c r="M2420" s="449"/>
      <c r="N2420" s="449"/>
    </row>
    <row r="2421" spans="1:14" ht="24.95" customHeight="1" x14ac:dyDescent="0.25">
      <c r="A2421" s="386"/>
      <c r="B2421" s="446"/>
      <c r="C2421" s="446"/>
      <c r="D2421" s="446"/>
      <c r="E2421" s="446"/>
      <c r="F2421" s="447"/>
      <c r="G2421" s="447"/>
      <c r="H2421" s="449"/>
      <c r="I2421" s="449"/>
      <c r="J2421" s="449"/>
      <c r="K2421" s="449"/>
      <c r="L2421" s="449"/>
      <c r="M2421" s="449"/>
      <c r="N2421" s="449"/>
    </row>
    <row r="2422" spans="1:14" ht="24.95" customHeight="1" x14ac:dyDescent="0.25">
      <c r="A2422" s="386"/>
      <c r="B2422" s="446"/>
      <c r="C2422" s="446"/>
      <c r="D2422" s="446"/>
      <c r="E2422" s="446"/>
      <c r="F2422" s="447"/>
      <c r="G2422" s="447"/>
      <c r="H2422" s="449"/>
      <c r="I2422" s="449"/>
      <c r="J2422" s="449"/>
      <c r="K2422" s="449"/>
      <c r="L2422" s="449"/>
      <c r="M2422" s="449"/>
      <c r="N2422" s="449"/>
    </row>
    <row r="2423" spans="1:14" ht="24.95" customHeight="1" x14ac:dyDescent="0.25">
      <c r="A2423" s="672"/>
      <c r="B2423" s="672"/>
      <c r="C2423" s="672"/>
      <c r="D2423" s="672"/>
      <c r="E2423" s="454"/>
      <c r="F2423" s="673"/>
      <c r="G2423" s="673"/>
      <c r="H2423" s="673"/>
      <c r="I2423" s="455"/>
      <c r="J2423" s="441"/>
      <c r="K2423" s="456"/>
      <c r="L2423" s="456"/>
      <c r="M2423" s="456"/>
      <c r="N2423" s="456"/>
    </row>
    <row r="2424" spans="1:14" ht="24.95" customHeight="1" x14ac:dyDescent="0.2">
      <c r="A2424" s="457"/>
      <c r="B2424" s="457"/>
      <c r="C2424" s="457"/>
      <c r="D2424" s="457"/>
      <c r="E2424" s="457"/>
      <c r="F2424" s="457"/>
      <c r="G2424" s="457"/>
      <c r="H2424" s="457"/>
      <c r="I2424" s="457"/>
      <c r="J2424" s="457"/>
      <c r="K2424" s="457"/>
      <c r="L2424" s="457"/>
      <c r="M2424" s="457"/>
      <c r="N2424" s="457"/>
    </row>
    <row r="2425" spans="1:14" ht="24.95" customHeight="1" x14ac:dyDescent="0.2">
      <c r="A2425" s="457"/>
      <c r="B2425" s="457"/>
      <c r="C2425" s="457"/>
      <c r="D2425" s="457"/>
      <c r="E2425" s="457"/>
      <c r="F2425" s="457"/>
      <c r="G2425" s="457"/>
      <c r="H2425" s="457"/>
      <c r="I2425" s="457"/>
      <c r="J2425" s="457"/>
      <c r="K2425" s="457"/>
      <c r="L2425" s="457"/>
      <c r="M2425" s="457"/>
      <c r="N2425" s="457"/>
    </row>
    <row r="2426" spans="1:14" ht="24.95" customHeight="1" x14ac:dyDescent="0.2">
      <c r="A2426" s="457"/>
      <c r="B2426" s="457"/>
      <c r="C2426" s="457"/>
      <c r="D2426" s="457"/>
      <c r="E2426" s="457"/>
      <c r="F2426" s="457"/>
      <c r="G2426" s="457"/>
      <c r="H2426" s="457"/>
      <c r="I2426" s="457"/>
      <c r="J2426" s="457"/>
      <c r="K2426" s="457"/>
      <c r="L2426" s="457"/>
      <c r="M2426" s="457"/>
      <c r="N2426" s="457"/>
    </row>
    <row r="2427" spans="1:14" ht="24.95" customHeight="1" x14ac:dyDescent="0.2">
      <c r="A2427" s="457"/>
      <c r="B2427" s="457"/>
      <c r="C2427" s="457"/>
      <c r="D2427" s="457"/>
      <c r="E2427" s="457"/>
      <c r="F2427" s="457"/>
      <c r="G2427" s="457"/>
      <c r="H2427" s="457"/>
      <c r="I2427" s="457"/>
      <c r="J2427" s="457"/>
      <c r="K2427" s="457"/>
      <c r="L2427" s="457"/>
      <c r="M2427" s="457"/>
      <c r="N2427" s="457"/>
    </row>
    <row r="2428" spans="1:14" ht="24.95" customHeight="1" x14ac:dyDescent="0.2">
      <c r="A2428" s="457"/>
      <c r="B2428" s="457"/>
      <c r="C2428" s="457"/>
      <c r="D2428" s="457"/>
      <c r="E2428" s="457"/>
      <c r="F2428" s="457"/>
      <c r="G2428" s="457"/>
      <c r="H2428" s="457"/>
      <c r="I2428" s="457"/>
      <c r="J2428" s="457"/>
      <c r="K2428" s="457"/>
      <c r="L2428" s="457"/>
      <c r="M2428" s="457"/>
      <c r="N2428" s="457"/>
    </row>
    <row r="2429" spans="1:14" ht="24.95" customHeight="1" x14ac:dyDescent="0.2">
      <c r="A2429" s="457"/>
      <c r="B2429" s="457"/>
      <c r="C2429" s="457"/>
      <c r="D2429" s="457"/>
      <c r="E2429" s="457"/>
      <c r="F2429" s="457"/>
      <c r="G2429" s="457"/>
      <c r="H2429" s="457"/>
      <c r="I2429" s="457"/>
      <c r="J2429" s="457"/>
      <c r="K2429" s="457"/>
      <c r="L2429" s="457"/>
      <c r="M2429" s="457"/>
      <c r="N2429" s="457"/>
    </row>
    <row r="2430" spans="1:14" ht="24.95" customHeight="1" x14ac:dyDescent="0.2">
      <c r="A2430" s="457"/>
      <c r="B2430" s="457"/>
      <c r="C2430" s="457"/>
      <c r="D2430" s="457"/>
      <c r="E2430" s="457"/>
      <c r="F2430" s="457"/>
      <c r="G2430" s="457"/>
      <c r="H2430" s="457"/>
      <c r="I2430" s="457"/>
      <c r="J2430" s="457"/>
      <c r="K2430" s="457"/>
      <c r="L2430" s="457"/>
      <c r="M2430" s="457"/>
      <c r="N2430" s="457"/>
    </row>
    <row r="2431" spans="1:14" ht="24.95" customHeight="1" x14ac:dyDescent="0.2">
      <c r="A2431" s="457"/>
      <c r="B2431" s="457"/>
      <c r="C2431" s="457"/>
      <c r="D2431" s="457"/>
      <c r="E2431" s="457"/>
      <c r="F2431" s="457"/>
      <c r="G2431" s="457"/>
      <c r="H2431" s="457"/>
      <c r="I2431" s="457"/>
      <c r="J2431" s="457"/>
      <c r="K2431" s="457"/>
      <c r="L2431" s="457"/>
      <c r="M2431" s="457"/>
      <c r="N2431" s="457"/>
    </row>
    <row r="2432" spans="1:14" ht="24.95" customHeight="1" x14ac:dyDescent="0.2">
      <c r="A2432" s="457"/>
      <c r="B2432" s="457"/>
      <c r="C2432" s="457"/>
      <c r="D2432" s="457"/>
      <c r="E2432" s="457"/>
      <c r="F2432" s="457"/>
      <c r="G2432" s="457"/>
      <c r="H2432" s="457"/>
      <c r="I2432" s="457"/>
      <c r="J2432" s="457"/>
      <c r="K2432" s="457"/>
      <c r="L2432" s="457"/>
      <c r="M2432" s="457"/>
      <c r="N2432" s="457"/>
    </row>
    <row r="2433" spans="1:14" ht="24.95" customHeight="1" x14ac:dyDescent="0.2">
      <c r="A2433" s="457"/>
      <c r="B2433" s="457"/>
      <c r="C2433" s="457"/>
      <c r="D2433" s="457"/>
      <c r="E2433" s="457"/>
      <c r="F2433" s="457"/>
      <c r="G2433" s="457"/>
      <c r="H2433" s="457"/>
      <c r="I2433" s="457"/>
      <c r="J2433" s="457"/>
      <c r="K2433" s="457"/>
      <c r="L2433" s="457"/>
      <c r="M2433" s="457"/>
      <c r="N2433" s="457"/>
    </row>
    <row r="2434" spans="1:14" ht="24.95" customHeight="1" x14ac:dyDescent="0.2">
      <c r="A2434" s="457"/>
      <c r="B2434" s="457"/>
      <c r="C2434" s="457"/>
      <c r="D2434" s="457"/>
      <c r="E2434" s="457"/>
      <c r="F2434" s="457"/>
      <c r="G2434" s="457"/>
      <c r="H2434" s="457"/>
      <c r="I2434" s="457"/>
      <c r="J2434" s="457"/>
      <c r="K2434" s="457"/>
      <c r="L2434" s="457"/>
      <c r="M2434" s="457"/>
      <c r="N2434" s="457"/>
    </row>
    <row r="2435" spans="1:14" ht="24.95" customHeight="1" x14ac:dyDescent="0.2">
      <c r="A2435" s="457"/>
      <c r="B2435" s="457"/>
      <c r="C2435" s="457"/>
      <c r="D2435" s="457"/>
      <c r="E2435" s="457"/>
      <c r="F2435" s="457"/>
      <c r="G2435" s="457"/>
      <c r="H2435" s="457"/>
      <c r="I2435" s="457"/>
      <c r="J2435" s="457"/>
      <c r="K2435" s="457"/>
      <c r="L2435" s="457"/>
      <c r="M2435" s="457"/>
      <c r="N2435" s="457"/>
    </row>
    <row r="2436" spans="1:14" ht="24.95" customHeight="1" x14ac:dyDescent="0.2">
      <c r="A2436" s="457"/>
      <c r="B2436" s="457"/>
      <c r="C2436" s="457"/>
      <c r="D2436" s="457"/>
      <c r="E2436" s="457"/>
      <c r="F2436" s="457"/>
      <c r="G2436" s="457"/>
      <c r="H2436" s="457"/>
      <c r="I2436" s="457"/>
      <c r="J2436" s="457"/>
      <c r="K2436" s="457"/>
      <c r="L2436" s="457"/>
      <c r="M2436" s="457"/>
      <c r="N2436" s="457"/>
    </row>
    <row r="2437" spans="1:14" ht="24.95" customHeight="1" x14ac:dyDescent="0.2">
      <c r="A2437" s="457"/>
      <c r="B2437" s="457"/>
      <c r="C2437" s="457"/>
      <c r="D2437" s="457"/>
      <c r="E2437" s="457"/>
      <c r="F2437" s="457"/>
      <c r="G2437" s="457"/>
      <c r="H2437" s="457"/>
      <c r="I2437" s="457"/>
      <c r="J2437" s="457"/>
      <c r="K2437" s="457"/>
      <c r="L2437" s="457"/>
      <c r="M2437" s="457"/>
      <c r="N2437" s="457"/>
    </row>
    <row r="2438" spans="1:14" ht="24.95" customHeight="1" x14ac:dyDescent="0.2">
      <c r="A2438" s="457"/>
      <c r="B2438" s="457"/>
      <c r="C2438" s="457"/>
      <c r="D2438" s="457"/>
      <c r="E2438" s="457"/>
      <c r="F2438" s="457"/>
      <c r="G2438" s="457"/>
      <c r="H2438" s="457"/>
      <c r="I2438" s="457"/>
      <c r="J2438" s="457"/>
      <c r="K2438" s="457"/>
      <c r="L2438" s="457"/>
      <c r="M2438" s="457"/>
      <c r="N2438" s="457"/>
    </row>
    <row r="2439" spans="1:14" ht="24.95" customHeight="1" x14ac:dyDescent="0.2">
      <c r="A2439" s="457"/>
      <c r="B2439" s="457"/>
      <c r="C2439" s="457"/>
      <c r="D2439" s="457"/>
      <c r="E2439" s="457"/>
      <c r="F2439" s="457"/>
      <c r="G2439" s="457"/>
      <c r="H2439" s="457"/>
      <c r="I2439" s="457"/>
      <c r="J2439" s="457"/>
      <c r="K2439" s="457"/>
      <c r="L2439" s="457"/>
      <c r="M2439" s="457"/>
      <c r="N2439" s="457"/>
    </row>
    <row r="2440" spans="1:14" ht="24.95" customHeight="1" x14ac:dyDescent="0.2">
      <c r="A2440" s="457"/>
      <c r="B2440" s="457"/>
      <c r="C2440" s="457"/>
      <c r="D2440" s="457"/>
      <c r="E2440" s="457"/>
      <c r="F2440" s="457"/>
      <c r="G2440" s="457"/>
      <c r="H2440" s="457"/>
      <c r="I2440" s="457"/>
      <c r="J2440" s="457"/>
      <c r="K2440" s="457"/>
      <c r="L2440" s="457"/>
      <c r="M2440" s="457"/>
      <c r="N2440" s="457"/>
    </row>
    <row r="2441" spans="1:14" ht="24.95" customHeight="1" x14ac:dyDescent="0.2">
      <c r="A2441" s="457"/>
      <c r="B2441" s="457"/>
      <c r="C2441" s="457"/>
      <c r="D2441" s="457"/>
      <c r="E2441" s="457"/>
      <c r="F2441" s="457"/>
      <c r="G2441" s="457"/>
      <c r="H2441" s="457"/>
      <c r="I2441" s="457"/>
      <c r="J2441" s="457"/>
      <c r="K2441" s="457"/>
      <c r="L2441" s="457"/>
      <c r="M2441" s="457"/>
      <c r="N2441" s="457"/>
    </row>
    <row r="2442" spans="1:14" ht="24.95" customHeight="1" x14ac:dyDescent="0.2">
      <c r="A2442" s="457"/>
      <c r="B2442" s="457"/>
      <c r="C2442" s="457"/>
      <c r="D2442" s="457"/>
      <c r="E2442" s="457"/>
      <c r="F2442" s="457"/>
      <c r="G2442" s="457"/>
      <c r="H2442" s="457"/>
      <c r="I2442" s="457"/>
      <c r="J2442" s="457"/>
      <c r="K2442" s="457"/>
      <c r="L2442" s="457"/>
      <c r="M2442" s="457"/>
      <c r="N2442" s="457"/>
    </row>
    <row r="2443" spans="1:14" ht="24.95" customHeight="1" x14ac:dyDescent="0.2">
      <c r="A2443" s="457"/>
      <c r="B2443" s="457"/>
      <c r="C2443" s="457"/>
      <c r="D2443" s="457"/>
      <c r="E2443" s="457"/>
      <c r="F2443" s="457"/>
      <c r="G2443" s="457"/>
      <c r="H2443" s="457"/>
      <c r="I2443" s="457"/>
      <c r="J2443" s="457"/>
      <c r="K2443" s="457"/>
      <c r="L2443" s="457"/>
      <c r="M2443" s="457"/>
      <c r="N2443" s="457"/>
    </row>
    <row r="2444" spans="1:14" ht="24.95" customHeight="1" x14ac:dyDescent="0.2">
      <c r="A2444" s="457"/>
      <c r="B2444" s="457"/>
      <c r="C2444" s="457"/>
      <c r="D2444" s="457"/>
      <c r="E2444" s="457"/>
      <c r="F2444" s="457"/>
      <c r="G2444" s="457"/>
      <c r="H2444" s="457"/>
      <c r="I2444" s="457"/>
      <c r="J2444" s="457"/>
      <c r="K2444" s="457"/>
      <c r="L2444" s="457"/>
      <c r="M2444" s="457"/>
      <c r="N2444" s="457"/>
    </row>
    <row r="2445" spans="1:14" ht="24.95" customHeight="1" x14ac:dyDescent="0.2">
      <c r="A2445" s="457"/>
      <c r="B2445" s="457"/>
      <c r="C2445" s="457"/>
      <c r="D2445" s="457"/>
      <c r="E2445" s="457"/>
      <c r="F2445" s="457"/>
      <c r="G2445" s="457"/>
      <c r="H2445" s="457"/>
      <c r="I2445" s="457"/>
      <c r="J2445" s="457"/>
      <c r="K2445" s="457"/>
      <c r="L2445" s="457"/>
      <c r="M2445" s="457"/>
      <c r="N2445" s="457"/>
    </row>
    <row r="2446" spans="1:14" ht="24.95" customHeight="1" x14ac:dyDescent="0.2">
      <c r="A2446" s="457"/>
      <c r="B2446" s="457"/>
      <c r="C2446" s="457"/>
      <c r="D2446" s="457"/>
      <c r="E2446" s="457"/>
      <c r="F2446" s="457"/>
      <c r="G2446" s="457"/>
      <c r="H2446" s="457"/>
      <c r="I2446" s="457"/>
      <c r="J2446" s="457"/>
      <c r="K2446" s="457"/>
      <c r="L2446" s="457"/>
      <c r="M2446" s="457"/>
      <c r="N2446" s="457"/>
    </row>
    <row r="2447" spans="1:14" ht="24.95" customHeight="1" x14ac:dyDescent="0.2">
      <c r="A2447" s="457"/>
      <c r="B2447" s="457"/>
      <c r="C2447" s="457"/>
      <c r="D2447" s="457"/>
      <c r="E2447" s="457"/>
      <c r="F2447" s="457"/>
      <c r="G2447" s="457"/>
      <c r="H2447" s="457"/>
      <c r="I2447" s="457"/>
      <c r="J2447" s="457"/>
      <c r="K2447" s="457"/>
      <c r="L2447" s="457"/>
      <c r="M2447" s="457"/>
      <c r="N2447" s="457"/>
    </row>
    <row r="2448" spans="1:14" ht="24.95" customHeight="1" x14ac:dyDescent="0.2">
      <c r="A2448" s="457"/>
      <c r="B2448" s="457"/>
      <c r="C2448" s="457"/>
      <c r="D2448" s="457"/>
      <c r="E2448" s="457"/>
      <c r="F2448" s="457"/>
      <c r="G2448" s="457"/>
      <c r="H2448" s="457"/>
      <c r="I2448" s="457"/>
      <c r="J2448" s="457"/>
      <c r="K2448" s="457"/>
      <c r="L2448" s="457"/>
      <c r="M2448" s="457"/>
      <c r="N2448" s="4">
        <v>30</v>
      </c>
    </row>
    <row r="2449" spans="1:14" ht="39.950000000000003" customHeight="1" x14ac:dyDescent="0.4">
      <c r="A2449" s="715" t="s">
        <v>483</v>
      </c>
      <c r="B2449" s="715"/>
      <c r="C2449" s="715"/>
      <c r="D2449" s="715"/>
      <c r="E2449" s="715"/>
      <c r="F2449" s="715"/>
      <c r="G2449" s="715"/>
      <c r="H2449" s="715"/>
      <c r="I2449" s="715"/>
      <c r="J2449" s="715"/>
      <c r="K2449" s="715"/>
      <c r="L2449" s="715"/>
      <c r="M2449" s="715"/>
      <c r="N2449" s="715"/>
    </row>
    <row r="2450" spans="1:14" ht="24.95" customHeight="1" x14ac:dyDescent="0.2">
      <c r="A2450" s="449"/>
      <c r="B2450" s="449"/>
      <c r="C2450" s="449"/>
      <c r="D2450" s="449"/>
      <c r="E2450" s="449"/>
      <c r="F2450" s="449"/>
      <c r="G2450" s="449"/>
      <c r="H2450" s="449"/>
      <c r="I2450" s="449"/>
      <c r="J2450" s="449"/>
      <c r="K2450" s="449"/>
      <c r="L2450" s="449"/>
      <c r="M2450" s="449"/>
      <c r="N2450" s="449"/>
    </row>
    <row r="2451" spans="1:14" ht="24.95" customHeight="1" x14ac:dyDescent="0.2">
      <c r="A2451" s="659" t="s">
        <v>97</v>
      </c>
      <c r="B2451" s="659"/>
      <c r="C2451" s="659"/>
      <c r="D2451" s="659"/>
      <c r="E2451" s="659"/>
      <c r="F2451" s="659"/>
      <c r="G2451" s="659"/>
      <c r="H2451" s="451"/>
      <c r="I2451" s="451"/>
      <c r="J2451" s="451"/>
      <c r="K2451" s="451"/>
      <c r="L2451" s="451"/>
      <c r="M2451" s="451"/>
      <c r="N2451" s="451"/>
    </row>
    <row r="2452" spans="1:14" ht="24.95" customHeight="1" x14ac:dyDescent="0.2">
      <c r="A2452" s="572" t="s">
        <v>98</v>
      </c>
      <c r="B2452" s="573"/>
      <c r="C2452" s="573" t="s">
        <v>613</v>
      </c>
      <c r="D2452" s="573"/>
      <c r="E2452" s="573" t="s">
        <v>619</v>
      </c>
      <c r="F2452" s="573"/>
      <c r="G2452" s="573" t="s">
        <v>32</v>
      </c>
      <c r="H2452" s="449"/>
      <c r="I2452" s="449"/>
      <c r="J2452" s="449"/>
      <c r="K2452" s="449"/>
      <c r="L2452" s="449"/>
      <c r="M2452" s="449"/>
      <c r="N2452" s="449"/>
    </row>
    <row r="2453" spans="1:14" ht="24.95" customHeight="1" x14ac:dyDescent="0.2">
      <c r="A2453" s="574" t="s">
        <v>5</v>
      </c>
      <c r="B2453" s="575"/>
      <c r="C2453" s="575">
        <v>612</v>
      </c>
      <c r="D2453" s="575"/>
      <c r="E2453" s="575">
        <v>623</v>
      </c>
      <c r="F2453" s="575"/>
      <c r="G2453" s="576">
        <v>1.7973856209150325E-2</v>
      </c>
      <c r="H2453" s="449"/>
      <c r="I2453" s="449"/>
      <c r="J2453" s="449"/>
      <c r="K2453" s="449"/>
      <c r="L2453" s="449"/>
      <c r="M2453" s="449"/>
      <c r="N2453" s="449"/>
    </row>
    <row r="2454" spans="1:14" ht="24.95" customHeight="1" x14ac:dyDescent="0.2">
      <c r="A2454" s="574" t="s">
        <v>6</v>
      </c>
      <c r="B2454" s="575"/>
      <c r="C2454" s="575">
        <v>859</v>
      </c>
      <c r="D2454" s="575"/>
      <c r="E2454" s="575">
        <v>860</v>
      </c>
      <c r="F2454" s="575"/>
      <c r="G2454" s="576">
        <v>1.1641443538998836E-3</v>
      </c>
      <c r="H2454" s="449"/>
      <c r="I2454" s="449"/>
      <c r="J2454" s="449"/>
      <c r="K2454" s="449"/>
      <c r="L2454" s="449"/>
      <c r="M2454" s="449"/>
      <c r="N2454" s="449"/>
    </row>
    <row r="2455" spans="1:14" ht="24.95" customHeight="1" x14ac:dyDescent="0.2">
      <c r="A2455" s="574" t="s">
        <v>18</v>
      </c>
      <c r="B2455" s="575"/>
      <c r="C2455" s="575">
        <v>1286</v>
      </c>
      <c r="D2455" s="575"/>
      <c r="E2455" s="575">
        <v>1286</v>
      </c>
      <c r="F2455" s="575"/>
      <c r="G2455" s="576">
        <v>0</v>
      </c>
      <c r="H2455" s="449"/>
      <c r="I2455" s="449"/>
      <c r="J2455" s="449"/>
      <c r="K2455" s="449"/>
      <c r="L2455" s="449"/>
      <c r="M2455" s="449"/>
      <c r="N2455" s="449"/>
    </row>
    <row r="2456" spans="1:14" ht="24.95" customHeight="1" x14ac:dyDescent="0.2">
      <c r="A2456" s="574" t="s">
        <v>7</v>
      </c>
      <c r="B2456" s="575"/>
      <c r="C2456" s="575">
        <v>351</v>
      </c>
      <c r="D2456" s="575"/>
      <c r="E2456" s="575">
        <v>358</v>
      </c>
      <c r="F2456" s="575"/>
      <c r="G2456" s="576">
        <v>1.9943019943019943E-2</v>
      </c>
      <c r="H2456" s="449"/>
      <c r="I2456" s="449"/>
      <c r="J2456" s="449"/>
      <c r="K2456" s="449"/>
      <c r="L2456" s="449"/>
      <c r="M2456" s="449"/>
      <c r="N2456" s="449"/>
    </row>
    <row r="2457" spans="1:14" ht="24.95" customHeight="1" x14ac:dyDescent="0.2">
      <c r="A2457" s="574" t="s">
        <v>8</v>
      </c>
      <c r="B2457" s="575"/>
      <c r="C2457" s="575">
        <v>743</v>
      </c>
      <c r="D2457" s="575"/>
      <c r="E2457" s="575">
        <v>752</v>
      </c>
      <c r="F2457" s="575"/>
      <c r="G2457" s="576">
        <v>1.2113055181695828E-2</v>
      </c>
      <c r="H2457" s="449"/>
      <c r="I2457" s="449"/>
      <c r="J2457" s="449"/>
      <c r="K2457" s="449"/>
      <c r="L2457" s="449"/>
      <c r="M2457" s="449"/>
      <c r="N2457" s="449"/>
    </row>
    <row r="2458" spans="1:14" ht="24.95" customHeight="1" x14ac:dyDescent="0.2">
      <c r="A2458" s="574" t="s">
        <v>9</v>
      </c>
      <c r="B2458" s="575"/>
      <c r="C2458" s="575">
        <v>539</v>
      </c>
      <c r="D2458" s="575"/>
      <c r="E2458" s="575">
        <v>541</v>
      </c>
      <c r="F2458" s="575"/>
      <c r="G2458" s="576">
        <v>3.7105751391465678E-3</v>
      </c>
      <c r="H2458" s="449"/>
      <c r="I2458" s="449"/>
      <c r="J2458" s="449"/>
      <c r="K2458" s="449"/>
      <c r="L2458" s="449"/>
      <c r="M2458" s="449"/>
      <c r="N2458" s="449"/>
    </row>
    <row r="2459" spans="1:14" ht="24.95" customHeight="1" x14ac:dyDescent="0.2">
      <c r="A2459" s="574" t="s">
        <v>10</v>
      </c>
      <c r="B2459" s="575"/>
      <c r="C2459" s="575">
        <v>351</v>
      </c>
      <c r="D2459" s="575"/>
      <c r="E2459" s="575">
        <v>351</v>
      </c>
      <c r="F2459" s="575"/>
      <c r="G2459" s="576">
        <v>0</v>
      </c>
      <c r="H2459" s="449"/>
      <c r="I2459" s="449"/>
      <c r="J2459" s="449"/>
      <c r="K2459" s="449"/>
      <c r="L2459" s="449"/>
      <c r="M2459" s="449"/>
      <c r="N2459" s="449"/>
    </row>
    <row r="2460" spans="1:14" ht="24.95" customHeight="1" x14ac:dyDescent="0.2">
      <c r="A2460" s="574" t="s">
        <v>11</v>
      </c>
      <c r="B2460" s="575"/>
      <c r="C2460" s="575">
        <v>889</v>
      </c>
      <c r="D2460" s="575"/>
      <c r="E2460" s="575">
        <v>901</v>
      </c>
      <c r="F2460" s="575"/>
      <c r="G2460" s="576">
        <v>1.3498312710911136E-2</v>
      </c>
      <c r="H2460" s="449"/>
      <c r="I2460" s="449"/>
      <c r="J2460" s="449"/>
      <c r="K2460" s="449"/>
      <c r="L2460" s="449"/>
      <c r="M2460" s="449"/>
      <c r="N2460" s="449"/>
    </row>
    <row r="2461" spans="1:14" ht="24.95" customHeight="1" x14ac:dyDescent="0.2">
      <c r="A2461" s="574" t="s">
        <v>12</v>
      </c>
      <c r="B2461" s="575"/>
      <c r="C2461" s="575">
        <v>402</v>
      </c>
      <c r="D2461" s="575"/>
      <c r="E2461" s="575">
        <v>393</v>
      </c>
      <c r="F2461" s="575"/>
      <c r="G2461" s="576">
        <v>-2.2388059701492536E-2</v>
      </c>
      <c r="H2461" s="449"/>
      <c r="I2461" s="449"/>
      <c r="J2461" s="449"/>
      <c r="K2461" s="449"/>
      <c r="L2461" s="449"/>
      <c r="M2461" s="449"/>
      <c r="N2461" s="449"/>
    </row>
    <row r="2462" spans="1:14" ht="24.95" customHeight="1" x14ac:dyDescent="0.2">
      <c r="A2462" s="517" t="s">
        <v>13</v>
      </c>
      <c r="B2462" s="581"/>
      <c r="C2462" s="581">
        <v>6032</v>
      </c>
      <c r="D2462" s="581"/>
      <c r="E2462" s="581">
        <v>6065</v>
      </c>
      <c r="F2462" s="581"/>
      <c r="G2462" s="583">
        <v>5.4708222811671089E-3</v>
      </c>
      <c r="H2462" s="449"/>
      <c r="I2462" s="449"/>
      <c r="J2462" s="449"/>
      <c r="K2462" s="449"/>
      <c r="L2462" s="449"/>
      <c r="M2462" s="449"/>
      <c r="N2462" s="449"/>
    </row>
    <row r="2463" spans="1:14" ht="24.95" customHeight="1" x14ac:dyDescent="0.2">
      <c r="A2463" s="449"/>
      <c r="B2463" s="449"/>
      <c r="C2463" s="449"/>
      <c r="D2463" s="449"/>
      <c r="E2463" s="449"/>
      <c r="F2463" s="449"/>
      <c r="G2463" s="449"/>
      <c r="H2463" s="449"/>
      <c r="I2463" s="449"/>
      <c r="J2463" s="449"/>
      <c r="K2463" s="457"/>
      <c r="L2463" s="449"/>
      <c r="M2463" s="449"/>
      <c r="N2463" s="449"/>
    </row>
    <row r="2464" spans="1:14" ht="24.95" customHeight="1" x14ac:dyDescent="0.2">
      <c r="A2464" s="449"/>
      <c r="B2464" s="449"/>
      <c r="C2464" s="449"/>
      <c r="D2464" s="449"/>
      <c r="E2464" s="449"/>
      <c r="F2464" s="449"/>
      <c r="G2464" s="449"/>
      <c r="H2464" s="449"/>
      <c r="I2464" s="449"/>
      <c r="J2464" s="449"/>
      <c r="K2464" s="449"/>
      <c r="L2464" s="449"/>
      <c r="M2464" s="449"/>
      <c r="N2464" s="449"/>
    </row>
    <row r="2465" spans="1:14" s="374" customFormat="1" ht="24.95" customHeight="1" x14ac:dyDescent="0.25">
      <c r="C2465" s="445"/>
      <c r="D2465" s="721"/>
      <c r="E2465" s="721"/>
      <c r="F2465" s="441"/>
      <c r="G2465" s="699"/>
      <c r="H2465" s="699"/>
      <c r="I2465" s="699"/>
      <c r="J2465" s="441"/>
      <c r="K2465" s="441"/>
      <c r="M2465" s="456"/>
      <c r="N2465" s="456"/>
    </row>
    <row r="2466" spans="1:14" ht="24.95" customHeight="1" x14ac:dyDescent="0.2">
      <c r="A2466" s="449"/>
      <c r="B2466" s="449"/>
      <c r="C2466" s="449"/>
      <c r="D2466" s="449"/>
      <c r="E2466" s="449"/>
      <c r="F2466" s="449"/>
      <c r="G2466" s="449"/>
      <c r="H2466" s="449"/>
      <c r="I2466" s="449"/>
      <c r="J2466" s="449"/>
      <c r="K2466" s="449"/>
      <c r="L2466" s="449"/>
      <c r="M2466" s="449"/>
      <c r="N2466" s="449"/>
    </row>
    <row r="2467" spans="1:14" ht="24.95" customHeight="1" x14ac:dyDescent="0.2">
      <c r="A2467" s="449"/>
      <c r="B2467" s="449"/>
      <c r="C2467" s="449"/>
      <c r="D2467" s="449"/>
      <c r="E2467" s="449"/>
      <c r="F2467" s="449"/>
      <c r="G2467" s="449"/>
      <c r="H2467" s="449"/>
      <c r="I2467" s="449"/>
      <c r="J2467" s="449"/>
      <c r="K2467" s="449"/>
      <c r="L2467" s="449"/>
      <c r="M2467" s="449"/>
      <c r="N2467" s="449"/>
    </row>
    <row r="2468" spans="1:14" ht="24.95" customHeight="1" x14ac:dyDescent="0.2">
      <c r="A2468" s="449"/>
      <c r="B2468" s="449"/>
      <c r="C2468" s="449"/>
      <c r="D2468" s="449"/>
      <c r="E2468" s="449"/>
      <c r="F2468" s="449"/>
      <c r="G2468" s="449"/>
      <c r="H2468" s="449"/>
      <c r="I2468" s="449"/>
      <c r="J2468" s="449"/>
      <c r="K2468" s="449"/>
      <c r="L2468" s="449"/>
      <c r="M2468" s="449"/>
      <c r="N2468" s="449"/>
    </row>
    <row r="2469" spans="1:14" ht="24.95" customHeight="1" x14ac:dyDescent="0.2">
      <c r="A2469" s="449"/>
      <c r="B2469" s="449"/>
      <c r="C2469" s="449"/>
      <c r="D2469" s="449"/>
      <c r="E2469" s="449"/>
      <c r="F2469" s="449"/>
      <c r="G2469" s="449"/>
      <c r="H2469" s="449"/>
      <c r="I2469" s="449"/>
      <c r="J2469" s="449"/>
      <c r="K2469" s="449"/>
      <c r="L2469" s="449"/>
      <c r="M2469" s="449"/>
      <c r="N2469" s="449"/>
    </row>
    <row r="2470" spans="1:14" ht="24.95" customHeight="1" x14ac:dyDescent="0.2">
      <c r="A2470" s="449"/>
      <c r="B2470" s="449"/>
      <c r="C2470" s="449"/>
      <c r="D2470" s="449"/>
      <c r="E2470" s="449"/>
      <c r="F2470" s="449"/>
      <c r="G2470" s="449"/>
      <c r="H2470" s="449"/>
      <c r="I2470" s="449"/>
      <c r="J2470" s="449"/>
      <c r="K2470" s="449"/>
      <c r="L2470" s="449"/>
      <c r="M2470" s="449"/>
      <c r="N2470" s="449"/>
    </row>
    <row r="2471" spans="1:14" ht="24.95" customHeight="1" x14ac:dyDescent="0.2">
      <c r="A2471" s="449"/>
      <c r="B2471" s="449"/>
      <c r="C2471" s="449"/>
      <c r="D2471" s="449"/>
      <c r="E2471" s="449"/>
      <c r="F2471" s="449"/>
      <c r="G2471" s="449"/>
      <c r="H2471" s="449"/>
      <c r="I2471" s="449"/>
      <c r="J2471" s="449"/>
      <c r="K2471" s="449"/>
      <c r="L2471" s="449"/>
      <c r="M2471" s="449"/>
      <c r="N2471" s="449"/>
    </row>
    <row r="2472" spans="1:14" ht="24.95" customHeight="1" x14ac:dyDescent="0.2">
      <c r="A2472" s="449"/>
      <c r="B2472" s="449"/>
      <c r="C2472" s="449"/>
      <c r="D2472" s="449"/>
      <c r="E2472" s="449"/>
      <c r="F2472" s="449"/>
      <c r="G2472" s="449"/>
      <c r="H2472" s="449"/>
      <c r="I2472" s="449"/>
      <c r="J2472" s="449"/>
      <c r="K2472" s="449"/>
      <c r="L2472" s="449"/>
      <c r="M2472" s="449"/>
      <c r="N2472" s="449"/>
    </row>
    <row r="2473" spans="1:14" ht="24.95" customHeight="1" x14ac:dyDescent="0.2">
      <c r="A2473" s="449"/>
      <c r="B2473" s="449"/>
      <c r="C2473" s="449"/>
      <c r="D2473" s="449"/>
      <c r="E2473" s="449"/>
      <c r="F2473" s="449"/>
      <c r="G2473" s="449"/>
      <c r="H2473" s="449"/>
      <c r="I2473" s="449"/>
      <c r="J2473" s="449"/>
      <c r="K2473" s="449"/>
      <c r="L2473" s="449"/>
      <c r="M2473" s="449"/>
      <c r="N2473" s="449"/>
    </row>
    <row r="2474" spans="1:14" ht="24.95" customHeight="1" x14ac:dyDescent="0.2">
      <c r="A2474" s="449"/>
      <c r="B2474" s="449"/>
      <c r="C2474" s="449"/>
      <c r="D2474" s="449"/>
      <c r="E2474" s="449"/>
      <c r="F2474" s="449"/>
      <c r="G2474" s="449"/>
      <c r="H2474" s="449"/>
      <c r="I2474" s="449"/>
      <c r="J2474" s="449"/>
      <c r="K2474" s="449"/>
      <c r="L2474" s="449"/>
      <c r="M2474" s="449"/>
      <c r="N2474" s="449"/>
    </row>
    <row r="2475" spans="1:14" ht="24.95" customHeight="1" x14ac:dyDescent="0.2">
      <c r="A2475" s="449"/>
      <c r="B2475" s="449"/>
      <c r="C2475" s="449"/>
      <c r="D2475" s="449"/>
      <c r="E2475" s="449"/>
      <c r="F2475" s="449"/>
      <c r="G2475" s="449"/>
      <c r="H2475" s="449"/>
      <c r="I2475" s="449"/>
      <c r="J2475" s="449"/>
      <c r="K2475" s="449"/>
      <c r="L2475" s="449"/>
      <c r="M2475" s="449"/>
      <c r="N2475" s="449"/>
    </row>
    <row r="2476" spans="1:14" ht="24.95" customHeight="1" x14ac:dyDescent="0.2">
      <c r="A2476" s="449"/>
      <c r="B2476" s="449"/>
      <c r="C2476" s="449"/>
      <c r="D2476" s="449"/>
      <c r="E2476" s="449"/>
      <c r="F2476" s="449"/>
      <c r="G2476" s="449"/>
      <c r="H2476" s="449"/>
      <c r="I2476" s="449"/>
      <c r="J2476" s="449"/>
      <c r="K2476" s="449"/>
      <c r="L2476" s="449"/>
      <c r="M2476" s="449"/>
      <c r="N2476" s="449"/>
    </row>
    <row r="2477" spans="1:14" ht="24.95" customHeight="1" x14ac:dyDescent="0.2">
      <c r="A2477" s="659" t="s">
        <v>99</v>
      </c>
      <c r="B2477" s="659"/>
      <c r="C2477" s="659"/>
      <c r="D2477" s="659"/>
      <c r="E2477" s="659"/>
      <c r="F2477" s="659"/>
      <c r="G2477" s="659"/>
      <c r="H2477" s="451"/>
      <c r="I2477" s="451"/>
      <c r="J2477" s="451"/>
      <c r="K2477" s="451"/>
      <c r="L2477" s="451"/>
      <c r="M2477" s="451"/>
      <c r="N2477" s="451"/>
    </row>
    <row r="2478" spans="1:14" ht="24.95" customHeight="1" x14ac:dyDescent="0.2">
      <c r="A2478" s="572" t="s">
        <v>98</v>
      </c>
      <c r="B2478" s="573"/>
      <c r="C2478" s="573" t="s">
        <v>613</v>
      </c>
      <c r="D2478" s="573"/>
      <c r="E2478" s="573" t="s">
        <v>619</v>
      </c>
      <c r="F2478" s="573"/>
      <c r="G2478" s="573" t="s">
        <v>32</v>
      </c>
      <c r="H2478" s="449"/>
      <c r="I2478" s="449"/>
      <c r="J2478" s="449"/>
      <c r="K2478" s="449"/>
      <c r="L2478" s="449"/>
      <c r="M2478" s="449"/>
      <c r="N2478" s="449"/>
    </row>
    <row r="2479" spans="1:14" ht="24.95" customHeight="1" x14ac:dyDescent="0.2">
      <c r="A2479" s="574" t="s">
        <v>5</v>
      </c>
      <c r="B2479" s="575"/>
      <c r="C2479" s="575">
        <v>60440</v>
      </c>
      <c r="D2479" s="575"/>
      <c r="E2479" s="575">
        <v>60375</v>
      </c>
      <c r="F2479" s="575"/>
      <c r="G2479" s="576">
        <v>-1.0754467240238254E-3</v>
      </c>
      <c r="H2479" s="449"/>
      <c r="I2479" s="449"/>
      <c r="J2479" s="449"/>
      <c r="K2479" s="449"/>
      <c r="L2479" s="449"/>
      <c r="M2479" s="449"/>
      <c r="N2479" s="449"/>
    </row>
    <row r="2480" spans="1:14" ht="24.95" customHeight="1" x14ac:dyDescent="0.2">
      <c r="A2480" s="574" t="s">
        <v>6</v>
      </c>
      <c r="B2480" s="575"/>
      <c r="C2480" s="575">
        <v>73547</v>
      </c>
      <c r="D2480" s="575"/>
      <c r="E2480" s="575">
        <v>74110</v>
      </c>
      <c r="F2480" s="575"/>
      <c r="G2480" s="576">
        <v>7.6549689314316018E-3</v>
      </c>
      <c r="H2480" s="449"/>
      <c r="I2480" s="449"/>
      <c r="J2480" s="449"/>
      <c r="K2480" s="449"/>
      <c r="L2480" s="449"/>
      <c r="M2480" s="449"/>
      <c r="N2480" s="449"/>
    </row>
    <row r="2481" spans="1:14" ht="24.95" customHeight="1" x14ac:dyDescent="0.2">
      <c r="A2481" s="574" t="s">
        <v>18</v>
      </c>
      <c r="B2481" s="575"/>
      <c r="C2481" s="575">
        <v>78244</v>
      </c>
      <c r="D2481" s="575"/>
      <c r="E2481" s="575">
        <v>79283</v>
      </c>
      <c r="F2481" s="575"/>
      <c r="G2481" s="576">
        <v>1.3278973467614131E-2</v>
      </c>
      <c r="H2481" s="449"/>
      <c r="I2481" s="449"/>
      <c r="J2481" s="449"/>
      <c r="K2481" s="449"/>
      <c r="L2481" s="449"/>
      <c r="M2481" s="449"/>
      <c r="N2481" s="449"/>
    </row>
    <row r="2482" spans="1:14" ht="24.95" customHeight="1" x14ac:dyDescent="0.2">
      <c r="A2482" s="574" t="s">
        <v>7</v>
      </c>
      <c r="B2482" s="575"/>
      <c r="C2482" s="575">
        <v>30493</v>
      </c>
      <c r="D2482" s="575"/>
      <c r="E2482" s="575">
        <v>30099</v>
      </c>
      <c r="F2482" s="575"/>
      <c r="G2482" s="576">
        <v>-1.2920998261896173E-2</v>
      </c>
      <c r="H2482" s="449"/>
      <c r="I2482" s="449"/>
      <c r="J2482" s="449"/>
      <c r="K2482" s="449"/>
      <c r="L2482" s="449"/>
      <c r="M2482" s="449"/>
      <c r="N2482" s="449"/>
    </row>
    <row r="2483" spans="1:14" ht="24.95" customHeight="1" x14ac:dyDescent="0.2">
      <c r="A2483" s="574" t="s">
        <v>8</v>
      </c>
      <c r="B2483" s="575"/>
      <c r="C2483" s="575">
        <v>58283</v>
      </c>
      <c r="D2483" s="575"/>
      <c r="E2483" s="575">
        <v>59202</v>
      </c>
      <c r="F2483" s="575"/>
      <c r="G2483" s="576">
        <v>1.5767891151793834E-2</v>
      </c>
      <c r="H2483" s="449"/>
      <c r="I2483" s="449"/>
      <c r="J2483" s="449"/>
      <c r="K2483" s="449"/>
      <c r="L2483" s="449"/>
      <c r="M2483" s="449"/>
      <c r="N2483" s="449"/>
    </row>
    <row r="2484" spans="1:14" ht="24.95" customHeight="1" x14ac:dyDescent="0.2">
      <c r="A2484" s="574" t="s">
        <v>9</v>
      </c>
      <c r="B2484" s="575"/>
      <c r="C2484" s="575">
        <v>59312</v>
      </c>
      <c r="D2484" s="575"/>
      <c r="E2484" s="575">
        <v>59662</v>
      </c>
      <c r="F2484" s="575"/>
      <c r="G2484" s="576">
        <v>5.9009981116806042E-3</v>
      </c>
      <c r="H2484" s="449"/>
      <c r="I2484" s="449"/>
      <c r="J2484" s="449"/>
      <c r="K2484" s="449"/>
      <c r="L2484" s="449"/>
      <c r="M2484" s="449"/>
      <c r="N2484" s="449"/>
    </row>
    <row r="2485" spans="1:14" ht="24.95" customHeight="1" x14ac:dyDescent="0.2">
      <c r="A2485" s="574" t="s">
        <v>10</v>
      </c>
      <c r="B2485" s="575"/>
      <c r="C2485" s="575">
        <v>29411</v>
      </c>
      <c r="D2485" s="575"/>
      <c r="E2485" s="575">
        <v>29239</v>
      </c>
      <c r="F2485" s="575"/>
      <c r="G2485" s="576">
        <v>-5.848152051953351E-3</v>
      </c>
      <c r="H2485" s="449"/>
      <c r="I2485" s="449"/>
      <c r="J2485" s="449"/>
      <c r="K2485" s="449"/>
      <c r="L2485" s="449"/>
      <c r="M2485" s="449"/>
      <c r="N2485" s="449"/>
    </row>
    <row r="2486" spans="1:14" ht="24.95" customHeight="1" x14ac:dyDescent="0.2">
      <c r="A2486" s="574" t="s">
        <v>11</v>
      </c>
      <c r="B2486" s="575"/>
      <c r="C2486" s="575">
        <v>95651</v>
      </c>
      <c r="D2486" s="575"/>
      <c r="E2486" s="575">
        <v>97546</v>
      </c>
      <c r="F2486" s="575"/>
      <c r="G2486" s="576">
        <v>1.9811606778810466E-2</v>
      </c>
      <c r="H2486" s="449"/>
      <c r="I2486" s="449"/>
      <c r="J2486" s="449"/>
      <c r="K2486" s="449"/>
      <c r="L2486" s="449"/>
      <c r="M2486" s="449"/>
      <c r="N2486" s="449"/>
    </row>
    <row r="2487" spans="1:14" ht="24.95" customHeight="1" x14ac:dyDescent="0.2">
      <c r="A2487" s="574" t="s">
        <v>12</v>
      </c>
      <c r="B2487" s="575"/>
      <c r="C2487" s="575">
        <v>34862</v>
      </c>
      <c r="D2487" s="575"/>
      <c r="E2487" s="575">
        <v>33910</v>
      </c>
      <c r="F2487" s="575"/>
      <c r="G2487" s="576">
        <v>-2.7307670242671105E-2</v>
      </c>
      <c r="H2487" s="449"/>
      <c r="I2487" s="449"/>
      <c r="J2487" s="449"/>
      <c r="K2487" s="449"/>
      <c r="L2487" s="463"/>
      <c r="M2487" s="449"/>
      <c r="N2487" s="449"/>
    </row>
    <row r="2488" spans="1:14" ht="24.95" customHeight="1" x14ac:dyDescent="0.2">
      <c r="A2488" s="517" t="s">
        <v>13</v>
      </c>
      <c r="B2488" s="581"/>
      <c r="C2488" s="581">
        <v>520243</v>
      </c>
      <c r="D2488" s="581"/>
      <c r="E2488" s="581">
        <v>523426</v>
      </c>
      <c r="F2488" s="581"/>
      <c r="G2488" s="583">
        <v>6.1182947199673998E-3</v>
      </c>
      <c r="H2488" s="449"/>
      <c r="I2488" s="449"/>
      <c r="J2488" s="449"/>
      <c r="K2488" s="449"/>
      <c r="L2488" s="463"/>
      <c r="M2488" s="449"/>
      <c r="N2488" s="449"/>
    </row>
    <row r="2489" spans="1:14" ht="24.95" customHeight="1" x14ac:dyDescent="0.2">
      <c r="A2489" s="449"/>
      <c r="B2489" s="449"/>
      <c r="C2489" s="449"/>
      <c r="D2489" s="449"/>
      <c r="E2489" s="449"/>
      <c r="F2489" s="449"/>
      <c r="G2489" s="449"/>
      <c r="H2489" s="449"/>
      <c r="I2489" s="449"/>
      <c r="J2489" s="449"/>
      <c r="K2489" s="449"/>
      <c r="L2489" s="463"/>
      <c r="M2489" s="449"/>
      <c r="N2489" s="449"/>
    </row>
    <row r="2490" spans="1:14" ht="24.95" customHeight="1" x14ac:dyDescent="0.2">
      <c r="A2490" s="449"/>
      <c r="B2490" s="449"/>
      <c r="C2490" s="449"/>
      <c r="D2490" s="449"/>
      <c r="E2490" s="449"/>
      <c r="F2490" s="449"/>
      <c r="G2490" s="449"/>
      <c r="H2490" s="449"/>
      <c r="I2490" s="449"/>
      <c r="J2490" s="449"/>
      <c r="K2490" s="449"/>
      <c r="L2490" s="463"/>
      <c r="M2490" s="449"/>
      <c r="N2490" s="449"/>
    </row>
    <row r="2491" spans="1:14" ht="24.95" customHeight="1" x14ac:dyDescent="0.2">
      <c r="A2491" s="449"/>
      <c r="B2491" s="449"/>
      <c r="C2491" s="449"/>
      <c r="D2491" s="449"/>
      <c r="E2491" s="449"/>
      <c r="F2491" s="449"/>
      <c r="G2491" s="449"/>
      <c r="H2491" s="449"/>
      <c r="I2491" s="449"/>
      <c r="J2491" s="449"/>
      <c r="K2491" s="449"/>
      <c r="L2491" s="463"/>
      <c r="M2491" s="449"/>
      <c r="N2491" s="449"/>
    </row>
    <row r="2492" spans="1:14" ht="24.95" customHeight="1" x14ac:dyDescent="0.2">
      <c r="A2492" s="449"/>
      <c r="B2492" s="449"/>
      <c r="C2492" s="449"/>
      <c r="D2492" s="449"/>
      <c r="E2492" s="449"/>
      <c r="F2492" s="449"/>
      <c r="G2492" s="449"/>
      <c r="H2492" s="449"/>
      <c r="I2492" s="449"/>
      <c r="J2492" s="449"/>
      <c r="K2492" s="449"/>
      <c r="L2492" s="463"/>
      <c r="M2492" s="449"/>
      <c r="N2492" s="449"/>
    </row>
    <row r="2493" spans="1:14" ht="24.95" customHeight="1" x14ac:dyDescent="0.2">
      <c r="A2493" s="449"/>
      <c r="B2493" s="449"/>
      <c r="C2493" s="449"/>
      <c r="D2493" s="449"/>
      <c r="E2493" s="449"/>
      <c r="F2493" s="449"/>
      <c r="G2493" s="449"/>
      <c r="H2493" s="449"/>
      <c r="I2493" s="449"/>
      <c r="J2493" s="449"/>
      <c r="K2493" s="449"/>
      <c r="L2493" s="463"/>
      <c r="M2493" s="449"/>
      <c r="N2493" s="449"/>
    </row>
    <row r="2494" spans="1:14" ht="24.95" customHeight="1" x14ac:dyDescent="0.2">
      <c r="A2494" s="449"/>
      <c r="B2494" s="449"/>
      <c r="C2494" s="449"/>
      <c r="D2494" s="449"/>
      <c r="E2494" s="449"/>
      <c r="F2494" s="449"/>
      <c r="G2494" s="449"/>
      <c r="H2494" s="449"/>
      <c r="I2494" s="449"/>
      <c r="J2494" s="449"/>
      <c r="K2494" s="449"/>
      <c r="L2494" s="463"/>
      <c r="M2494" s="449"/>
      <c r="N2494" s="449"/>
    </row>
    <row r="2495" spans="1:14" ht="24.95" customHeight="1" x14ac:dyDescent="0.2">
      <c r="A2495" s="449"/>
      <c r="B2495" s="449"/>
      <c r="C2495" s="449"/>
      <c r="D2495" s="449"/>
      <c r="E2495" s="449"/>
      <c r="F2495" s="449"/>
      <c r="G2495" s="449"/>
      <c r="H2495" s="449"/>
      <c r="I2495" s="449"/>
      <c r="J2495" s="449"/>
      <c r="K2495" s="449"/>
      <c r="L2495" s="463"/>
      <c r="M2495" s="449"/>
      <c r="N2495" s="449"/>
    </row>
    <row r="2496" spans="1:14" ht="24.95" customHeight="1" x14ac:dyDescent="0.2">
      <c r="A2496" s="449"/>
      <c r="B2496" s="449"/>
      <c r="C2496" s="449"/>
      <c r="D2496" s="449"/>
      <c r="E2496" s="449"/>
      <c r="F2496" s="449"/>
      <c r="G2496" s="449"/>
      <c r="H2496" s="449"/>
      <c r="I2496" s="449"/>
      <c r="J2496" s="449"/>
      <c r="K2496" s="449"/>
      <c r="L2496" s="463"/>
      <c r="M2496" s="449"/>
      <c r="N2496" s="449"/>
    </row>
    <row r="2497" spans="1:14" ht="24.95" customHeight="1" x14ac:dyDescent="0.2">
      <c r="A2497" s="449"/>
      <c r="B2497" s="449"/>
      <c r="C2497" s="449"/>
      <c r="D2497" s="449"/>
      <c r="E2497" s="449"/>
      <c r="F2497" s="449"/>
      <c r="G2497" s="449"/>
      <c r="H2497" s="449"/>
      <c r="I2497" s="449"/>
      <c r="J2497" s="449"/>
      <c r="K2497" s="449"/>
      <c r="L2497" s="463"/>
      <c r="M2497" s="449"/>
      <c r="N2497" s="449"/>
    </row>
    <row r="2498" spans="1:14" ht="24.95" customHeight="1" x14ac:dyDescent="0.2">
      <c r="A2498" s="449"/>
      <c r="B2498" s="449"/>
      <c r="C2498" s="449"/>
      <c r="D2498" s="449"/>
      <c r="E2498" s="449"/>
      <c r="F2498" s="449"/>
      <c r="G2498" s="449"/>
      <c r="H2498" s="449"/>
      <c r="I2498" s="449"/>
      <c r="J2498" s="449"/>
      <c r="K2498" s="449"/>
      <c r="L2498" s="463"/>
      <c r="M2498" s="449"/>
      <c r="N2498" s="449"/>
    </row>
    <row r="2499" spans="1:14" ht="24.95" customHeight="1" x14ac:dyDescent="0.2">
      <c r="A2499" s="449"/>
      <c r="B2499" s="449"/>
      <c r="C2499" s="449"/>
      <c r="D2499" s="449"/>
      <c r="E2499" s="449"/>
      <c r="F2499" s="449"/>
      <c r="G2499" s="449"/>
      <c r="H2499" s="449"/>
      <c r="I2499" s="449"/>
      <c r="J2499" s="449"/>
      <c r="K2499" s="449"/>
      <c r="L2499" s="449"/>
      <c r="M2499" s="449"/>
      <c r="N2499" s="449"/>
    </row>
    <row r="2500" spans="1:14" ht="24.95" customHeight="1" x14ac:dyDescent="0.2">
      <c r="A2500" s="449"/>
      <c r="B2500" s="449"/>
      <c r="C2500" s="449"/>
      <c r="D2500" s="449"/>
      <c r="E2500" s="449"/>
      <c r="F2500" s="449"/>
      <c r="G2500" s="449"/>
      <c r="H2500" s="449"/>
      <c r="I2500" s="449"/>
      <c r="J2500" s="449"/>
      <c r="K2500" s="449"/>
      <c r="L2500" s="449"/>
      <c r="M2500" s="449"/>
      <c r="N2500" s="449"/>
    </row>
    <row r="2501" spans="1:14" ht="24.95" customHeight="1" x14ac:dyDescent="0.2">
      <c r="A2501" s="449"/>
      <c r="B2501" s="449"/>
      <c r="C2501" s="449"/>
      <c r="D2501" s="449"/>
      <c r="E2501" s="449"/>
      <c r="F2501" s="449"/>
      <c r="G2501" s="449"/>
      <c r="H2501" s="449"/>
      <c r="I2501" s="449"/>
      <c r="J2501" s="449"/>
      <c r="K2501" s="449"/>
      <c r="L2501" s="449"/>
      <c r="M2501" s="449"/>
      <c r="N2501" s="449"/>
    </row>
    <row r="2502" spans="1:14" ht="24.95" customHeight="1" x14ac:dyDescent="0.2">
      <c r="A2502" s="449"/>
      <c r="B2502" s="449"/>
      <c r="C2502" s="449"/>
      <c r="D2502" s="449"/>
      <c r="E2502" s="449"/>
      <c r="F2502" s="449"/>
      <c r="G2502" s="449"/>
      <c r="H2502" s="449"/>
      <c r="I2502" s="449"/>
      <c r="J2502" s="449"/>
      <c r="K2502" s="449"/>
      <c r="L2502" s="449"/>
      <c r="M2502" s="449"/>
      <c r="N2502" s="449"/>
    </row>
    <row r="2503" spans="1:14" ht="24.95" customHeight="1" x14ac:dyDescent="0.2">
      <c r="A2503" s="449"/>
      <c r="B2503" s="449"/>
      <c r="C2503" s="449"/>
      <c r="D2503" s="449"/>
      <c r="E2503" s="449"/>
      <c r="F2503" s="449"/>
      <c r="G2503" s="449"/>
      <c r="H2503" s="449"/>
      <c r="I2503" s="449"/>
      <c r="J2503" s="449"/>
      <c r="K2503" s="449"/>
      <c r="L2503" s="449"/>
      <c r="M2503" s="449"/>
      <c r="N2503" s="449"/>
    </row>
    <row r="2504" spans="1:14" ht="24.95" customHeight="1" x14ac:dyDescent="0.2">
      <c r="A2504" s="449"/>
      <c r="B2504" s="449"/>
      <c r="C2504" s="449"/>
      <c r="D2504" s="449"/>
      <c r="E2504" s="449"/>
      <c r="F2504" s="449"/>
      <c r="G2504" s="449"/>
      <c r="H2504" s="449"/>
      <c r="I2504" s="449"/>
      <c r="J2504" s="449"/>
      <c r="K2504" s="449"/>
      <c r="L2504" s="449"/>
      <c r="M2504" s="449"/>
      <c r="N2504" s="449"/>
    </row>
    <row r="2505" spans="1:14" ht="24.95" customHeight="1" x14ac:dyDescent="0.2">
      <c r="A2505" s="449"/>
      <c r="B2505" s="449"/>
      <c r="C2505" s="449"/>
      <c r="D2505" s="449"/>
      <c r="E2505" s="449"/>
      <c r="F2505" s="449"/>
      <c r="G2505" s="449"/>
      <c r="H2505" s="449"/>
      <c r="I2505" s="449"/>
      <c r="J2505" s="449"/>
      <c r="K2505" s="449"/>
      <c r="L2505" s="449"/>
      <c r="M2505" s="449"/>
      <c r="N2505" s="449"/>
    </row>
    <row r="2506" spans="1:14" ht="24.95" customHeight="1" x14ac:dyDescent="0.2">
      <c r="A2506" s="449"/>
      <c r="B2506" s="449"/>
      <c r="C2506" s="449"/>
      <c r="D2506" s="449"/>
      <c r="E2506" s="449"/>
      <c r="F2506" s="449"/>
      <c r="G2506" s="449"/>
      <c r="H2506" s="449"/>
      <c r="I2506" s="449"/>
      <c r="J2506" s="449"/>
      <c r="K2506" s="449"/>
      <c r="L2506" s="449"/>
      <c r="M2506" s="449"/>
      <c r="N2506" s="449"/>
    </row>
    <row r="2507" spans="1:14" ht="24.95" customHeight="1" x14ac:dyDescent="0.2">
      <c r="A2507" s="449"/>
      <c r="B2507" s="449"/>
      <c r="C2507" s="449"/>
      <c r="D2507" s="449"/>
      <c r="E2507" s="449"/>
      <c r="F2507" s="449"/>
      <c r="G2507" s="449"/>
      <c r="H2507" s="449"/>
      <c r="I2507" s="449"/>
      <c r="J2507" s="449"/>
      <c r="K2507" s="449"/>
      <c r="L2507" s="449"/>
      <c r="M2507" s="449"/>
      <c r="N2507" s="449"/>
    </row>
    <row r="2508" spans="1:14" ht="24.95" customHeight="1" x14ac:dyDescent="0.2">
      <c r="A2508" s="449"/>
      <c r="B2508" s="449"/>
      <c r="C2508" s="449"/>
      <c r="D2508" s="449"/>
      <c r="E2508" s="449"/>
      <c r="F2508" s="449"/>
      <c r="G2508" s="449"/>
      <c r="H2508" s="449"/>
      <c r="I2508" s="449"/>
      <c r="J2508" s="449"/>
      <c r="K2508" s="449"/>
      <c r="L2508" s="449"/>
      <c r="M2508" s="449"/>
      <c r="N2508" s="449"/>
    </row>
    <row r="2509" spans="1:14" ht="24.95" customHeight="1" x14ac:dyDescent="0.2">
      <c r="A2509" s="449"/>
      <c r="B2509" s="449"/>
      <c r="C2509" s="449"/>
      <c r="D2509" s="449"/>
      <c r="E2509" s="449"/>
      <c r="F2509" s="449"/>
      <c r="G2509" s="449"/>
      <c r="H2509" s="449"/>
      <c r="I2509" s="449"/>
      <c r="J2509" s="449"/>
      <c r="K2509" s="449"/>
      <c r="L2509" s="449"/>
      <c r="M2509" s="449"/>
      <c r="N2509" s="449"/>
    </row>
    <row r="2510" spans="1:14" ht="24.95" customHeight="1" x14ac:dyDescent="0.2">
      <c r="A2510" s="449"/>
      <c r="B2510" s="449"/>
      <c r="C2510" s="449"/>
      <c r="D2510" s="449"/>
      <c r="E2510" s="449"/>
      <c r="F2510" s="449"/>
      <c r="G2510" s="449"/>
      <c r="H2510" s="449"/>
      <c r="I2510" s="449"/>
      <c r="J2510" s="449"/>
      <c r="K2510" s="449"/>
      <c r="L2510" s="449"/>
      <c r="M2510" s="449"/>
      <c r="N2510" s="449"/>
    </row>
    <row r="2511" spans="1:14" ht="24.95" customHeight="1" x14ac:dyDescent="0.2">
      <c r="A2511" s="449"/>
      <c r="B2511" s="449"/>
      <c r="C2511" s="449"/>
      <c r="D2511" s="449"/>
      <c r="E2511" s="449"/>
      <c r="F2511" s="449"/>
      <c r="G2511" s="449"/>
      <c r="H2511" s="449"/>
      <c r="I2511" s="449"/>
      <c r="J2511" s="449"/>
      <c r="K2511" s="449"/>
      <c r="L2511" s="449"/>
      <c r="M2511" s="449"/>
      <c r="N2511" s="449"/>
    </row>
    <row r="2512" spans="1:14" ht="24.95" customHeight="1" x14ac:dyDescent="0.2">
      <c r="A2512" s="449"/>
      <c r="B2512" s="449"/>
      <c r="C2512" s="449"/>
      <c r="D2512" s="449"/>
      <c r="E2512" s="449"/>
      <c r="F2512" s="449"/>
      <c r="G2512" s="449"/>
      <c r="H2512" s="449"/>
      <c r="I2512" s="449"/>
      <c r="J2512" s="449"/>
      <c r="K2512" s="449"/>
      <c r="L2512" s="449"/>
      <c r="M2512" s="449"/>
      <c r="N2512" s="449"/>
    </row>
    <row r="2513" spans="1:14" ht="24.95" customHeight="1" x14ac:dyDescent="0.2">
      <c r="A2513" s="449"/>
      <c r="B2513" s="449"/>
      <c r="C2513" s="449"/>
      <c r="D2513" s="449"/>
      <c r="E2513" s="449"/>
      <c r="F2513" s="449"/>
      <c r="G2513" s="449"/>
      <c r="H2513" s="449"/>
      <c r="I2513" s="449"/>
      <c r="J2513" s="449"/>
      <c r="K2513" s="449"/>
      <c r="L2513" s="449"/>
      <c r="M2513" s="449"/>
      <c r="N2513" s="449"/>
    </row>
    <row r="2514" spans="1:14" ht="24.95" customHeight="1" x14ac:dyDescent="0.2">
      <c r="A2514" s="449"/>
      <c r="B2514" s="449"/>
      <c r="C2514" s="449"/>
      <c r="D2514" s="449"/>
      <c r="E2514" s="449"/>
      <c r="F2514" s="449"/>
      <c r="G2514" s="449"/>
      <c r="H2514" s="449"/>
      <c r="I2514" s="449"/>
      <c r="J2514" s="449"/>
      <c r="K2514" s="449"/>
      <c r="L2514" s="449"/>
      <c r="M2514" s="449"/>
      <c r="N2514" s="449"/>
    </row>
    <row r="2515" spans="1:14" ht="24.95" customHeight="1" x14ac:dyDescent="0.2">
      <c r="A2515" s="449"/>
      <c r="B2515" s="449"/>
      <c r="C2515" s="449"/>
      <c r="D2515" s="449"/>
      <c r="E2515" s="449"/>
      <c r="F2515" s="449"/>
      <c r="G2515" s="449"/>
      <c r="H2515" s="449"/>
      <c r="I2515" s="449"/>
      <c r="J2515" s="449"/>
      <c r="K2515" s="449"/>
      <c r="L2515" s="449"/>
      <c r="M2515" s="449"/>
      <c r="N2515" s="449"/>
    </row>
    <row r="2516" spans="1:14" ht="24.95" customHeight="1" x14ac:dyDescent="0.2">
      <c r="A2516" s="449"/>
      <c r="B2516" s="449"/>
      <c r="C2516" s="449"/>
      <c r="D2516" s="449"/>
      <c r="E2516" s="449"/>
      <c r="F2516" s="449"/>
      <c r="G2516" s="449"/>
      <c r="H2516" s="449"/>
      <c r="I2516" s="449"/>
      <c r="J2516" s="449"/>
      <c r="K2516" s="449"/>
      <c r="L2516" s="449"/>
      <c r="M2516" s="449"/>
      <c r="N2516" s="449"/>
    </row>
    <row r="2517" spans="1:14" ht="24.95" customHeight="1" x14ac:dyDescent="0.2">
      <c r="A2517" s="449"/>
      <c r="B2517" s="449"/>
      <c r="C2517" s="449"/>
      <c r="D2517" s="449"/>
      <c r="E2517" s="449"/>
      <c r="F2517" s="449"/>
      <c r="G2517" s="449"/>
      <c r="H2517" s="449"/>
      <c r="I2517" s="449"/>
      <c r="J2517" s="449"/>
      <c r="K2517" s="449"/>
      <c r="L2517" s="449"/>
      <c r="M2517" s="449"/>
      <c r="N2517" s="449"/>
    </row>
    <row r="2518" spans="1:14" ht="24.95" customHeight="1" x14ac:dyDescent="0.2">
      <c r="A2518" s="449"/>
      <c r="B2518" s="449"/>
      <c r="C2518" s="449"/>
      <c r="D2518" s="449"/>
      <c r="E2518" s="449"/>
      <c r="F2518" s="449"/>
      <c r="G2518" s="449"/>
      <c r="H2518" s="449"/>
      <c r="I2518" s="449"/>
      <c r="J2518" s="449"/>
      <c r="K2518" s="449"/>
      <c r="L2518" s="449"/>
      <c r="M2518" s="449"/>
      <c r="N2518" s="4">
        <v>31</v>
      </c>
    </row>
    <row r="2519" spans="1:14" ht="51.75" customHeight="1" x14ac:dyDescent="0.2">
      <c r="A2519" s="667" t="s">
        <v>572</v>
      </c>
      <c r="B2519" s="706"/>
      <c r="C2519" s="706"/>
      <c r="D2519" s="706"/>
      <c r="E2519" s="706"/>
      <c r="F2519" s="706"/>
      <c r="G2519" s="706"/>
      <c r="H2519" s="706"/>
      <c r="I2519" s="706"/>
      <c r="J2519" s="706"/>
      <c r="K2519" s="706"/>
      <c r="L2519" s="706"/>
      <c r="M2519" s="706"/>
      <c r="N2519" s="706"/>
    </row>
    <row r="2520" spans="1:14" ht="24.95" customHeight="1" x14ac:dyDescent="0.2">
      <c r="A2520" s="449"/>
      <c r="B2520" s="449"/>
      <c r="C2520" s="449"/>
      <c r="D2520" s="449"/>
      <c r="E2520" s="449"/>
      <c r="F2520" s="449"/>
      <c r="G2520" s="449"/>
      <c r="H2520" s="449"/>
      <c r="I2520" s="449"/>
      <c r="J2520" s="449"/>
      <c r="K2520" s="449"/>
      <c r="L2520" s="449"/>
      <c r="M2520" s="449"/>
      <c r="N2520" s="449"/>
    </row>
    <row r="2521" spans="1:14" ht="39.950000000000003" customHeight="1" x14ac:dyDescent="0.2">
      <c r="A2521" s="655" t="s">
        <v>645</v>
      </c>
      <c r="B2521" s="655"/>
      <c r="C2521" s="655"/>
      <c r="D2521" s="655"/>
      <c r="E2521" s="655"/>
      <c r="F2521" s="655"/>
      <c r="G2521" s="655"/>
      <c r="H2521" s="655"/>
      <c r="I2521" s="655"/>
      <c r="J2521" s="655"/>
      <c r="K2521" s="655"/>
      <c r="L2521" s="655"/>
      <c r="M2521" s="655"/>
      <c r="N2521" s="655"/>
    </row>
    <row r="2522" spans="1:14" ht="24.95" customHeight="1" x14ac:dyDescent="0.2">
      <c r="A2522" s="449"/>
      <c r="B2522" s="449"/>
      <c r="C2522" s="449"/>
      <c r="D2522" s="449"/>
      <c r="E2522" s="449"/>
      <c r="F2522" s="449"/>
      <c r="G2522" s="449"/>
      <c r="H2522" s="449"/>
      <c r="I2522" s="449"/>
      <c r="J2522" s="449"/>
      <c r="K2522" s="449"/>
      <c r="L2522" s="449"/>
      <c r="M2522" s="449"/>
      <c r="N2522" s="449"/>
    </row>
    <row r="2523" spans="1:14" ht="45.75" customHeight="1" x14ac:dyDescent="0.2">
      <c r="A2523" s="572" t="s">
        <v>621</v>
      </c>
      <c r="B2523" s="573"/>
      <c r="C2523" s="573"/>
      <c r="D2523" s="620" t="s">
        <v>284</v>
      </c>
      <c r="E2523" s="621"/>
      <c r="F2523" s="449"/>
      <c r="G2523" s="449"/>
      <c r="H2523" s="449"/>
      <c r="I2523" s="449"/>
      <c r="J2523" s="449"/>
      <c r="K2523" s="449"/>
      <c r="L2523" s="449"/>
      <c r="M2523" s="449"/>
      <c r="N2523" s="449"/>
    </row>
    <row r="2524" spans="1:14" ht="24.95" customHeight="1" x14ac:dyDescent="0.2">
      <c r="A2524" s="608" t="s">
        <v>287</v>
      </c>
      <c r="B2524" s="575"/>
      <c r="C2524" s="575"/>
      <c r="D2524" s="575">
        <v>496337743.79621613</v>
      </c>
      <c r="E2524" s="575"/>
      <c r="F2524" s="449"/>
      <c r="G2524" s="449"/>
      <c r="H2524" s="449"/>
      <c r="I2524" s="449"/>
      <c r="J2524" s="449"/>
      <c r="K2524" s="449"/>
      <c r="L2524" s="449"/>
      <c r="M2524" s="449"/>
      <c r="N2524" s="449"/>
    </row>
    <row r="2525" spans="1:14" ht="24.95" customHeight="1" x14ac:dyDescent="0.2">
      <c r="A2525" s="608" t="s">
        <v>289</v>
      </c>
      <c r="B2525" s="575"/>
      <c r="C2525" s="575"/>
      <c r="D2525" s="575">
        <v>596551111.85889518</v>
      </c>
      <c r="E2525" s="575"/>
      <c r="F2525" s="449"/>
      <c r="G2525" s="449"/>
      <c r="H2525" s="449"/>
      <c r="I2525" s="449"/>
      <c r="J2525" s="449"/>
      <c r="K2525" s="449"/>
      <c r="L2525" s="449"/>
      <c r="M2525" s="449"/>
      <c r="N2525" s="449"/>
    </row>
    <row r="2526" spans="1:14" ht="24.95" customHeight="1" x14ac:dyDescent="0.2">
      <c r="A2526" s="608" t="s">
        <v>291</v>
      </c>
      <c r="B2526" s="575"/>
      <c r="C2526" s="575"/>
      <c r="D2526" s="575">
        <v>372111692.61132109</v>
      </c>
      <c r="E2526" s="575"/>
      <c r="F2526" s="449"/>
      <c r="G2526" s="449"/>
      <c r="H2526" s="449"/>
      <c r="I2526" s="449"/>
      <c r="J2526" s="449"/>
      <c r="K2526" s="449"/>
      <c r="L2526" s="449"/>
      <c r="M2526" s="449"/>
      <c r="N2526" s="449"/>
    </row>
    <row r="2527" spans="1:14" ht="24.95" customHeight="1" x14ac:dyDescent="0.2">
      <c r="A2527" s="608" t="s">
        <v>293</v>
      </c>
      <c r="B2527" s="575"/>
      <c r="C2527" s="575"/>
      <c r="D2527" s="575">
        <v>424589779.52864987</v>
      </c>
      <c r="E2527" s="575"/>
      <c r="F2527" s="449"/>
      <c r="G2527" s="449"/>
      <c r="H2527" s="449"/>
      <c r="I2527" s="449"/>
      <c r="J2527" s="449"/>
      <c r="K2527" s="449"/>
      <c r="L2527" s="449"/>
      <c r="M2527" s="449"/>
      <c r="N2527" s="449"/>
    </row>
    <row r="2528" spans="1:14" ht="24.95" customHeight="1" x14ac:dyDescent="0.2">
      <c r="A2528" s="608" t="s">
        <v>295</v>
      </c>
      <c r="B2528" s="575"/>
      <c r="C2528" s="575"/>
      <c r="D2528" s="575">
        <v>142667796.6956526</v>
      </c>
      <c r="E2528" s="575"/>
      <c r="F2528" s="449"/>
      <c r="G2528" s="449"/>
      <c r="H2528" s="449"/>
      <c r="I2528" s="449"/>
      <c r="J2528" s="449"/>
      <c r="K2528" s="449"/>
      <c r="L2528" s="449"/>
      <c r="M2528" s="449"/>
      <c r="N2528" s="449"/>
    </row>
    <row r="2529" spans="1:14" ht="24.95" customHeight="1" x14ac:dyDescent="0.2">
      <c r="A2529" s="608" t="s">
        <v>297</v>
      </c>
      <c r="B2529" s="575"/>
      <c r="C2529" s="575"/>
      <c r="D2529" s="575">
        <v>156667872.17088464</v>
      </c>
      <c r="E2529" s="575"/>
      <c r="F2529" s="449"/>
      <c r="G2529" s="449"/>
      <c r="H2529" s="449"/>
      <c r="I2529" s="449"/>
      <c r="J2529" s="449"/>
      <c r="K2529" s="449"/>
      <c r="L2529" s="449"/>
      <c r="M2529" s="449"/>
      <c r="N2529" s="449"/>
    </row>
    <row r="2530" spans="1:14" ht="24.95" customHeight="1" x14ac:dyDescent="0.2">
      <c r="A2530" s="608" t="s">
        <v>298</v>
      </c>
      <c r="B2530" s="575"/>
      <c r="C2530" s="575"/>
      <c r="D2530" s="575">
        <v>2407229.5898812367</v>
      </c>
      <c r="E2530" s="575"/>
      <c r="F2530" s="449"/>
      <c r="G2530" s="449"/>
      <c r="H2530" s="449"/>
      <c r="I2530" s="449"/>
      <c r="J2530" s="449"/>
      <c r="K2530" s="449"/>
      <c r="L2530" s="449"/>
      <c r="M2530" s="449"/>
      <c r="N2530" s="449"/>
    </row>
    <row r="2531" spans="1:14" ht="24.95" customHeight="1" x14ac:dyDescent="0.2">
      <c r="A2531" s="517" t="s">
        <v>284</v>
      </c>
      <c r="B2531" s="581"/>
      <c r="C2531" s="581"/>
      <c r="D2531" s="622">
        <v>2191333226.2515006</v>
      </c>
      <c r="E2531" s="581"/>
      <c r="F2531" s="449"/>
      <c r="G2531" s="449"/>
      <c r="H2531" s="449"/>
      <c r="I2531" s="449"/>
      <c r="J2531" s="449"/>
      <c r="K2531" s="449"/>
      <c r="L2531" s="449"/>
      <c r="M2531" s="449"/>
      <c r="N2531" s="449"/>
    </row>
    <row r="2532" spans="1:14" ht="24.95" customHeight="1" x14ac:dyDescent="0.2">
      <c r="A2532" s="449"/>
      <c r="B2532" s="449"/>
      <c r="C2532" s="449"/>
      <c r="D2532" s="449"/>
      <c r="E2532" s="449"/>
      <c r="F2532" s="449"/>
      <c r="G2532" s="449"/>
      <c r="H2532" s="449"/>
      <c r="I2532" s="449"/>
      <c r="J2532" s="449"/>
      <c r="K2532" s="449"/>
      <c r="L2532" s="449"/>
      <c r="M2532" s="449"/>
      <c r="N2532" s="449"/>
    </row>
    <row r="2533" spans="1:14" ht="24.95" customHeight="1" x14ac:dyDescent="0.2">
      <c r="A2533" s="449"/>
      <c r="B2533" s="449"/>
      <c r="C2533" s="449"/>
      <c r="D2533" s="449"/>
      <c r="E2533" s="449"/>
      <c r="F2533" s="449"/>
      <c r="G2533" s="449"/>
      <c r="H2533" s="449"/>
      <c r="I2533" s="449"/>
      <c r="J2533" s="449"/>
      <c r="K2533" s="449"/>
      <c r="L2533" s="449"/>
      <c r="M2533" s="449"/>
      <c r="N2533" s="449"/>
    </row>
    <row r="2534" spans="1:14" ht="24.95" customHeight="1" x14ac:dyDescent="0.2">
      <c r="A2534" s="449"/>
      <c r="B2534" s="449"/>
      <c r="C2534" s="449"/>
      <c r="D2534" s="449"/>
      <c r="E2534" s="449"/>
      <c r="F2534" s="449"/>
      <c r="G2534" s="449"/>
      <c r="H2534" s="449"/>
      <c r="I2534" s="449"/>
      <c r="J2534" s="449"/>
      <c r="K2534" s="449"/>
      <c r="L2534" s="449"/>
      <c r="M2534" s="449"/>
      <c r="N2534" s="449"/>
    </row>
    <row r="2535" spans="1:14" ht="24.95" customHeight="1" x14ac:dyDescent="0.2">
      <c r="A2535" s="449"/>
      <c r="B2535" s="449"/>
      <c r="C2535" s="449"/>
      <c r="D2535" s="449"/>
      <c r="E2535" s="449"/>
      <c r="F2535" s="449"/>
      <c r="G2535" s="449"/>
      <c r="H2535" s="449"/>
      <c r="I2535" s="449"/>
      <c r="J2535" s="449"/>
      <c r="K2535" s="449"/>
      <c r="L2535" s="449"/>
      <c r="M2535" s="449"/>
      <c r="N2535" s="449"/>
    </row>
    <row r="2536" spans="1:14" ht="39.950000000000003" customHeight="1" x14ac:dyDescent="0.2">
      <c r="A2536" s="655" t="s">
        <v>646</v>
      </c>
      <c r="B2536" s="655"/>
      <c r="C2536" s="655"/>
      <c r="D2536" s="655"/>
      <c r="E2536" s="655"/>
      <c r="F2536" s="655"/>
      <c r="G2536" s="655"/>
      <c r="H2536" s="655"/>
      <c r="I2536" s="655"/>
      <c r="J2536" s="655"/>
      <c r="K2536" s="655"/>
      <c r="L2536" s="655"/>
      <c r="M2536" s="655"/>
      <c r="N2536" s="655"/>
    </row>
    <row r="2537" spans="1:14" ht="24.95" customHeight="1" x14ac:dyDescent="0.2">
      <c r="A2537" s="449"/>
      <c r="B2537" s="449"/>
      <c r="C2537" s="449"/>
      <c r="D2537" s="449"/>
      <c r="E2537" s="449"/>
      <c r="F2537" s="449"/>
      <c r="G2537" s="449"/>
      <c r="H2537" s="449"/>
      <c r="I2537" s="449"/>
      <c r="J2537" s="449"/>
      <c r="K2537" s="449"/>
      <c r="L2537" s="449"/>
      <c r="M2537" s="449"/>
      <c r="N2537" s="449"/>
    </row>
    <row r="2538" spans="1:14" ht="45.75" customHeight="1" x14ac:dyDescent="0.2">
      <c r="A2538" s="572" t="s">
        <v>621</v>
      </c>
      <c r="B2538" s="573"/>
      <c r="C2538" s="573"/>
      <c r="D2538" s="620" t="s">
        <v>284</v>
      </c>
      <c r="E2538" s="621"/>
      <c r="F2538" s="656" t="s">
        <v>285</v>
      </c>
      <c r="G2538" s="656"/>
      <c r="H2538" s="449"/>
      <c r="I2538" s="449"/>
      <c r="J2538" s="449"/>
      <c r="K2538" s="449"/>
      <c r="L2538" s="449"/>
      <c r="M2538" s="449"/>
      <c r="N2538" s="449"/>
    </row>
    <row r="2539" spans="1:14" ht="24.95" customHeight="1" x14ac:dyDescent="0.2">
      <c r="A2539" s="608" t="s">
        <v>287</v>
      </c>
      <c r="B2539" s="575"/>
      <c r="C2539" s="575"/>
      <c r="D2539" s="575">
        <v>473211339.66428691</v>
      </c>
      <c r="E2539" s="575"/>
      <c r="F2539" s="657">
        <v>36.058507844807266</v>
      </c>
      <c r="G2539" s="657"/>
      <c r="H2539" s="449"/>
      <c r="I2539" s="449"/>
      <c r="J2539" s="449"/>
      <c r="K2539" s="449"/>
      <c r="L2539" s="449"/>
      <c r="M2539" s="449"/>
      <c r="N2539" s="449"/>
    </row>
    <row r="2540" spans="1:14" ht="24.95" customHeight="1" x14ac:dyDescent="0.2">
      <c r="A2540" s="608" t="s">
        <v>289</v>
      </c>
      <c r="B2540" s="575"/>
      <c r="C2540" s="575"/>
      <c r="D2540" s="575">
        <v>305537048.51302612</v>
      </c>
      <c r="E2540" s="575"/>
      <c r="F2540" s="662">
        <v>23.281796392500262</v>
      </c>
      <c r="G2540" s="662"/>
      <c r="H2540" s="449"/>
      <c r="I2540" s="449"/>
      <c r="J2540" s="449"/>
      <c r="K2540" s="449"/>
      <c r="L2540" s="449"/>
      <c r="M2540" s="449"/>
      <c r="N2540" s="449"/>
    </row>
    <row r="2541" spans="1:14" ht="24.95" customHeight="1" x14ac:dyDescent="0.2">
      <c r="A2541" s="608" t="s">
        <v>291</v>
      </c>
      <c r="B2541" s="575"/>
      <c r="C2541" s="575"/>
      <c r="D2541" s="575">
        <v>148259484.23331529</v>
      </c>
      <c r="E2541" s="575"/>
      <c r="F2541" s="662">
        <v>11.297311216351524</v>
      </c>
      <c r="G2541" s="662"/>
      <c r="H2541" s="449"/>
      <c r="I2541" s="449"/>
      <c r="J2541" s="449"/>
      <c r="K2541" s="449"/>
      <c r="L2541" s="449"/>
      <c r="M2541" s="449"/>
      <c r="N2541" s="449"/>
    </row>
    <row r="2542" spans="1:14" ht="24.95" customHeight="1" x14ac:dyDescent="0.2">
      <c r="A2542" s="608" t="s">
        <v>293</v>
      </c>
      <c r="B2542" s="575"/>
      <c r="C2542" s="575"/>
      <c r="D2542" s="575">
        <v>179540480.38682646</v>
      </c>
      <c r="E2542" s="575"/>
      <c r="F2542" s="662">
        <v>13.680910151226952</v>
      </c>
      <c r="G2542" s="662"/>
      <c r="H2542" s="449"/>
      <c r="I2542" s="449"/>
      <c r="J2542" s="449"/>
      <c r="K2542" s="449"/>
      <c r="L2542" s="449"/>
      <c r="M2542" s="449"/>
      <c r="N2542" s="449"/>
    </row>
    <row r="2543" spans="1:14" ht="24.95" customHeight="1" x14ac:dyDescent="0.2">
      <c r="A2543" s="608" t="s">
        <v>295</v>
      </c>
      <c r="B2543" s="575"/>
      <c r="C2543" s="575"/>
      <c r="D2543" s="575">
        <v>65784071.714019328</v>
      </c>
      <c r="E2543" s="575"/>
      <c r="F2543" s="662">
        <v>5.0127189843890161</v>
      </c>
      <c r="G2543" s="662"/>
      <c r="H2543" s="449"/>
      <c r="I2543" s="449"/>
      <c r="J2543" s="449"/>
      <c r="K2543" s="449"/>
      <c r="L2543" s="449"/>
      <c r="M2543" s="449"/>
      <c r="N2543" s="449"/>
    </row>
    <row r="2544" spans="1:14" ht="24.95" customHeight="1" x14ac:dyDescent="0.2">
      <c r="A2544" s="608" t="s">
        <v>297</v>
      </c>
      <c r="B2544" s="575"/>
      <c r="C2544" s="575"/>
      <c r="D2544" s="575">
        <v>77268157.69235985</v>
      </c>
      <c r="E2544" s="575"/>
      <c r="F2544" s="662">
        <v>5.8878015735640972</v>
      </c>
      <c r="G2544" s="662"/>
      <c r="H2544" s="449"/>
      <c r="I2544" s="449"/>
      <c r="J2544" s="449"/>
      <c r="K2544" s="449"/>
      <c r="L2544" s="449"/>
      <c r="M2544" s="449"/>
      <c r="N2544" s="449"/>
    </row>
    <row r="2545" spans="1:14" ht="24.95" customHeight="1" x14ac:dyDescent="0.2">
      <c r="A2545" s="608" t="s">
        <v>298</v>
      </c>
      <c r="B2545" s="575"/>
      <c r="C2545" s="575"/>
      <c r="D2545" s="575">
        <v>870389.00193274056</v>
      </c>
      <c r="E2545" s="575"/>
      <c r="F2545" s="662">
        <v>6.6323281002714951E-2</v>
      </c>
      <c r="G2545" s="662"/>
      <c r="H2545" s="449"/>
      <c r="I2545" s="449"/>
      <c r="J2545" s="449"/>
      <c r="K2545" s="449"/>
      <c r="L2545" s="449"/>
      <c r="M2545" s="449"/>
      <c r="N2545" s="449"/>
    </row>
    <row r="2546" spans="1:14" ht="24.95" customHeight="1" x14ac:dyDescent="0.2">
      <c r="A2546" s="517" t="s">
        <v>284</v>
      </c>
      <c r="B2546" s="581"/>
      <c r="C2546" s="581"/>
      <c r="D2546" s="622">
        <v>1250470971.2057669</v>
      </c>
      <c r="E2546" s="581"/>
      <c r="F2546" s="664">
        <v>95.285369443841816</v>
      </c>
      <c r="G2546" s="664"/>
      <c r="H2546" s="449"/>
      <c r="I2546" s="449"/>
      <c r="J2546" s="449"/>
      <c r="K2546" s="449"/>
      <c r="L2546" s="449"/>
      <c r="M2546" s="449"/>
      <c r="N2546" s="449"/>
    </row>
    <row r="2547" spans="1:14" ht="24.95" customHeight="1" x14ac:dyDescent="0.2">
      <c r="A2547" s="449"/>
      <c r="B2547" s="449"/>
      <c r="C2547" s="449"/>
      <c r="D2547" s="449"/>
      <c r="E2547" s="449"/>
      <c r="F2547" s="449"/>
      <c r="G2547" s="449"/>
      <c r="H2547" s="449"/>
      <c r="I2547" s="449"/>
      <c r="J2547" s="449"/>
      <c r="K2547" s="449"/>
      <c r="L2547" s="449"/>
      <c r="M2547" s="449"/>
      <c r="N2547" s="449"/>
    </row>
    <row r="2548" spans="1:14" ht="24.95" customHeight="1" x14ac:dyDescent="0.2">
      <c r="A2548" s="449"/>
      <c r="B2548" s="449"/>
      <c r="C2548" s="449"/>
      <c r="D2548" s="449"/>
      <c r="E2548" s="449"/>
      <c r="F2548" s="449"/>
      <c r="G2548" s="449"/>
      <c r="H2548" s="449"/>
      <c r="I2548" s="449"/>
      <c r="J2548" s="449"/>
      <c r="K2548" s="449"/>
      <c r="L2548" s="449"/>
      <c r="M2548" s="449"/>
      <c r="N2548" s="449"/>
    </row>
    <row r="2549" spans="1:14" ht="24.95" customHeight="1" x14ac:dyDescent="0.2">
      <c r="A2549" s="449"/>
      <c r="B2549" s="449"/>
      <c r="C2549" s="449"/>
      <c r="D2549" s="449"/>
      <c r="E2549" s="449"/>
      <c r="F2549" s="449"/>
      <c r="G2549" s="449"/>
      <c r="H2549" s="449"/>
      <c r="I2549" s="449"/>
      <c r="J2549" s="449"/>
      <c r="K2549" s="449"/>
      <c r="L2549" s="449"/>
      <c r="M2549" s="449"/>
      <c r="N2549" s="449"/>
    </row>
    <row r="2550" spans="1:14" ht="24.95" customHeight="1" x14ac:dyDescent="0.2">
      <c r="A2550" s="449"/>
      <c r="B2550" s="449"/>
      <c r="C2550" s="449"/>
      <c r="D2550" s="449"/>
      <c r="E2550" s="449"/>
      <c r="F2550" s="449"/>
      <c r="G2550" s="449"/>
      <c r="H2550" s="449"/>
      <c r="I2550" s="449"/>
      <c r="J2550" s="449"/>
      <c r="K2550" s="449"/>
      <c r="L2550" s="449"/>
      <c r="M2550" s="449"/>
      <c r="N2550" s="449"/>
    </row>
    <row r="2551" spans="1:14" ht="39.950000000000003" customHeight="1" x14ac:dyDescent="0.2">
      <c r="A2551" s="665" t="s">
        <v>602</v>
      </c>
      <c r="B2551" s="665"/>
      <c r="C2551" s="665"/>
      <c r="D2551" s="665"/>
      <c r="E2551" s="665"/>
      <c r="F2551" s="665"/>
      <c r="G2551" s="665"/>
      <c r="H2551" s="665"/>
      <c r="I2551" s="665"/>
      <c r="J2551" s="665"/>
      <c r="K2551" s="665"/>
      <c r="L2551" s="665"/>
      <c r="M2551" s="665"/>
      <c r="N2551" s="665"/>
    </row>
    <row r="2552" spans="1:14" ht="24.95" customHeight="1" x14ac:dyDescent="0.2">
      <c r="A2552" s="665"/>
      <c r="B2552" s="665"/>
      <c r="C2552" s="665"/>
      <c r="D2552" s="665"/>
      <c r="E2552" s="665"/>
      <c r="F2552" s="665"/>
      <c r="G2552" s="665"/>
      <c r="H2552" s="665"/>
      <c r="I2552" s="665"/>
      <c r="J2552" s="665"/>
      <c r="K2552" s="665"/>
      <c r="L2552" s="665"/>
      <c r="M2552" s="665"/>
      <c r="N2552" s="665"/>
    </row>
    <row r="2553" spans="1:14" ht="24.95" customHeight="1" x14ac:dyDescent="0.2">
      <c r="A2553" s="449"/>
      <c r="B2553" s="449"/>
      <c r="C2553" s="449"/>
      <c r="D2553" s="449"/>
      <c r="E2553" s="449"/>
      <c r="F2553" s="449"/>
      <c r="G2553" s="449"/>
      <c r="H2553" s="449"/>
      <c r="I2553" s="449"/>
      <c r="J2553" s="449"/>
      <c r="K2553" s="449"/>
      <c r="L2553" s="449"/>
      <c r="M2553" s="449"/>
      <c r="N2553" s="449"/>
    </row>
    <row r="2554" spans="1:14" ht="24.95" customHeight="1" x14ac:dyDescent="0.2">
      <c r="A2554" s="449"/>
      <c r="B2554" s="449"/>
      <c r="C2554" s="449"/>
      <c r="D2554" s="449"/>
      <c r="E2554" s="449"/>
      <c r="F2554" s="449"/>
      <c r="G2554" s="449"/>
      <c r="H2554" s="449"/>
      <c r="I2554" s="449"/>
      <c r="J2554" s="449"/>
      <c r="K2554" s="449"/>
      <c r="L2554" s="449"/>
      <c r="M2554" s="449"/>
      <c r="N2554" s="449"/>
    </row>
    <row r="2555" spans="1:14" ht="24.95" customHeight="1" x14ac:dyDescent="0.2">
      <c r="A2555" s="449"/>
      <c r="B2555" s="449"/>
      <c r="C2555" s="449"/>
      <c r="D2555" s="449"/>
      <c r="E2555" s="449"/>
      <c r="F2555" s="449"/>
      <c r="G2555" s="449"/>
      <c r="H2555" s="449"/>
      <c r="I2555" s="449"/>
      <c r="J2555" s="449"/>
      <c r="K2555" s="449"/>
      <c r="L2555" s="449"/>
      <c r="M2555" s="449"/>
      <c r="N2555" s="449"/>
    </row>
    <row r="2556" spans="1:14" ht="24.95" customHeight="1" x14ac:dyDescent="0.2">
      <c r="A2556" s="449"/>
      <c r="B2556" s="449"/>
      <c r="C2556" s="449"/>
      <c r="D2556" s="449"/>
      <c r="E2556" s="449"/>
      <c r="F2556" s="449"/>
      <c r="G2556" s="449"/>
      <c r="H2556" s="449"/>
      <c r="I2556" s="449"/>
      <c r="J2556" s="449"/>
      <c r="K2556" s="449"/>
      <c r="L2556" s="449"/>
      <c r="M2556" s="449"/>
      <c r="N2556" s="449"/>
    </row>
    <row r="2557" spans="1:14" ht="24.95" customHeight="1" x14ac:dyDescent="0.2">
      <c r="A2557" s="449"/>
      <c r="B2557" s="449"/>
      <c r="C2557" s="449"/>
      <c r="D2557" s="449"/>
      <c r="E2557" s="449"/>
      <c r="F2557" s="449"/>
      <c r="G2557" s="449"/>
      <c r="H2557" s="449"/>
      <c r="I2557" s="449"/>
      <c r="J2557" s="449"/>
      <c r="K2557" s="449"/>
      <c r="L2557" s="449"/>
      <c r="M2557" s="449"/>
      <c r="N2557" s="449"/>
    </row>
    <row r="2558" spans="1:14" ht="24.95" customHeight="1" x14ac:dyDescent="0.2">
      <c r="A2558" s="449"/>
      <c r="B2558" s="449"/>
      <c r="C2558" s="449"/>
      <c r="D2558" s="449"/>
      <c r="E2558" s="449"/>
      <c r="F2558" s="449"/>
      <c r="G2558" s="449"/>
      <c r="H2558" s="449"/>
      <c r="I2558" s="449"/>
      <c r="J2558" s="449"/>
      <c r="K2558" s="449"/>
      <c r="L2558" s="449"/>
      <c r="M2558" s="449"/>
      <c r="N2558" s="449"/>
    </row>
    <row r="2559" spans="1:14" ht="24.95" customHeight="1" x14ac:dyDescent="0.2">
      <c r="A2559" s="449"/>
      <c r="B2559" s="449"/>
      <c r="C2559" s="449"/>
      <c r="D2559" s="449"/>
      <c r="E2559" s="449"/>
      <c r="F2559" s="449"/>
      <c r="G2559" s="449"/>
      <c r="H2559" s="449"/>
      <c r="I2559" s="449"/>
      <c r="J2559" s="449"/>
      <c r="K2559" s="449"/>
      <c r="L2559" s="449"/>
      <c r="M2559" s="449"/>
      <c r="N2559" s="449"/>
    </row>
    <row r="2560" spans="1:14" ht="24.95" customHeight="1" x14ac:dyDescent="0.2">
      <c r="A2560" s="449"/>
      <c r="B2560" s="449"/>
      <c r="C2560" s="449"/>
      <c r="D2560" s="449"/>
      <c r="E2560" s="449"/>
      <c r="F2560" s="449"/>
      <c r="G2560" s="449"/>
      <c r="H2560" s="449"/>
      <c r="I2560" s="449"/>
      <c r="J2560" s="449"/>
      <c r="K2560" s="449"/>
      <c r="L2560" s="449"/>
      <c r="M2560" s="449"/>
      <c r="N2560" s="449"/>
    </row>
    <row r="2561" spans="1:14" ht="24.95" customHeight="1" x14ac:dyDescent="0.2">
      <c r="A2561" s="449"/>
      <c r="B2561" s="449"/>
      <c r="C2561" s="449"/>
      <c r="D2561" s="449"/>
      <c r="E2561" s="449"/>
      <c r="F2561" s="449"/>
      <c r="G2561" s="449"/>
      <c r="H2561" s="449"/>
      <c r="I2561" s="449"/>
      <c r="J2561" s="449"/>
      <c r="K2561" s="449"/>
      <c r="L2561" s="449"/>
      <c r="M2561" s="449"/>
      <c r="N2561" s="449"/>
    </row>
    <row r="2562" spans="1:14" ht="24.95" customHeight="1" x14ac:dyDescent="0.2">
      <c r="A2562" s="449"/>
      <c r="B2562" s="449"/>
      <c r="C2562" s="449"/>
      <c r="D2562" s="449"/>
      <c r="E2562" s="449"/>
      <c r="F2562" s="449"/>
      <c r="G2562" s="449"/>
      <c r="H2562" s="449"/>
      <c r="I2562" s="449"/>
      <c r="J2562" s="449"/>
      <c r="K2562" s="449"/>
      <c r="L2562" s="449"/>
      <c r="M2562" s="449"/>
      <c r="N2562" s="449"/>
    </row>
    <row r="2563" spans="1:14" ht="24.95" customHeight="1" x14ac:dyDescent="0.2">
      <c r="A2563" s="449"/>
      <c r="B2563" s="449"/>
      <c r="C2563" s="449"/>
      <c r="D2563" s="449"/>
      <c r="E2563" s="449"/>
      <c r="F2563" s="449"/>
      <c r="G2563" s="449"/>
      <c r="H2563" s="449"/>
      <c r="I2563" s="449"/>
      <c r="J2563" s="449"/>
      <c r="K2563" s="449"/>
      <c r="L2563" s="449"/>
      <c r="M2563" s="449"/>
      <c r="N2563" s="449"/>
    </row>
    <row r="2564" spans="1:14" ht="24.95" customHeight="1" x14ac:dyDescent="0.2">
      <c r="A2564" s="449"/>
      <c r="B2564" s="449"/>
      <c r="C2564" s="449"/>
      <c r="D2564" s="449"/>
      <c r="E2564" s="449"/>
      <c r="F2564" s="449"/>
      <c r="G2564" s="449"/>
      <c r="H2564" s="449"/>
      <c r="I2564" s="449"/>
      <c r="J2564" s="449"/>
      <c r="K2564" s="449"/>
      <c r="L2564" s="449"/>
      <c r="M2564" s="449"/>
      <c r="N2564" s="449"/>
    </row>
    <row r="2565" spans="1:14" ht="24.95" customHeight="1" x14ac:dyDescent="0.2">
      <c r="A2565" s="449"/>
      <c r="B2565" s="449"/>
      <c r="C2565" s="449"/>
      <c r="D2565" s="449"/>
      <c r="E2565" s="449"/>
      <c r="F2565" s="449"/>
      <c r="G2565" s="449"/>
      <c r="H2565" s="449"/>
      <c r="I2565" s="449"/>
      <c r="J2565" s="449"/>
      <c r="K2565" s="449"/>
      <c r="L2565" s="449"/>
      <c r="M2565" s="449"/>
      <c r="N2565" s="449"/>
    </row>
    <row r="2566" spans="1:14" ht="24.95" customHeight="1" x14ac:dyDescent="0.2">
      <c r="A2566" s="449"/>
      <c r="B2566" s="449"/>
      <c r="C2566" s="449"/>
      <c r="D2566" s="449"/>
      <c r="E2566" s="449"/>
      <c r="F2566" s="449"/>
      <c r="G2566" s="449"/>
      <c r="H2566" s="449"/>
      <c r="I2566" s="449"/>
      <c r="J2566" s="449"/>
      <c r="K2566" s="449"/>
      <c r="L2566" s="449"/>
      <c r="M2566" s="449"/>
      <c r="N2566" s="449"/>
    </row>
    <row r="2567" spans="1:14" ht="24.95" customHeight="1" x14ac:dyDescent="0.2">
      <c r="A2567" s="449"/>
      <c r="B2567" s="449"/>
      <c r="C2567" s="449"/>
      <c r="D2567" s="449"/>
      <c r="E2567" s="449"/>
      <c r="F2567" s="449"/>
      <c r="G2567" s="449"/>
      <c r="H2567" s="449"/>
      <c r="I2567" s="449"/>
      <c r="J2567" s="449"/>
      <c r="K2567" s="449"/>
      <c r="L2567" s="449"/>
      <c r="M2567" s="449"/>
      <c r="N2567" s="449"/>
    </row>
    <row r="2568" spans="1:14" ht="24.95" customHeight="1" x14ac:dyDescent="0.2">
      <c r="A2568" s="449"/>
      <c r="B2568" s="449"/>
      <c r="C2568" s="449"/>
      <c r="D2568" s="449"/>
      <c r="E2568" s="449"/>
      <c r="F2568" s="449"/>
      <c r="G2568" s="449"/>
      <c r="H2568" s="449"/>
      <c r="I2568" s="449"/>
      <c r="J2568" s="449"/>
      <c r="K2568" s="449"/>
      <c r="L2568" s="449"/>
      <c r="M2568" s="449"/>
      <c r="N2568" s="449"/>
    </row>
    <row r="2569" spans="1:14" ht="24.95" customHeight="1" x14ac:dyDescent="0.2">
      <c r="A2569" s="449"/>
      <c r="B2569" s="449"/>
      <c r="C2569" s="449"/>
      <c r="D2569" s="449"/>
      <c r="E2569" s="449"/>
      <c r="F2569" s="449"/>
      <c r="G2569" s="449"/>
      <c r="H2569" s="449"/>
      <c r="I2569" s="449"/>
      <c r="J2569" s="449"/>
      <c r="K2569" s="449"/>
      <c r="L2569" s="449"/>
      <c r="M2569" s="449"/>
      <c r="N2569" s="449"/>
    </row>
    <row r="2570" spans="1:14" ht="24.95" customHeight="1" x14ac:dyDescent="0.2">
      <c r="A2570" s="449"/>
      <c r="B2570" s="449"/>
      <c r="C2570" s="449"/>
      <c r="D2570" s="449"/>
      <c r="E2570" s="449"/>
      <c r="F2570" s="449"/>
      <c r="G2570" s="449"/>
      <c r="H2570" s="449"/>
      <c r="I2570" s="449"/>
      <c r="J2570" s="449"/>
      <c r="K2570" s="449"/>
      <c r="L2570" s="449"/>
      <c r="M2570" s="449"/>
      <c r="N2570" s="449"/>
    </row>
    <row r="2571" spans="1:14" ht="24.95" customHeight="1" x14ac:dyDescent="0.2">
      <c r="A2571" s="449"/>
      <c r="B2571" s="449"/>
      <c r="C2571" s="449"/>
      <c r="D2571" s="449"/>
      <c r="E2571" s="449"/>
      <c r="F2571" s="449"/>
      <c r="G2571" s="449"/>
      <c r="H2571" s="449"/>
      <c r="I2571" s="449"/>
      <c r="J2571" s="449"/>
      <c r="K2571" s="449"/>
      <c r="L2571" s="449"/>
      <c r="M2571" s="449"/>
      <c r="N2571" s="449"/>
    </row>
    <row r="2572" spans="1:14" ht="24.95" customHeight="1" x14ac:dyDescent="0.2">
      <c r="A2572" s="449"/>
      <c r="B2572" s="449"/>
      <c r="C2572" s="449"/>
      <c r="D2572" s="449"/>
      <c r="E2572" s="449"/>
      <c r="F2572" s="449"/>
      <c r="G2572" s="449"/>
      <c r="H2572" s="449"/>
      <c r="I2572" s="449"/>
      <c r="J2572" s="449"/>
      <c r="K2572" s="449"/>
      <c r="L2572" s="449"/>
      <c r="M2572" s="449"/>
      <c r="N2572" s="449"/>
    </row>
    <row r="2573" spans="1:14" ht="24.95" customHeight="1" x14ac:dyDescent="0.2">
      <c r="A2573" s="367"/>
      <c r="B2573" s="534" t="s">
        <v>5</v>
      </c>
      <c r="C2573" s="534" t="s">
        <v>6</v>
      </c>
      <c r="D2573" s="534" t="s">
        <v>70</v>
      </c>
      <c r="E2573" s="534" t="s">
        <v>7</v>
      </c>
      <c r="F2573" s="534" t="s">
        <v>8</v>
      </c>
      <c r="G2573" s="534" t="s">
        <v>9</v>
      </c>
      <c r="H2573" s="534" t="s">
        <v>10</v>
      </c>
      <c r="I2573" s="534" t="s">
        <v>11</v>
      </c>
      <c r="J2573" s="534" t="s">
        <v>12</v>
      </c>
      <c r="K2573" s="534" t="s">
        <v>13</v>
      </c>
      <c r="L2573" s="449"/>
      <c r="M2573" s="449"/>
      <c r="N2573" s="449"/>
    </row>
    <row r="2574" spans="1:14" ht="24.95" customHeight="1" x14ac:dyDescent="0.2">
      <c r="A2574" s="558" t="s">
        <v>287</v>
      </c>
      <c r="B2574" s="550">
        <v>49873176.412485711</v>
      </c>
      <c r="C2574" s="550">
        <v>80950721.37774469</v>
      </c>
      <c r="D2574" s="550">
        <v>57186433.340757623</v>
      </c>
      <c r="E2574" s="550">
        <v>26067269.98508139</v>
      </c>
      <c r="F2574" s="550">
        <v>87970243.631440818</v>
      </c>
      <c r="G2574" s="550">
        <v>58784435.827290431</v>
      </c>
      <c r="H2574" s="550">
        <v>41896513.560264163</v>
      </c>
      <c r="I2574" s="550">
        <v>65177582.82314676</v>
      </c>
      <c r="J2574" s="550">
        <v>28431366.838004462</v>
      </c>
      <c r="K2574" s="625">
        <v>496337743.79621601</v>
      </c>
      <c r="L2574" s="449"/>
      <c r="M2574" s="449"/>
      <c r="N2574" s="449"/>
    </row>
    <row r="2575" spans="1:14" ht="24.95" customHeight="1" x14ac:dyDescent="0.2">
      <c r="A2575" s="549" t="s">
        <v>289</v>
      </c>
      <c r="B2575" s="550">
        <v>58673528.013819382</v>
      </c>
      <c r="C2575" s="550">
        <v>85793419.008247674</v>
      </c>
      <c r="D2575" s="550">
        <v>76701982.150705516</v>
      </c>
      <c r="E2575" s="550">
        <v>31613710.575452153</v>
      </c>
      <c r="F2575" s="550">
        <v>72028372.203698695</v>
      </c>
      <c r="G2575" s="550">
        <v>117528955.49697088</v>
      </c>
      <c r="H2575" s="550">
        <v>44989892.869351864</v>
      </c>
      <c r="I2575" s="550">
        <v>77005264.751236081</v>
      </c>
      <c r="J2575" s="550">
        <v>32215986.789412875</v>
      </c>
      <c r="K2575" s="625">
        <v>596551111.85889518</v>
      </c>
      <c r="L2575" s="449"/>
      <c r="M2575" s="449"/>
      <c r="N2575" s="449"/>
    </row>
    <row r="2576" spans="1:14" ht="24.95" customHeight="1" x14ac:dyDescent="0.2">
      <c r="A2576" s="549" t="s">
        <v>291</v>
      </c>
      <c r="B2576" s="550">
        <v>31978553.411854148</v>
      </c>
      <c r="C2576" s="550">
        <v>82118045.333742261</v>
      </c>
      <c r="D2576" s="550">
        <v>61857507.437586859</v>
      </c>
      <c r="E2576" s="550">
        <v>7138693.6138895731</v>
      </c>
      <c r="F2576" s="550">
        <v>70273384.461979315</v>
      </c>
      <c r="G2576" s="550">
        <v>65042116.971161723</v>
      </c>
      <c r="H2576" s="550">
        <v>28888992.39155364</v>
      </c>
      <c r="I2576" s="550">
        <v>16104362.506754406</v>
      </c>
      <c r="J2576" s="550">
        <v>8710036.4827991594</v>
      </c>
      <c r="K2576" s="625">
        <v>372111692.61132109</v>
      </c>
      <c r="L2576" s="449"/>
      <c r="M2576" s="449"/>
      <c r="N2576" s="449"/>
    </row>
    <row r="2577" spans="1:14" ht="24.95" customHeight="1" x14ac:dyDescent="0.2">
      <c r="A2577" s="549" t="s">
        <v>293</v>
      </c>
      <c r="B2577" s="550">
        <v>50084211.377850302</v>
      </c>
      <c r="C2577" s="550">
        <v>74340388.57005398</v>
      </c>
      <c r="D2577" s="550">
        <v>17003247.838147666</v>
      </c>
      <c r="E2577" s="550">
        <v>18535562.308587149</v>
      </c>
      <c r="F2577" s="550">
        <v>50772806.36546459</v>
      </c>
      <c r="G2577" s="550">
        <v>88788486.515228838</v>
      </c>
      <c r="H2577" s="550">
        <v>43993144.24176494</v>
      </c>
      <c r="I2577" s="550">
        <v>54833229.246714674</v>
      </c>
      <c r="J2577" s="550">
        <v>26238703.064837717</v>
      </c>
      <c r="K2577" s="625">
        <v>424589779.52864987</v>
      </c>
      <c r="L2577" s="449"/>
      <c r="M2577" s="449"/>
      <c r="N2577" s="449"/>
    </row>
    <row r="2578" spans="1:14" ht="24.95" customHeight="1" x14ac:dyDescent="0.2">
      <c r="A2578" s="549" t="s">
        <v>295</v>
      </c>
      <c r="B2578" s="550">
        <v>13105585.843325544</v>
      </c>
      <c r="C2578" s="550">
        <v>9091638.306977218</v>
      </c>
      <c r="D2578" s="550">
        <v>22751872.231874146</v>
      </c>
      <c r="E2578" s="550">
        <v>7761741.7570672631</v>
      </c>
      <c r="F2578" s="550">
        <v>31295427.808223918</v>
      </c>
      <c r="G2578" s="550">
        <v>25770613.096053656</v>
      </c>
      <c r="H2578" s="550">
        <v>5167091.073994739</v>
      </c>
      <c r="I2578" s="550">
        <v>7333574.9600679502</v>
      </c>
      <c r="J2578" s="550">
        <v>20390251.618068166</v>
      </c>
      <c r="K2578" s="625">
        <v>142667796.6956526</v>
      </c>
      <c r="L2578" s="449"/>
      <c r="M2578" s="449"/>
      <c r="N2578" s="449"/>
    </row>
    <row r="2579" spans="1:14" ht="24.95" customHeight="1" x14ac:dyDescent="0.2">
      <c r="A2579" s="549" t="s">
        <v>297</v>
      </c>
      <c r="B2579" s="550">
        <v>5995695.6454405487</v>
      </c>
      <c r="C2579" s="550">
        <v>22595959.712310646</v>
      </c>
      <c r="D2579" s="550">
        <v>24851608.093694292</v>
      </c>
      <c r="E2579" s="550">
        <v>8379847.6860242272</v>
      </c>
      <c r="F2579" s="550">
        <v>29872078.71640468</v>
      </c>
      <c r="G2579" s="550">
        <v>32035844.125901841</v>
      </c>
      <c r="H2579" s="550">
        <v>6171639.9527743682</v>
      </c>
      <c r="I2579" s="550">
        <v>8660465.9121784475</v>
      </c>
      <c r="J2579" s="550">
        <v>18104732.326155569</v>
      </c>
      <c r="K2579" s="625">
        <v>156667872.17088464</v>
      </c>
      <c r="L2579" s="449"/>
      <c r="M2579" s="449"/>
      <c r="N2579" s="449"/>
    </row>
    <row r="2580" spans="1:14" ht="24.95" customHeight="1" x14ac:dyDescent="0.2">
      <c r="A2580" s="549" t="s">
        <v>298</v>
      </c>
      <c r="B2580" s="553">
        <v>12766.927777777777</v>
      </c>
      <c r="C2580" s="553">
        <v>706227.40594791016</v>
      </c>
      <c r="D2580" s="553">
        <v>121633.22127319414</v>
      </c>
      <c r="E2580" s="553">
        <v>1039342.6090363525</v>
      </c>
      <c r="F2580" s="553">
        <v>109976.80555555556</v>
      </c>
      <c r="G2580" s="553">
        <v>295890.2657221916</v>
      </c>
      <c r="H2580" s="553">
        <v>1119.1087962962963</v>
      </c>
      <c r="I2580" s="553">
        <v>112906.3124386252</v>
      </c>
      <c r="J2580" s="553">
        <v>7366.9333333333334</v>
      </c>
      <c r="K2580" s="626">
        <v>2407229.5898812362</v>
      </c>
      <c r="L2580" s="449"/>
      <c r="M2580" s="449"/>
      <c r="N2580" s="449"/>
    </row>
    <row r="2581" spans="1:14" ht="24.95" customHeight="1" x14ac:dyDescent="0.2">
      <c r="A2581" s="535" t="s">
        <v>284</v>
      </c>
      <c r="B2581" s="627">
        <v>209723517.6325534</v>
      </c>
      <c r="C2581" s="627">
        <v>355596399.71502441</v>
      </c>
      <c r="D2581" s="627">
        <v>260474284.31403929</v>
      </c>
      <c r="E2581" s="627">
        <v>100536168.53513812</v>
      </c>
      <c r="F2581" s="627">
        <v>342322289.99276757</v>
      </c>
      <c r="G2581" s="627">
        <v>388246342.29832959</v>
      </c>
      <c r="H2581" s="627">
        <v>171108393.19850001</v>
      </c>
      <c r="I2581" s="627">
        <v>229227386.51253697</v>
      </c>
      <c r="J2581" s="627">
        <v>134098444.05261129</v>
      </c>
      <c r="K2581" s="627">
        <v>2191333226.2515006</v>
      </c>
      <c r="L2581" s="449"/>
      <c r="M2581" s="449"/>
      <c r="N2581" s="449"/>
    </row>
    <row r="2582" spans="1:14" ht="24.95" customHeight="1" x14ac:dyDescent="0.2">
      <c r="A2582" s="449"/>
      <c r="B2582" s="449"/>
      <c r="C2582" s="449"/>
      <c r="D2582" s="449"/>
      <c r="E2582" s="449"/>
      <c r="F2582" s="449"/>
      <c r="G2582" s="449"/>
      <c r="H2582" s="449"/>
      <c r="I2582" s="449"/>
      <c r="J2582" s="449"/>
      <c r="K2582" s="449"/>
      <c r="L2582" s="449"/>
      <c r="M2582" s="449"/>
      <c r="N2582" s="449"/>
    </row>
    <row r="2583" spans="1:14" ht="24.95" customHeight="1" x14ac:dyDescent="0.2">
      <c r="A2583" s="449"/>
      <c r="B2583" s="449"/>
      <c r="C2583" s="449"/>
      <c r="D2583" s="449"/>
      <c r="E2583" s="449"/>
      <c r="F2583" s="449"/>
      <c r="G2583" s="449"/>
      <c r="H2583" s="449"/>
      <c r="I2583" s="449"/>
      <c r="J2583" s="449"/>
      <c r="K2583" s="449"/>
      <c r="L2583" s="449"/>
      <c r="M2583" s="449"/>
      <c r="N2583" s="449"/>
    </row>
    <row r="2584" spans="1:14" ht="24.95" customHeight="1" x14ac:dyDescent="0.2">
      <c r="A2584" s="449"/>
      <c r="B2584" s="449"/>
      <c r="C2584" s="449"/>
      <c r="D2584" s="449"/>
      <c r="E2584" s="449"/>
      <c r="F2584" s="449"/>
      <c r="G2584" s="449"/>
      <c r="H2584" s="449"/>
      <c r="I2584" s="449"/>
      <c r="J2584" s="449"/>
      <c r="K2584" s="449"/>
      <c r="L2584" s="449"/>
      <c r="M2584" s="449"/>
      <c r="N2584" s="4">
        <v>32</v>
      </c>
    </row>
    <row r="2585" spans="1:14" ht="24.95" customHeight="1" x14ac:dyDescent="0.2">
      <c r="A2585" s="449"/>
      <c r="B2585" s="449"/>
      <c r="C2585" s="449"/>
      <c r="D2585" s="449"/>
      <c r="E2585" s="449"/>
      <c r="F2585" s="449"/>
      <c r="G2585" s="449"/>
      <c r="H2585" s="449"/>
      <c r="I2585" s="449"/>
      <c r="J2585" s="449"/>
      <c r="K2585" s="449"/>
      <c r="L2585" s="449"/>
      <c r="M2585" s="449"/>
      <c r="N2585" s="449"/>
    </row>
    <row r="2586" spans="1:14" ht="24.95" customHeight="1" x14ac:dyDescent="0.2">
      <c r="A2586" s="449"/>
      <c r="B2586" s="449"/>
      <c r="C2586" s="449"/>
      <c r="D2586" s="449"/>
      <c r="E2586" s="449"/>
      <c r="F2586" s="449"/>
      <c r="G2586" s="449"/>
      <c r="H2586" s="449"/>
      <c r="I2586" s="449"/>
      <c r="J2586" s="449"/>
      <c r="K2586" s="449"/>
      <c r="L2586" s="449"/>
      <c r="M2586" s="449"/>
      <c r="N2586" s="449"/>
    </row>
    <row r="2587" spans="1:14" ht="24.95" customHeight="1" x14ac:dyDescent="0.2">
      <c r="A2587" s="449"/>
      <c r="B2587" s="449"/>
      <c r="C2587" s="449"/>
      <c r="D2587" s="449"/>
      <c r="E2587" s="449"/>
      <c r="F2587" s="449"/>
      <c r="G2587" s="449"/>
      <c r="H2587" s="449"/>
      <c r="I2587" s="449"/>
      <c r="J2587" s="449"/>
      <c r="K2587" s="449"/>
      <c r="L2587" s="449"/>
      <c r="M2587" s="449"/>
      <c r="N2587" s="449"/>
    </row>
    <row r="2588" spans="1:14" ht="24.95" customHeight="1" x14ac:dyDescent="0.2">
      <c r="A2588" s="449"/>
      <c r="B2588" s="449"/>
      <c r="C2588" s="449"/>
      <c r="D2588" s="449"/>
      <c r="E2588" s="449"/>
      <c r="F2588" s="449"/>
      <c r="G2588" s="449"/>
      <c r="H2588" s="449"/>
      <c r="I2588" s="449"/>
      <c r="J2588" s="449"/>
      <c r="K2588" s="449"/>
      <c r="L2588" s="449"/>
      <c r="M2588" s="449"/>
      <c r="N2588" s="449"/>
    </row>
    <row r="2589" spans="1:14" ht="24.95" customHeight="1" x14ac:dyDescent="0.2">
      <c r="A2589" s="449"/>
      <c r="B2589" s="449"/>
      <c r="C2589" s="449"/>
      <c r="D2589" s="449"/>
      <c r="E2589" s="449"/>
      <c r="F2589" s="449"/>
      <c r="G2589" s="449"/>
      <c r="H2589" s="449"/>
      <c r="I2589" s="449"/>
      <c r="J2589" s="449"/>
      <c r="K2589" s="449"/>
      <c r="L2589" s="449"/>
      <c r="M2589" s="449"/>
      <c r="N2589" s="449"/>
    </row>
    <row r="2590" spans="1:14" ht="24.95" customHeight="1" x14ac:dyDescent="0.2">
      <c r="A2590" s="449"/>
      <c r="B2590" s="449"/>
      <c r="C2590" s="449"/>
      <c r="D2590" s="449"/>
      <c r="E2590" s="449"/>
      <c r="F2590" s="449"/>
      <c r="G2590" s="449"/>
      <c r="H2590" s="449"/>
      <c r="I2590" s="449"/>
      <c r="J2590" s="449"/>
      <c r="K2590" s="449"/>
      <c r="L2590" s="449"/>
      <c r="M2590" s="449"/>
      <c r="N2590" s="449"/>
    </row>
    <row r="2591" spans="1:14" ht="24.95" customHeight="1" x14ac:dyDescent="0.2">
      <c r="A2591" s="449"/>
      <c r="B2591" s="449"/>
      <c r="C2591" s="449"/>
      <c r="D2591" s="449"/>
      <c r="E2591" s="449"/>
      <c r="F2591" s="449"/>
      <c r="G2591" s="449"/>
      <c r="H2591" s="449"/>
      <c r="I2591" s="449"/>
      <c r="J2591" s="449"/>
      <c r="K2591" s="449"/>
      <c r="L2591" s="449"/>
      <c r="M2591" s="449"/>
      <c r="N2591" s="449"/>
    </row>
    <row r="2592" spans="1:14" ht="24.95" customHeight="1" x14ac:dyDescent="0.2">
      <c r="A2592" s="449"/>
      <c r="B2592" s="449"/>
      <c r="C2592" s="449"/>
      <c r="D2592" s="449"/>
      <c r="E2592" s="449"/>
      <c r="F2592" s="449"/>
      <c r="G2592" s="449"/>
      <c r="H2592" s="449"/>
      <c r="I2592" s="449"/>
      <c r="J2592" s="449"/>
      <c r="K2592" s="449"/>
      <c r="L2592" s="449"/>
      <c r="M2592" s="449"/>
      <c r="N2592" s="449"/>
    </row>
    <row r="2593" spans="1:14" ht="24.95" customHeight="1" x14ac:dyDescent="0.2">
      <c r="A2593" s="449"/>
      <c r="B2593" s="449"/>
      <c r="C2593" s="449"/>
      <c r="D2593" s="449"/>
      <c r="E2593" s="449"/>
      <c r="F2593" s="449"/>
      <c r="G2593" s="449"/>
      <c r="H2593" s="449"/>
      <c r="I2593" s="449"/>
      <c r="J2593" s="449"/>
      <c r="K2593" s="449"/>
      <c r="L2593" s="449"/>
      <c r="M2593" s="449"/>
      <c r="N2593" s="449"/>
    </row>
    <row r="2594" spans="1:14" ht="24.95" customHeight="1" x14ac:dyDescent="0.2">
      <c r="A2594" s="449"/>
      <c r="B2594" s="449"/>
      <c r="C2594" s="449"/>
      <c r="D2594" s="449"/>
      <c r="E2594" s="449"/>
      <c r="F2594" s="449"/>
      <c r="G2594" s="449"/>
      <c r="H2594" s="449"/>
      <c r="I2594" s="449"/>
      <c r="J2594" s="449"/>
      <c r="K2594" s="449"/>
      <c r="L2594" s="449"/>
      <c r="M2594" s="449"/>
      <c r="N2594" s="449"/>
    </row>
    <row r="2595" spans="1:14" ht="24.95" customHeight="1" x14ac:dyDescent="0.2">
      <c r="A2595" s="449"/>
      <c r="B2595" s="449"/>
      <c r="C2595" s="449"/>
      <c r="D2595" s="449"/>
      <c r="E2595" s="449"/>
      <c r="F2595" s="449"/>
      <c r="G2595" s="449"/>
      <c r="H2595" s="449"/>
      <c r="I2595" s="449"/>
      <c r="J2595" s="449"/>
      <c r="K2595" s="449"/>
      <c r="L2595" s="449"/>
      <c r="M2595" s="449"/>
      <c r="N2595" s="449"/>
    </row>
    <row r="2596" spans="1:14" ht="24.95" customHeight="1" x14ac:dyDescent="0.2">
      <c r="A2596" s="449"/>
      <c r="B2596" s="449"/>
      <c r="C2596" s="449"/>
      <c r="D2596" s="449"/>
      <c r="E2596" s="449"/>
      <c r="F2596" s="449"/>
      <c r="G2596" s="449"/>
      <c r="H2596" s="449"/>
      <c r="I2596" s="449"/>
      <c r="J2596" s="449"/>
      <c r="K2596" s="449"/>
      <c r="L2596" s="449"/>
      <c r="M2596" s="449"/>
      <c r="N2596" s="449"/>
    </row>
    <row r="2597" spans="1:14" ht="24.95" customHeight="1" x14ac:dyDescent="0.2">
      <c r="A2597" s="449"/>
      <c r="B2597" s="449"/>
      <c r="C2597" s="449"/>
      <c r="D2597" s="449"/>
      <c r="E2597" s="449"/>
      <c r="F2597" s="449"/>
      <c r="G2597" s="449"/>
      <c r="H2597" s="449"/>
      <c r="I2597" s="449"/>
      <c r="J2597" s="449"/>
      <c r="K2597" s="449"/>
      <c r="L2597" s="449"/>
      <c r="M2597" s="449"/>
      <c r="N2597" s="449"/>
    </row>
    <row r="2598" spans="1:14" ht="24.95" customHeight="1" x14ac:dyDescent="0.2">
      <c r="A2598" s="449"/>
      <c r="B2598" s="449"/>
      <c r="C2598" s="449"/>
      <c r="D2598" s="449"/>
      <c r="E2598" s="449"/>
      <c r="F2598" s="449"/>
      <c r="G2598" s="449"/>
      <c r="H2598" s="449"/>
      <c r="I2598" s="449"/>
      <c r="J2598" s="449"/>
      <c r="K2598" s="449"/>
      <c r="L2598" s="449"/>
      <c r="M2598" s="449"/>
      <c r="N2598" s="4"/>
    </row>
    <row r="2599" spans="1:14" ht="24.95" customHeight="1" x14ac:dyDescent="0.2">
      <c r="A2599" s="449"/>
      <c r="B2599" s="449"/>
      <c r="C2599" s="449"/>
      <c r="D2599" s="449"/>
      <c r="E2599" s="449"/>
      <c r="F2599" s="449"/>
      <c r="G2599" s="449"/>
      <c r="H2599" s="449"/>
      <c r="I2599" s="449"/>
      <c r="J2599" s="449"/>
      <c r="K2599" s="449"/>
      <c r="L2599" s="449"/>
      <c r="M2599" s="449"/>
      <c r="N2599" s="449"/>
    </row>
    <row r="2600" spans="1:14" ht="45.75" customHeight="1" x14ac:dyDescent="0.2">
      <c r="A2600" s="449"/>
      <c r="B2600" s="449"/>
      <c r="C2600" s="449"/>
      <c r="D2600" s="449"/>
      <c r="E2600" s="449"/>
      <c r="F2600" s="449"/>
      <c r="G2600" s="449"/>
      <c r="H2600" s="449"/>
      <c r="I2600" s="449"/>
      <c r="J2600" s="449"/>
      <c r="K2600" s="449"/>
      <c r="L2600" s="449"/>
      <c r="M2600" s="449"/>
      <c r="N2600" s="449"/>
    </row>
    <row r="2601" spans="1:14" ht="24.95" customHeight="1" x14ac:dyDescent="0.2">
      <c r="A2601" s="449"/>
      <c r="B2601" s="449"/>
      <c r="C2601" s="449"/>
      <c r="D2601" s="449"/>
      <c r="E2601" s="449"/>
      <c r="F2601" s="449"/>
      <c r="G2601" s="449"/>
      <c r="H2601" s="449"/>
      <c r="I2601" s="449"/>
      <c r="J2601" s="449"/>
      <c r="K2601" s="449"/>
      <c r="L2601" s="449"/>
      <c r="M2601" s="449"/>
      <c r="N2601" s="449"/>
    </row>
    <row r="2602" spans="1:14" ht="24.95" customHeight="1" x14ac:dyDescent="0.2">
      <c r="A2602" s="449"/>
      <c r="B2602" s="449"/>
      <c r="C2602" s="449"/>
      <c r="D2602" s="449"/>
      <c r="E2602" s="449"/>
      <c r="F2602" s="449"/>
      <c r="G2602" s="449"/>
      <c r="H2602" s="449"/>
      <c r="I2602" s="449"/>
      <c r="J2602" s="449"/>
      <c r="K2602" s="449"/>
      <c r="L2602" s="449"/>
      <c r="M2602" s="449"/>
      <c r="N2602" s="449"/>
    </row>
    <row r="2603" spans="1:14" ht="24.95" customHeight="1" x14ac:dyDescent="0.2">
      <c r="A2603" s="449"/>
      <c r="B2603" s="449"/>
      <c r="C2603" s="449"/>
      <c r="D2603" s="449"/>
      <c r="E2603" s="449"/>
      <c r="F2603" s="449"/>
      <c r="G2603" s="449"/>
      <c r="H2603" s="449"/>
      <c r="I2603" s="449"/>
      <c r="J2603" s="449"/>
      <c r="K2603" s="449"/>
      <c r="L2603" s="449"/>
      <c r="M2603" s="449"/>
      <c r="N2603" s="449"/>
    </row>
    <row r="2604" spans="1:14" ht="24.95" customHeight="1" x14ac:dyDescent="0.2">
      <c r="A2604" s="449"/>
      <c r="B2604" s="449"/>
      <c r="C2604" s="449"/>
      <c r="D2604" s="449"/>
      <c r="E2604" s="449"/>
      <c r="F2604" s="449"/>
      <c r="G2604" s="449"/>
      <c r="H2604" s="449"/>
      <c r="I2604" s="449"/>
      <c r="J2604" s="449"/>
      <c r="K2604" s="449"/>
      <c r="L2604" s="449"/>
      <c r="M2604" s="449"/>
      <c r="N2604" s="449"/>
    </row>
    <row r="2605" spans="1:14" ht="24.95" customHeight="1" x14ac:dyDescent="0.2">
      <c r="A2605" s="449"/>
      <c r="B2605" s="449"/>
      <c r="C2605" s="449"/>
      <c r="D2605" s="449"/>
      <c r="E2605" s="449"/>
      <c r="F2605" s="449"/>
      <c r="G2605" s="449"/>
      <c r="H2605" s="449"/>
      <c r="I2605" s="449"/>
      <c r="J2605" s="449"/>
      <c r="K2605" s="449"/>
      <c r="L2605" s="449"/>
      <c r="M2605" s="449"/>
      <c r="N2605" s="449"/>
    </row>
    <row r="2606" spans="1:14" ht="24.95" customHeight="1" x14ac:dyDescent="0.2">
      <c r="A2606" s="449"/>
      <c r="B2606" s="449"/>
      <c r="C2606" s="449"/>
      <c r="D2606" s="449"/>
      <c r="E2606" s="449"/>
      <c r="F2606" s="449"/>
      <c r="G2606" s="449"/>
      <c r="H2606" s="449"/>
      <c r="I2606" s="449"/>
      <c r="J2606" s="449"/>
      <c r="K2606" s="449"/>
      <c r="L2606" s="449"/>
      <c r="M2606" s="449"/>
      <c r="N2606" s="449"/>
    </row>
    <row r="2607" spans="1:14" ht="24.95" customHeight="1" x14ac:dyDescent="0.2">
      <c r="A2607" s="449"/>
      <c r="B2607" s="449"/>
      <c r="C2607" s="449"/>
      <c r="D2607" s="449"/>
      <c r="E2607" s="449"/>
      <c r="F2607" s="449"/>
      <c r="G2607" s="449"/>
      <c r="H2607" s="449"/>
      <c r="I2607" s="449"/>
      <c r="J2607" s="449"/>
      <c r="K2607" s="449"/>
      <c r="L2607" s="449"/>
      <c r="M2607" s="449"/>
      <c r="N2607" s="449"/>
    </row>
    <row r="2608" spans="1:14" ht="24.95" customHeight="1" x14ac:dyDescent="0.2">
      <c r="A2608" s="449"/>
      <c r="B2608" s="449"/>
      <c r="C2608" s="449"/>
      <c r="D2608" s="449"/>
      <c r="E2608" s="449"/>
      <c r="F2608" s="449"/>
      <c r="G2608" s="449"/>
      <c r="H2608" s="449"/>
      <c r="I2608" s="449"/>
      <c r="J2608" s="449"/>
      <c r="K2608" s="449"/>
      <c r="L2608" s="449"/>
      <c r="M2608" s="449"/>
      <c r="N2608" s="449"/>
    </row>
    <row r="2609" spans="1:14" ht="24.95" customHeight="1" x14ac:dyDescent="0.2">
      <c r="A2609" s="449"/>
      <c r="B2609" s="449"/>
      <c r="C2609" s="449"/>
      <c r="D2609" s="449"/>
      <c r="E2609" s="449"/>
      <c r="F2609" s="449"/>
      <c r="G2609" s="449"/>
      <c r="H2609" s="449"/>
      <c r="I2609" s="449"/>
      <c r="J2609" s="449"/>
      <c r="K2609" s="449"/>
      <c r="L2609" s="449"/>
      <c r="M2609" s="449"/>
      <c r="N2609" s="449"/>
    </row>
    <row r="2610" spans="1:14" ht="24.95" customHeight="1" x14ac:dyDescent="0.2">
      <c r="A2610" s="449"/>
      <c r="B2610" s="449"/>
      <c r="C2610" s="449"/>
      <c r="D2610" s="449"/>
      <c r="E2610" s="449"/>
      <c r="F2610" s="449"/>
      <c r="G2610" s="449"/>
      <c r="H2610" s="449"/>
      <c r="I2610" s="449"/>
      <c r="J2610" s="449"/>
      <c r="K2610" s="449"/>
      <c r="L2610" s="449"/>
      <c r="M2610" s="449"/>
      <c r="N2610" s="449"/>
    </row>
    <row r="2611" spans="1:14" ht="24.95" customHeight="1" x14ac:dyDescent="0.2">
      <c r="A2611" s="449"/>
      <c r="B2611" s="449"/>
      <c r="C2611" s="449"/>
      <c r="D2611" s="449"/>
      <c r="E2611" s="449"/>
      <c r="F2611" s="449"/>
      <c r="G2611" s="449"/>
      <c r="H2611" s="449"/>
      <c r="I2611" s="449"/>
      <c r="J2611" s="449"/>
      <c r="K2611" s="449"/>
      <c r="L2611" s="449"/>
      <c r="M2611" s="449"/>
      <c r="N2611" s="449"/>
    </row>
    <row r="2612" spans="1:14" ht="24.95" customHeight="1" x14ac:dyDescent="0.2">
      <c r="A2612" s="449"/>
      <c r="B2612" s="449"/>
      <c r="C2612" s="449"/>
      <c r="D2612" s="449"/>
      <c r="E2612" s="449"/>
      <c r="F2612" s="449"/>
      <c r="G2612" s="449"/>
      <c r="H2612" s="449"/>
      <c r="I2612" s="449"/>
      <c r="J2612" s="449"/>
      <c r="K2612" s="449"/>
      <c r="L2612" s="449"/>
      <c r="M2612" s="449"/>
      <c r="N2612" s="449"/>
    </row>
    <row r="2613" spans="1:14" ht="24.95" customHeight="1" x14ac:dyDescent="0.2">
      <c r="A2613" s="449"/>
      <c r="B2613" s="449"/>
      <c r="C2613" s="449"/>
      <c r="D2613" s="449"/>
      <c r="E2613" s="449"/>
      <c r="F2613" s="449"/>
      <c r="G2613" s="449"/>
      <c r="H2613" s="449"/>
      <c r="I2613" s="449"/>
      <c r="J2613" s="449"/>
      <c r="K2613" s="449"/>
      <c r="L2613" s="449"/>
      <c r="M2613" s="449"/>
      <c r="N2613" s="449"/>
    </row>
    <row r="2614" spans="1:14" ht="24.95" customHeight="1" x14ac:dyDescent="0.2">
      <c r="A2614" s="449"/>
      <c r="B2614" s="449"/>
      <c r="C2614" s="449"/>
      <c r="D2614" s="449"/>
      <c r="E2614" s="449"/>
      <c r="F2614" s="449"/>
      <c r="G2614" s="449"/>
      <c r="H2614" s="449"/>
      <c r="I2614" s="449"/>
      <c r="J2614" s="449"/>
      <c r="K2614" s="449"/>
      <c r="L2614" s="449"/>
      <c r="M2614" s="449"/>
      <c r="N2614" s="449"/>
    </row>
    <row r="2615" spans="1:14" ht="24.95" customHeight="1" x14ac:dyDescent="0.2">
      <c r="A2615" s="449"/>
      <c r="B2615" s="449"/>
      <c r="C2615" s="449"/>
      <c r="D2615" s="449"/>
      <c r="E2615" s="449"/>
      <c r="F2615" s="449"/>
      <c r="G2615" s="449"/>
      <c r="H2615" s="449"/>
      <c r="I2615" s="449"/>
      <c r="J2615" s="449"/>
      <c r="K2615" s="449"/>
      <c r="L2615" s="449"/>
      <c r="M2615" s="449"/>
      <c r="N2615" s="449"/>
    </row>
    <row r="2616" spans="1:14" ht="24.95" customHeight="1" x14ac:dyDescent="0.2">
      <c r="A2616" s="449"/>
      <c r="B2616" s="449"/>
      <c r="C2616" s="449"/>
      <c r="D2616" s="449"/>
      <c r="E2616" s="449"/>
      <c r="F2616" s="449"/>
      <c r="G2616" s="449"/>
      <c r="H2616" s="449"/>
      <c r="I2616" s="449"/>
      <c r="J2616" s="449"/>
      <c r="K2616" s="449"/>
      <c r="L2616" s="449"/>
      <c r="M2616" s="449"/>
      <c r="N2616" s="449"/>
    </row>
    <row r="2617" spans="1:14" ht="24.95" customHeight="1" x14ac:dyDescent="0.2">
      <c r="A2617" s="449"/>
      <c r="B2617" s="449"/>
      <c r="C2617" s="449"/>
      <c r="D2617" s="449"/>
      <c r="E2617" s="449"/>
      <c r="F2617" s="449"/>
      <c r="G2617" s="449"/>
      <c r="H2617" s="449"/>
      <c r="I2617" s="449"/>
      <c r="J2617" s="449"/>
      <c r="K2617" s="449"/>
      <c r="L2617" s="449"/>
      <c r="M2617" s="449"/>
      <c r="N2617" s="449"/>
    </row>
    <row r="2618" spans="1:14" ht="24.95" customHeight="1" x14ac:dyDescent="0.2">
      <c r="A2618" s="449"/>
      <c r="B2618" s="449"/>
      <c r="C2618" s="449"/>
      <c r="D2618" s="449"/>
      <c r="E2618" s="449"/>
      <c r="F2618" s="449"/>
      <c r="G2618" s="449"/>
      <c r="H2618" s="449"/>
      <c r="I2618" s="449"/>
      <c r="J2618" s="449"/>
      <c r="K2618" s="449"/>
      <c r="L2618" s="449"/>
      <c r="M2618" s="449"/>
      <c r="N2618" s="449"/>
    </row>
    <row r="2619" spans="1:14" ht="24.95" customHeight="1" x14ac:dyDescent="0.2">
      <c r="A2619" s="449"/>
      <c r="B2619" s="449"/>
      <c r="C2619" s="449"/>
      <c r="D2619" s="449"/>
      <c r="E2619" s="449"/>
      <c r="F2619" s="449"/>
      <c r="G2619" s="449"/>
      <c r="H2619" s="449"/>
      <c r="I2619" s="449"/>
      <c r="J2619" s="449"/>
      <c r="K2619" s="449"/>
      <c r="L2619" s="449"/>
      <c r="M2619" s="449"/>
      <c r="N2619" s="449"/>
    </row>
    <row r="2620" spans="1:14" ht="24.95" customHeight="1" x14ac:dyDescent="0.2">
      <c r="A2620" s="449"/>
      <c r="B2620" s="449"/>
      <c r="C2620" s="449"/>
      <c r="D2620" s="449"/>
      <c r="E2620" s="449"/>
      <c r="F2620" s="449"/>
      <c r="G2620" s="449"/>
      <c r="H2620" s="449"/>
      <c r="I2620" s="449"/>
      <c r="J2620" s="449"/>
      <c r="K2620" s="449"/>
      <c r="L2620" s="449"/>
      <c r="M2620" s="449"/>
      <c r="N2620" s="449"/>
    </row>
    <row r="2621" spans="1:14" ht="24.95" customHeight="1" x14ac:dyDescent="0.2">
      <c r="A2621" s="449"/>
      <c r="B2621" s="449"/>
      <c r="C2621" s="449"/>
      <c r="D2621" s="449"/>
      <c r="E2621" s="449"/>
      <c r="F2621" s="449"/>
      <c r="G2621" s="449"/>
      <c r="H2621" s="449"/>
      <c r="I2621" s="449"/>
      <c r="J2621" s="449"/>
      <c r="K2621" s="449"/>
      <c r="L2621" s="449"/>
      <c r="M2621" s="449"/>
      <c r="N2621" s="449"/>
    </row>
    <row r="2622" spans="1:14" ht="24.95" customHeight="1" x14ac:dyDescent="0.2">
      <c r="A2622" s="449"/>
      <c r="B2622" s="449"/>
      <c r="C2622" s="449"/>
      <c r="D2622" s="449"/>
      <c r="E2622" s="449"/>
      <c r="F2622" s="449"/>
      <c r="G2622" s="449"/>
      <c r="H2622" s="449"/>
      <c r="I2622" s="449"/>
      <c r="J2622" s="449"/>
      <c r="K2622" s="449"/>
      <c r="L2622" s="449"/>
      <c r="M2622" s="449"/>
      <c r="N2622" s="449"/>
    </row>
    <row r="2623" spans="1:14" ht="24.95" customHeight="1" x14ac:dyDescent="0.2">
      <c r="A2623" s="449"/>
      <c r="B2623" s="449"/>
      <c r="C2623" s="449"/>
      <c r="D2623" s="449"/>
      <c r="E2623" s="449"/>
      <c r="F2623" s="449"/>
      <c r="G2623" s="449"/>
      <c r="H2623" s="449"/>
      <c r="I2623" s="449"/>
      <c r="J2623" s="449"/>
      <c r="K2623" s="449"/>
      <c r="L2623" s="449"/>
      <c r="M2623" s="449"/>
      <c r="N2623" s="449"/>
    </row>
    <row r="2624" spans="1:14" ht="24.95" customHeight="1" x14ac:dyDescent="0.2">
      <c r="A2624" s="449"/>
      <c r="B2624" s="449"/>
      <c r="C2624" s="449"/>
      <c r="D2624" s="449"/>
      <c r="E2624" s="449"/>
      <c r="F2624" s="449"/>
      <c r="G2624" s="449"/>
      <c r="H2624" s="449"/>
      <c r="I2624" s="449"/>
      <c r="J2624" s="449"/>
      <c r="K2624" s="449"/>
      <c r="L2624" s="449"/>
      <c r="M2624" s="449"/>
      <c r="N2624" s="449"/>
    </row>
    <row r="2625" spans="1:14" ht="24.95" customHeight="1" x14ac:dyDescent="0.2">
      <c r="A2625" s="449"/>
      <c r="B2625" s="449"/>
      <c r="C2625" s="449"/>
      <c r="D2625" s="449"/>
      <c r="E2625" s="449"/>
      <c r="F2625" s="449"/>
      <c r="G2625" s="449"/>
      <c r="H2625" s="449"/>
      <c r="I2625" s="449"/>
      <c r="J2625" s="449"/>
      <c r="K2625" s="449"/>
      <c r="L2625" s="449"/>
      <c r="M2625" s="449"/>
      <c r="N2625" s="449"/>
    </row>
    <row r="2626" spans="1:14" ht="24.95" customHeight="1" x14ac:dyDescent="0.2">
      <c r="A2626" s="449"/>
      <c r="B2626" s="449"/>
      <c r="C2626" s="449"/>
      <c r="D2626" s="449"/>
      <c r="E2626" s="449"/>
      <c r="F2626" s="449"/>
      <c r="G2626" s="449"/>
      <c r="H2626" s="449"/>
      <c r="I2626" s="449"/>
      <c r="J2626" s="449"/>
      <c r="K2626" s="449"/>
      <c r="L2626" s="449"/>
      <c r="M2626" s="449"/>
      <c r="N2626" s="449"/>
    </row>
    <row r="2627" spans="1:14" ht="24.95" customHeight="1" x14ac:dyDescent="0.2">
      <c r="A2627" s="449"/>
      <c r="B2627" s="449"/>
      <c r="C2627" s="449"/>
      <c r="D2627" s="449"/>
      <c r="E2627" s="449"/>
      <c r="F2627" s="449"/>
      <c r="G2627" s="449"/>
      <c r="H2627" s="449"/>
      <c r="I2627" s="449"/>
      <c r="J2627" s="449"/>
      <c r="K2627" s="449"/>
      <c r="L2627" s="449"/>
      <c r="M2627" s="449"/>
      <c r="N2627" s="449"/>
    </row>
    <row r="2628" spans="1:14" ht="24.95" customHeight="1" x14ac:dyDescent="0.2">
      <c r="A2628" s="449"/>
      <c r="B2628" s="449"/>
      <c r="C2628" s="449"/>
      <c r="D2628" s="449"/>
      <c r="E2628" s="449"/>
      <c r="F2628" s="449"/>
      <c r="G2628" s="449"/>
      <c r="H2628" s="449"/>
      <c r="I2628" s="449"/>
      <c r="J2628" s="449"/>
      <c r="K2628" s="449"/>
      <c r="L2628" s="449"/>
      <c r="M2628" s="449"/>
      <c r="N2628" s="449"/>
    </row>
    <row r="2629" spans="1:14" ht="24.95" customHeight="1" x14ac:dyDescent="0.2">
      <c r="A2629" s="449"/>
      <c r="B2629" s="449"/>
      <c r="C2629" s="449"/>
      <c r="D2629" s="449"/>
      <c r="E2629" s="449"/>
      <c r="F2629" s="449"/>
      <c r="G2629" s="449"/>
      <c r="H2629" s="449"/>
      <c r="I2629" s="449"/>
      <c r="J2629" s="449"/>
      <c r="K2629" s="449"/>
      <c r="L2629" s="449"/>
      <c r="M2629" s="449"/>
      <c r="N2629" s="449"/>
    </row>
    <row r="2630" spans="1:14" ht="24.95" customHeight="1" x14ac:dyDescent="0.2">
      <c r="A2630" s="449"/>
      <c r="B2630" s="449"/>
      <c r="C2630" s="449"/>
      <c r="D2630" s="449"/>
      <c r="E2630" s="449"/>
      <c r="F2630" s="449"/>
      <c r="G2630" s="449"/>
      <c r="H2630" s="449"/>
      <c r="I2630" s="449"/>
      <c r="J2630" s="449"/>
      <c r="K2630" s="449"/>
      <c r="L2630" s="449"/>
      <c r="M2630" s="449"/>
      <c r="N2630" s="449"/>
    </row>
    <row r="2631" spans="1:14" ht="24.95" customHeight="1" x14ac:dyDescent="0.2">
      <c r="A2631" s="449"/>
      <c r="B2631" s="449"/>
      <c r="C2631" s="449"/>
      <c r="D2631" s="449"/>
      <c r="E2631" s="449"/>
      <c r="F2631" s="449"/>
      <c r="G2631" s="449"/>
      <c r="H2631" s="449"/>
      <c r="I2631" s="449"/>
      <c r="J2631" s="449"/>
      <c r="K2631" s="449"/>
      <c r="L2631" s="449"/>
      <c r="M2631" s="449"/>
      <c r="N2631" s="449"/>
    </row>
    <row r="2632" spans="1:14" ht="24.95" customHeight="1" x14ac:dyDescent="0.2">
      <c r="A2632" s="449"/>
      <c r="B2632" s="449"/>
      <c r="C2632" s="449"/>
      <c r="D2632" s="449"/>
      <c r="E2632" s="449"/>
      <c r="F2632" s="449"/>
      <c r="G2632" s="449"/>
      <c r="H2632" s="449"/>
      <c r="I2632" s="449"/>
      <c r="J2632" s="449"/>
      <c r="K2632" s="449"/>
      <c r="L2632" s="449"/>
      <c r="M2632" s="449"/>
      <c r="N2632" s="449"/>
    </row>
    <row r="2633" spans="1:14" ht="24.75" customHeight="1" x14ac:dyDescent="0.2">
      <c r="A2633" s="449"/>
      <c r="B2633" s="449"/>
      <c r="C2633" s="449"/>
      <c r="D2633" s="449"/>
      <c r="E2633" s="449"/>
      <c r="F2633" s="449"/>
      <c r="G2633" s="449"/>
      <c r="H2633" s="449"/>
      <c r="I2633" s="449"/>
      <c r="J2633" s="449"/>
      <c r="K2633" s="449"/>
      <c r="L2633" s="449"/>
      <c r="M2633" s="449"/>
      <c r="N2633" s="449"/>
    </row>
    <row r="2634" spans="1:14" ht="24.75" customHeight="1" x14ac:dyDescent="0.2">
      <c r="A2634" s="449"/>
      <c r="B2634" s="449"/>
      <c r="C2634" s="449"/>
      <c r="D2634" s="449"/>
      <c r="E2634" s="449"/>
      <c r="F2634" s="449"/>
      <c r="G2634" s="449"/>
      <c r="H2634" s="449"/>
      <c r="I2634" s="449"/>
      <c r="J2634" s="449"/>
      <c r="K2634" s="449"/>
      <c r="L2634" s="449"/>
      <c r="M2634" s="449"/>
      <c r="N2634" s="449"/>
    </row>
    <row r="2635" spans="1:14" ht="24.75" customHeight="1" x14ac:dyDescent="0.2">
      <c r="A2635" s="449"/>
      <c r="B2635" s="449"/>
      <c r="C2635" s="449"/>
      <c r="D2635" s="449"/>
      <c r="E2635" s="449"/>
      <c r="F2635" s="449"/>
      <c r="G2635" s="449"/>
      <c r="H2635" s="449"/>
      <c r="I2635" s="449"/>
      <c r="J2635" s="449"/>
      <c r="K2635" s="449"/>
      <c r="L2635" s="449"/>
      <c r="M2635" s="449"/>
      <c r="N2635" s="449"/>
    </row>
    <row r="2636" spans="1:14" ht="24.75" customHeight="1" x14ac:dyDescent="0.2">
      <c r="A2636" s="449"/>
      <c r="B2636" s="449"/>
      <c r="C2636" s="449"/>
      <c r="D2636" s="449"/>
      <c r="E2636" s="449"/>
      <c r="F2636" s="449"/>
      <c r="G2636" s="449"/>
      <c r="H2636" s="449"/>
      <c r="I2636" s="449"/>
      <c r="J2636" s="449"/>
      <c r="K2636" s="449"/>
      <c r="L2636" s="449"/>
      <c r="M2636" s="449"/>
      <c r="N2636" s="449"/>
    </row>
    <row r="2637" spans="1:14" ht="24.75" customHeight="1" x14ac:dyDescent="0.2">
      <c r="A2637" s="449"/>
      <c r="B2637" s="449"/>
      <c r="C2637" s="449"/>
      <c r="D2637" s="449"/>
      <c r="E2637" s="449"/>
      <c r="F2637" s="449"/>
      <c r="G2637" s="449"/>
      <c r="H2637" s="449"/>
      <c r="I2637" s="449"/>
      <c r="J2637" s="449"/>
      <c r="K2637" s="449"/>
      <c r="L2637" s="449"/>
      <c r="M2637" s="449"/>
      <c r="N2637" s="449"/>
    </row>
    <row r="2638" spans="1:14" ht="24.75" customHeight="1" x14ac:dyDescent="0.2">
      <c r="A2638" s="449"/>
      <c r="B2638" s="449"/>
      <c r="C2638" s="449"/>
      <c r="D2638" s="449"/>
      <c r="E2638" s="449"/>
      <c r="F2638" s="449"/>
      <c r="G2638" s="449"/>
      <c r="H2638" s="449"/>
      <c r="I2638" s="449"/>
      <c r="J2638" s="449"/>
      <c r="K2638" s="449"/>
      <c r="L2638" s="449"/>
      <c r="M2638" s="449"/>
      <c r="N2638" s="449"/>
    </row>
    <row r="2639" spans="1:14" ht="24.75" customHeight="1" x14ac:dyDescent="0.2">
      <c r="A2639" s="449"/>
      <c r="B2639" s="449"/>
      <c r="C2639" s="449"/>
      <c r="D2639" s="449"/>
      <c r="E2639" s="449"/>
      <c r="F2639" s="449"/>
      <c r="G2639" s="449"/>
      <c r="H2639" s="449"/>
      <c r="I2639" s="449"/>
      <c r="J2639" s="449"/>
      <c r="K2639" s="449"/>
      <c r="L2639" s="449"/>
      <c r="M2639" s="449"/>
      <c r="N2639" s="449"/>
    </row>
    <row r="2640" spans="1:14" ht="24.75" customHeight="1" x14ac:dyDescent="0.2">
      <c r="A2640" s="449"/>
      <c r="B2640" s="449"/>
      <c r="C2640" s="449"/>
      <c r="D2640" s="449"/>
      <c r="E2640" s="449"/>
      <c r="F2640" s="449"/>
      <c r="G2640" s="449"/>
      <c r="H2640" s="449"/>
      <c r="I2640" s="449"/>
      <c r="J2640" s="449"/>
      <c r="K2640" s="449"/>
      <c r="L2640" s="449"/>
      <c r="M2640" s="449"/>
      <c r="N2640" s="449"/>
    </row>
    <row r="2641" spans="1:14" ht="24.75" customHeight="1" x14ac:dyDescent="0.2">
      <c r="A2641" s="449"/>
      <c r="B2641" s="449"/>
      <c r="C2641" s="449"/>
      <c r="D2641" s="449"/>
      <c r="E2641" s="449"/>
      <c r="F2641" s="449"/>
      <c r="G2641" s="449"/>
      <c r="H2641" s="449"/>
      <c r="I2641" s="449"/>
      <c r="J2641" s="449"/>
      <c r="K2641" s="449"/>
      <c r="L2641" s="449"/>
      <c r="M2641" s="449"/>
      <c r="N2641" s="449"/>
    </row>
    <row r="2642" spans="1:14" ht="24.75" customHeight="1" x14ac:dyDescent="0.2">
      <c r="A2642" s="449"/>
      <c r="B2642" s="449"/>
      <c r="C2642" s="449"/>
      <c r="D2642" s="449"/>
      <c r="E2642" s="449"/>
      <c r="F2642" s="449"/>
      <c r="G2642" s="449"/>
      <c r="H2642" s="449"/>
      <c r="I2642" s="449"/>
      <c r="J2642" s="449"/>
      <c r="K2642" s="449"/>
      <c r="L2642" s="449"/>
      <c r="M2642" s="449"/>
      <c r="N2642" s="449"/>
    </row>
    <row r="2643" spans="1:14" ht="24.95" customHeight="1" x14ac:dyDescent="0.2">
      <c r="A2643" s="449"/>
      <c r="B2643" s="449"/>
      <c r="C2643" s="449"/>
      <c r="D2643" s="449"/>
      <c r="E2643" s="449"/>
      <c r="F2643" s="449"/>
      <c r="G2643" s="449"/>
      <c r="H2643" s="449"/>
      <c r="I2643" s="449"/>
      <c r="J2643" s="449"/>
      <c r="K2643" s="449"/>
      <c r="L2643" s="449"/>
      <c r="M2643" s="449"/>
      <c r="N2643" s="449"/>
    </row>
    <row r="2644" spans="1:14" ht="24.95" customHeight="1" x14ac:dyDescent="0.2">
      <c r="A2644" s="449"/>
      <c r="B2644" s="449"/>
      <c r="C2644" s="449"/>
      <c r="D2644" s="449"/>
      <c r="E2644" s="449"/>
      <c r="F2644" s="449"/>
      <c r="G2644" s="449"/>
      <c r="H2644" s="449"/>
      <c r="I2644" s="449"/>
      <c r="J2644" s="449"/>
      <c r="K2644" s="449"/>
      <c r="L2644" s="449"/>
      <c r="M2644" s="449"/>
      <c r="N2644" s="449"/>
    </row>
    <row r="2645" spans="1:14" ht="24.75" customHeight="1" x14ac:dyDescent="0.2">
      <c r="A2645" s="449"/>
      <c r="B2645" s="449"/>
      <c r="C2645" s="449"/>
      <c r="D2645" s="449"/>
      <c r="E2645" s="449"/>
      <c r="F2645" s="449"/>
      <c r="G2645" s="449"/>
      <c r="H2645" s="449"/>
      <c r="I2645" s="449"/>
      <c r="J2645" s="449"/>
      <c r="K2645" s="449"/>
      <c r="L2645" s="449"/>
      <c r="M2645" s="449"/>
      <c r="N2645" s="449"/>
    </row>
    <row r="2646" spans="1:14" ht="24.95" customHeight="1" x14ac:dyDescent="0.2">
      <c r="A2646" s="449"/>
      <c r="B2646" s="449"/>
      <c r="C2646" s="449"/>
      <c r="D2646" s="449"/>
      <c r="E2646" s="449"/>
      <c r="F2646" s="449"/>
      <c r="G2646" s="449"/>
      <c r="H2646" s="449"/>
      <c r="I2646" s="449"/>
      <c r="J2646" s="449"/>
      <c r="K2646" s="449"/>
      <c r="L2646" s="449"/>
      <c r="M2646" s="449"/>
      <c r="N2646" s="449"/>
    </row>
    <row r="2647" spans="1:14" ht="24.95" customHeight="1" x14ac:dyDescent="0.2">
      <c r="A2647" s="449"/>
      <c r="B2647" s="449"/>
      <c r="C2647" s="449"/>
      <c r="D2647" s="449"/>
      <c r="E2647" s="449"/>
      <c r="F2647" s="449"/>
      <c r="G2647" s="449"/>
      <c r="H2647" s="449"/>
      <c r="I2647" s="449"/>
      <c r="J2647" s="449"/>
      <c r="K2647" s="449"/>
      <c r="L2647" s="449"/>
      <c r="M2647" s="449"/>
      <c r="N2647" s="449"/>
    </row>
    <row r="2648" spans="1:14" ht="24.95" customHeight="1" x14ac:dyDescent="0.2">
      <c r="A2648" s="449"/>
      <c r="B2648" s="449"/>
      <c r="C2648" s="449"/>
      <c r="D2648" s="449"/>
      <c r="E2648" s="449"/>
      <c r="F2648" s="449"/>
      <c r="G2648" s="449"/>
      <c r="H2648" s="449"/>
      <c r="I2648" s="449"/>
      <c r="J2648" s="449"/>
      <c r="K2648" s="449"/>
      <c r="L2648" s="449"/>
      <c r="M2648" s="449"/>
      <c r="N2648" s="449"/>
    </row>
    <row r="2649" spans="1:14" ht="24.95" customHeight="1" x14ac:dyDescent="0.2">
      <c r="A2649" s="449"/>
      <c r="B2649" s="449"/>
      <c r="C2649" s="449"/>
      <c r="D2649" s="449"/>
      <c r="E2649" s="449"/>
      <c r="F2649" s="449"/>
      <c r="G2649" s="449"/>
      <c r="H2649" s="449"/>
      <c r="I2649" s="449"/>
      <c r="J2649" s="449"/>
      <c r="K2649" s="449"/>
      <c r="L2649" s="449"/>
      <c r="M2649" s="449"/>
      <c r="N2649" s="449"/>
    </row>
    <row r="2650" spans="1:14" ht="24.95" customHeight="1" x14ac:dyDescent="0.2">
      <c r="A2650" s="449"/>
      <c r="B2650" s="449"/>
      <c r="C2650" s="449"/>
      <c r="D2650" s="449"/>
      <c r="E2650" s="449"/>
      <c r="F2650" s="449"/>
      <c r="G2650" s="449"/>
      <c r="H2650" s="449"/>
      <c r="I2650" s="449"/>
      <c r="J2650" s="449"/>
      <c r="K2650" s="449"/>
      <c r="L2650" s="449"/>
      <c r="M2650" s="449"/>
      <c r="N2650" s="449"/>
    </row>
    <row r="2651" spans="1:14" ht="24.95" customHeight="1" x14ac:dyDescent="0.2">
      <c r="A2651" s="449"/>
      <c r="B2651" s="449"/>
      <c r="C2651" s="449"/>
      <c r="D2651" s="449"/>
      <c r="E2651" s="449"/>
      <c r="F2651" s="449"/>
      <c r="G2651" s="449"/>
      <c r="H2651" s="449"/>
      <c r="I2651" s="449"/>
      <c r="J2651" s="449"/>
      <c r="K2651" s="449"/>
      <c r="L2651" s="449"/>
      <c r="M2651" s="449"/>
      <c r="N2651" s="449"/>
    </row>
    <row r="2652" spans="1:14" ht="24.95" customHeight="1" x14ac:dyDescent="0.2">
      <c r="A2652" s="449"/>
      <c r="B2652" s="449"/>
      <c r="C2652" s="449"/>
      <c r="D2652" s="449"/>
      <c r="E2652" s="449"/>
      <c r="F2652" s="449"/>
      <c r="G2652" s="449"/>
      <c r="H2652" s="449"/>
      <c r="I2652" s="449"/>
      <c r="J2652" s="449"/>
      <c r="K2652" s="449"/>
      <c r="L2652" s="449"/>
      <c r="M2652" s="449"/>
      <c r="N2652" s="449"/>
    </row>
    <row r="2653" spans="1:14" ht="24.95" customHeight="1" x14ac:dyDescent="0.2">
      <c r="A2653" s="449"/>
      <c r="B2653" s="449"/>
      <c r="C2653" s="449"/>
      <c r="D2653" s="449"/>
      <c r="E2653" s="449"/>
      <c r="F2653" s="449"/>
      <c r="G2653" s="449"/>
      <c r="H2653" s="449"/>
      <c r="I2653" s="449"/>
      <c r="J2653" s="449"/>
      <c r="K2653" s="449"/>
      <c r="L2653" s="449"/>
      <c r="M2653" s="449"/>
      <c r="N2653" s="4">
        <v>33</v>
      </c>
    </row>
    <row r="2654" spans="1:14" ht="39.950000000000003" customHeight="1" x14ac:dyDescent="0.2">
      <c r="A2654" s="665" t="s">
        <v>638</v>
      </c>
      <c r="B2654" s="665"/>
      <c r="C2654" s="665"/>
      <c r="D2654" s="665"/>
      <c r="E2654" s="665"/>
      <c r="F2654" s="665"/>
      <c r="G2654" s="665"/>
      <c r="H2654" s="665"/>
      <c r="I2654" s="665"/>
      <c r="J2654" s="665"/>
      <c r="K2654" s="665"/>
      <c r="L2654" s="665"/>
      <c r="M2654" s="665"/>
      <c r="N2654" s="665"/>
    </row>
    <row r="2655" spans="1:14" ht="24.95" customHeight="1" x14ac:dyDescent="0.2">
      <c r="A2655" s="665"/>
      <c r="B2655" s="665"/>
      <c r="C2655" s="665"/>
      <c r="D2655" s="665"/>
      <c r="E2655" s="665"/>
      <c r="F2655" s="665"/>
      <c r="G2655" s="665"/>
      <c r="H2655" s="665"/>
      <c r="I2655" s="665"/>
      <c r="J2655" s="665"/>
      <c r="K2655" s="665"/>
      <c r="L2655" s="665"/>
      <c r="M2655" s="665"/>
      <c r="N2655" s="665"/>
    </row>
    <row r="2656" spans="1:14" ht="24.95" customHeight="1" x14ac:dyDescent="0.2">
      <c r="A2656" s="449"/>
      <c r="B2656" s="449"/>
      <c r="C2656" s="449"/>
      <c r="D2656" s="449"/>
      <c r="E2656" s="449"/>
      <c r="F2656" s="449"/>
      <c r="G2656" s="449"/>
      <c r="H2656" s="449"/>
      <c r="I2656" s="449"/>
      <c r="J2656" s="449"/>
      <c r="K2656" s="449"/>
      <c r="L2656" s="449"/>
      <c r="M2656" s="449"/>
      <c r="N2656" s="449"/>
    </row>
    <row r="2657" spans="1:14" ht="24.95" customHeight="1" x14ac:dyDescent="0.2">
      <c r="A2657" s="449"/>
      <c r="B2657" s="449"/>
      <c r="C2657" s="449"/>
      <c r="D2657" s="449"/>
      <c r="E2657" s="449"/>
      <c r="F2657" s="449"/>
      <c r="G2657" s="449"/>
      <c r="H2657" s="449"/>
      <c r="I2657" s="449"/>
      <c r="J2657" s="449"/>
      <c r="K2657" s="449"/>
      <c r="L2657" s="449"/>
      <c r="M2657" s="449"/>
      <c r="N2657" s="449"/>
    </row>
    <row r="2658" spans="1:14" ht="24.95" customHeight="1" x14ac:dyDescent="0.2">
      <c r="A2658" s="449"/>
      <c r="B2658" s="449"/>
      <c r="C2658" s="449"/>
      <c r="D2658" s="449"/>
      <c r="E2658" s="449"/>
      <c r="F2658" s="449"/>
      <c r="G2658" s="449"/>
      <c r="H2658" s="449"/>
      <c r="I2658" s="449"/>
      <c r="J2658" s="449"/>
      <c r="K2658" s="449"/>
      <c r="L2658" s="449"/>
      <c r="M2658" s="449"/>
      <c r="N2658" s="449"/>
    </row>
    <row r="2659" spans="1:14" ht="24.95" customHeight="1" x14ac:dyDescent="0.2">
      <c r="A2659" s="449"/>
      <c r="B2659" s="449"/>
      <c r="C2659" s="449"/>
      <c r="D2659" s="449"/>
      <c r="E2659" s="449"/>
      <c r="F2659" s="449"/>
      <c r="G2659" s="449"/>
      <c r="H2659" s="449"/>
      <c r="I2659" s="449"/>
      <c r="J2659" s="449"/>
      <c r="K2659" s="449"/>
      <c r="L2659" s="449"/>
      <c r="M2659" s="449"/>
      <c r="N2659" s="449"/>
    </row>
    <row r="2660" spans="1:14" ht="24.95" customHeight="1" x14ac:dyDescent="0.2">
      <c r="A2660" s="449"/>
      <c r="B2660" s="449"/>
      <c r="C2660" s="449"/>
      <c r="D2660" s="449"/>
      <c r="E2660" s="449"/>
      <c r="F2660" s="449"/>
      <c r="G2660" s="449"/>
      <c r="H2660" s="449"/>
      <c r="I2660" s="449"/>
      <c r="J2660" s="449"/>
      <c r="K2660" s="449"/>
      <c r="L2660" s="449"/>
      <c r="M2660" s="449"/>
      <c r="N2660" s="449"/>
    </row>
    <row r="2661" spans="1:14" ht="24.95" customHeight="1" x14ac:dyDescent="0.2">
      <c r="A2661" s="449"/>
      <c r="B2661" s="449"/>
      <c r="C2661" s="449"/>
      <c r="D2661" s="449"/>
      <c r="E2661" s="449"/>
      <c r="F2661" s="449"/>
      <c r="G2661" s="449"/>
      <c r="H2661" s="449"/>
      <c r="I2661" s="449"/>
      <c r="J2661" s="449"/>
      <c r="K2661" s="449"/>
      <c r="L2661" s="449"/>
      <c r="M2661" s="449"/>
      <c r="N2661" s="449"/>
    </row>
    <row r="2662" spans="1:14" ht="24.95" customHeight="1" x14ac:dyDescent="0.2">
      <c r="A2662" s="449"/>
      <c r="B2662" s="449"/>
      <c r="C2662" s="449"/>
      <c r="D2662" s="449"/>
      <c r="E2662" s="449"/>
      <c r="F2662" s="449"/>
      <c r="G2662" s="449"/>
      <c r="H2662" s="449"/>
      <c r="I2662" s="449"/>
      <c r="J2662" s="449"/>
      <c r="K2662" s="449"/>
      <c r="L2662" s="449"/>
      <c r="M2662" s="449"/>
      <c r="N2662" s="449"/>
    </row>
    <row r="2663" spans="1:14" ht="24.95" customHeight="1" x14ac:dyDescent="0.2">
      <c r="A2663" s="449"/>
      <c r="B2663" s="449"/>
      <c r="C2663" s="449"/>
      <c r="D2663" s="449"/>
      <c r="E2663" s="449"/>
      <c r="F2663" s="449"/>
      <c r="G2663" s="449"/>
      <c r="H2663" s="449"/>
      <c r="I2663" s="449"/>
      <c r="J2663" s="449"/>
      <c r="K2663" s="449"/>
      <c r="L2663" s="449"/>
      <c r="M2663" s="449"/>
      <c r="N2663" s="449"/>
    </row>
    <row r="2664" spans="1:14" ht="24.95" customHeight="1" x14ac:dyDescent="0.2">
      <c r="A2664" s="449"/>
      <c r="B2664" s="449"/>
      <c r="C2664" s="449"/>
      <c r="D2664" s="449"/>
      <c r="E2664" s="449"/>
      <c r="F2664" s="449"/>
      <c r="G2664" s="449"/>
      <c r="H2664" s="449"/>
      <c r="I2664" s="449"/>
      <c r="J2664" s="449"/>
      <c r="K2664" s="449"/>
      <c r="L2664" s="449"/>
      <c r="M2664" s="449"/>
      <c r="N2664" s="449"/>
    </row>
    <row r="2665" spans="1:14" ht="24.95" customHeight="1" x14ac:dyDescent="0.2">
      <c r="A2665" s="449"/>
      <c r="B2665" s="449"/>
      <c r="C2665" s="449"/>
      <c r="D2665" s="449"/>
      <c r="E2665" s="449"/>
      <c r="F2665" s="449"/>
      <c r="G2665" s="449"/>
      <c r="H2665" s="449"/>
      <c r="I2665" s="449"/>
      <c r="J2665" s="449"/>
      <c r="K2665" s="449"/>
      <c r="L2665" s="449"/>
      <c r="M2665" s="449"/>
      <c r="N2665" s="449"/>
    </row>
    <row r="2666" spans="1:14" ht="24.95" customHeight="1" x14ac:dyDescent="0.2">
      <c r="A2666" s="449"/>
      <c r="B2666" s="449"/>
      <c r="C2666" s="449"/>
      <c r="D2666" s="449"/>
      <c r="E2666" s="449"/>
      <c r="F2666" s="449"/>
      <c r="G2666" s="449"/>
      <c r="H2666" s="449"/>
      <c r="I2666" s="449"/>
      <c r="J2666" s="449"/>
      <c r="K2666" s="449"/>
      <c r="L2666" s="449"/>
      <c r="M2666" s="449"/>
      <c r="N2666" s="449"/>
    </row>
    <row r="2667" spans="1:14" ht="24.95" customHeight="1" x14ac:dyDescent="0.2">
      <c r="A2667" s="449"/>
      <c r="B2667" s="449"/>
      <c r="C2667" s="449"/>
      <c r="D2667" s="449"/>
      <c r="E2667" s="449"/>
      <c r="F2667" s="449"/>
      <c r="G2667" s="449"/>
      <c r="H2667" s="449"/>
      <c r="I2667" s="449"/>
      <c r="J2667" s="449"/>
      <c r="K2667" s="449"/>
      <c r="L2667" s="449"/>
      <c r="M2667" s="449"/>
      <c r="N2667" s="449"/>
    </row>
    <row r="2668" spans="1:14" ht="24.95" customHeight="1" x14ac:dyDescent="0.2">
      <c r="A2668" s="449"/>
      <c r="B2668" s="449"/>
      <c r="C2668" s="449"/>
      <c r="D2668" s="449"/>
      <c r="E2668" s="449"/>
      <c r="F2668" s="449"/>
      <c r="G2668" s="449"/>
      <c r="H2668" s="449"/>
      <c r="I2668" s="449"/>
      <c r="J2668" s="449"/>
      <c r="K2668" s="449"/>
      <c r="L2668" s="449"/>
      <c r="M2668" s="449"/>
      <c r="N2668" s="449"/>
    </row>
    <row r="2669" spans="1:14" ht="24.95" customHeight="1" x14ac:dyDescent="0.2">
      <c r="A2669" s="449"/>
      <c r="B2669" s="449"/>
      <c r="C2669" s="449"/>
      <c r="D2669" s="449"/>
      <c r="E2669" s="449"/>
      <c r="F2669" s="449"/>
      <c r="G2669" s="449"/>
      <c r="H2669" s="449"/>
      <c r="I2669" s="449"/>
      <c r="J2669" s="449"/>
      <c r="K2669" s="449"/>
      <c r="L2669" s="449"/>
      <c r="M2669" s="449"/>
      <c r="N2669" s="449"/>
    </row>
    <row r="2670" spans="1:14" ht="24.95" customHeight="1" x14ac:dyDescent="0.2">
      <c r="A2670" s="449"/>
      <c r="B2670" s="449"/>
      <c r="C2670" s="449"/>
      <c r="D2670" s="449"/>
      <c r="E2670" s="449"/>
      <c r="F2670" s="449"/>
      <c r="G2670" s="449"/>
      <c r="H2670" s="449"/>
      <c r="I2670" s="449"/>
      <c r="J2670" s="449"/>
      <c r="K2670" s="449"/>
      <c r="L2670" s="449"/>
      <c r="M2670" s="449"/>
      <c r="N2670" s="449"/>
    </row>
    <row r="2671" spans="1:14" ht="24.95" customHeight="1" x14ac:dyDescent="0.2">
      <c r="A2671" s="449"/>
      <c r="B2671" s="449"/>
      <c r="C2671" s="449"/>
      <c r="D2671" s="449"/>
      <c r="E2671" s="449"/>
      <c r="F2671" s="449"/>
      <c r="G2671" s="449"/>
      <c r="H2671" s="449"/>
      <c r="I2671" s="449"/>
      <c r="J2671" s="449"/>
      <c r="K2671" s="449"/>
      <c r="L2671" s="449"/>
      <c r="M2671" s="449"/>
      <c r="N2671" s="449"/>
    </row>
    <row r="2672" spans="1:14" ht="24.95" customHeight="1" x14ac:dyDescent="0.2">
      <c r="A2672" s="449"/>
      <c r="B2672" s="449"/>
      <c r="C2672" s="449"/>
      <c r="D2672" s="449"/>
      <c r="E2672" s="449"/>
      <c r="F2672" s="449"/>
      <c r="G2672" s="449"/>
      <c r="H2672" s="449"/>
      <c r="I2672" s="449"/>
      <c r="J2672" s="449"/>
      <c r="K2672" s="449"/>
      <c r="L2672" s="449"/>
      <c r="M2672" s="449"/>
      <c r="N2672" s="449"/>
    </row>
    <row r="2673" spans="1:14" ht="24.95" customHeight="1" x14ac:dyDescent="0.2">
      <c r="A2673" s="449"/>
      <c r="B2673" s="449"/>
      <c r="C2673" s="449"/>
      <c r="D2673" s="449"/>
      <c r="E2673" s="449"/>
      <c r="F2673" s="449"/>
      <c r="G2673" s="449"/>
      <c r="H2673" s="449"/>
      <c r="I2673" s="449"/>
      <c r="J2673" s="449"/>
      <c r="K2673" s="449"/>
      <c r="L2673" s="449"/>
      <c r="M2673" s="449"/>
      <c r="N2673" s="449"/>
    </row>
    <row r="2674" spans="1:14" ht="24.95" customHeight="1" x14ac:dyDescent="0.2">
      <c r="A2674" s="449"/>
      <c r="B2674" s="449"/>
      <c r="C2674" s="449"/>
      <c r="D2674" s="449"/>
      <c r="E2674" s="449"/>
      <c r="F2674" s="449"/>
      <c r="G2674" s="449"/>
      <c r="H2674" s="449"/>
      <c r="I2674" s="449"/>
      <c r="J2674" s="449"/>
      <c r="K2674" s="449"/>
      <c r="L2674" s="449"/>
      <c r="M2674" s="449"/>
      <c r="N2674" s="449"/>
    </row>
    <row r="2675" spans="1:14" ht="24.95" customHeight="1" x14ac:dyDescent="0.2">
      <c r="A2675" s="449"/>
      <c r="B2675" s="449"/>
      <c r="C2675" s="449"/>
      <c r="D2675" s="449"/>
      <c r="E2675" s="449"/>
      <c r="F2675" s="449"/>
      <c r="G2675" s="449"/>
      <c r="H2675" s="449"/>
      <c r="I2675" s="449"/>
      <c r="J2675" s="449"/>
      <c r="K2675" s="449"/>
      <c r="L2675" s="449"/>
      <c r="M2675" s="449"/>
      <c r="N2675" s="449"/>
    </row>
    <row r="2676" spans="1:14" ht="24.95" customHeight="1" x14ac:dyDescent="0.2">
      <c r="A2676" s="367"/>
      <c r="B2676" s="534" t="s">
        <v>5</v>
      </c>
      <c r="C2676" s="534" t="s">
        <v>6</v>
      </c>
      <c r="D2676" s="534" t="s">
        <v>70</v>
      </c>
      <c r="E2676" s="534" t="s">
        <v>7</v>
      </c>
      <c r="F2676" s="534" t="s">
        <v>8</v>
      </c>
      <c r="G2676" s="534" t="s">
        <v>9</v>
      </c>
      <c r="H2676" s="534" t="s">
        <v>10</v>
      </c>
      <c r="I2676" s="534" t="s">
        <v>11</v>
      </c>
      <c r="J2676" s="534" t="s">
        <v>12</v>
      </c>
      <c r="K2676" s="534" t="s">
        <v>13</v>
      </c>
      <c r="L2676" s="449"/>
      <c r="M2676" s="449"/>
      <c r="N2676" s="449"/>
    </row>
    <row r="2677" spans="1:14" ht="24.95" customHeight="1" x14ac:dyDescent="0.2">
      <c r="A2677" s="558" t="s">
        <v>287</v>
      </c>
      <c r="B2677" s="550">
        <v>49873176.412485719</v>
      </c>
      <c r="C2677" s="550">
        <v>80929395.017776594</v>
      </c>
      <c r="D2677" s="550">
        <v>56916137.293462239</v>
      </c>
      <c r="E2677" s="550">
        <v>25279124.359005533</v>
      </c>
      <c r="F2677" s="550">
        <v>79581622.537906066</v>
      </c>
      <c r="G2677" s="550">
        <v>56869149.618202798</v>
      </c>
      <c r="H2677" s="550">
        <v>30486331.646685284</v>
      </c>
      <c r="I2677" s="550">
        <v>65177582.823146768</v>
      </c>
      <c r="J2677" s="550">
        <v>28098819.95561593</v>
      </c>
      <c r="K2677" s="625">
        <v>473211339.66428697</v>
      </c>
      <c r="L2677" s="449"/>
      <c r="M2677" s="449"/>
      <c r="N2677" s="449"/>
    </row>
    <row r="2678" spans="1:14" ht="24.95" customHeight="1" x14ac:dyDescent="0.2">
      <c r="A2678" s="549" t="s">
        <v>289</v>
      </c>
      <c r="B2678" s="550">
        <v>32845536.246867478</v>
      </c>
      <c r="C2678" s="550">
        <v>45636471.388824761</v>
      </c>
      <c r="D2678" s="550">
        <v>38661293.378578328</v>
      </c>
      <c r="E2678" s="550">
        <v>17641278.126069963</v>
      </c>
      <c r="F2678" s="550">
        <v>40583535.572839424</v>
      </c>
      <c r="G2678" s="550">
        <v>39648944.621983327</v>
      </c>
      <c r="H2678" s="550">
        <v>15853499.483311903</v>
      </c>
      <c r="I2678" s="550">
        <v>56870385.317645825</v>
      </c>
      <c r="J2678" s="550">
        <v>17796104.37690505</v>
      </c>
      <c r="K2678" s="625">
        <v>305537048.513026</v>
      </c>
      <c r="L2678" s="449"/>
      <c r="M2678" s="449"/>
      <c r="N2678" s="449"/>
    </row>
    <row r="2679" spans="1:14" ht="24.95" customHeight="1" x14ac:dyDescent="0.2">
      <c r="A2679" s="549" t="s">
        <v>291</v>
      </c>
      <c r="B2679" s="550">
        <v>9993338.1994257253</v>
      </c>
      <c r="C2679" s="550">
        <v>34862699.333033867</v>
      </c>
      <c r="D2679" s="550">
        <v>21367022.897257533</v>
      </c>
      <c r="E2679" s="550">
        <v>5601727.4862853726</v>
      </c>
      <c r="F2679" s="550">
        <v>31778012.696330402</v>
      </c>
      <c r="G2679" s="550">
        <v>17561604.311089817</v>
      </c>
      <c r="H2679" s="550">
        <v>8911777.5886192005</v>
      </c>
      <c r="I2679" s="550">
        <v>13747123.33354724</v>
      </c>
      <c r="J2679" s="550">
        <v>4436178.3877261737</v>
      </c>
      <c r="K2679" s="625">
        <v>148259484.23331535</v>
      </c>
      <c r="L2679" s="449"/>
      <c r="M2679" s="449"/>
      <c r="N2679" s="449"/>
    </row>
    <row r="2680" spans="1:14" ht="24.95" customHeight="1" x14ac:dyDescent="0.2">
      <c r="A2680" s="549" t="s">
        <v>293</v>
      </c>
      <c r="B2680" s="550">
        <v>22423333.301825348</v>
      </c>
      <c r="C2680" s="550">
        <v>23537147.092551842</v>
      </c>
      <c r="D2680" s="550">
        <v>10882397.636974154</v>
      </c>
      <c r="E2680" s="550">
        <v>10780527.858056599</v>
      </c>
      <c r="F2680" s="550">
        <v>29808931.035786986</v>
      </c>
      <c r="G2680" s="550">
        <v>20035236.029924069</v>
      </c>
      <c r="H2680" s="550">
        <v>13619985.947983013</v>
      </c>
      <c r="I2680" s="550">
        <v>34588869.511729613</v>
      </c>
      <c r="J2680" s="550">
        <v>13864051.971994843</v>
      </c>
      <c r="K2680" s="625">
        <v>179540480.38682649</v>
      </c>
      <c r="L2680" s="449"/>
      <c r="M2680" s="449"/>
      <c r="N2680" s="449"/>
    </row>
    <row r="2681" spans="1:14" ht="24.95" customHeight="1" x14ac:dyDescent="0.2">
      <c r="A2681" s="549" t="s">
        <v>295</v>
      </c>
      <c r="B2681" s="550">
        <v>6934082.2061422709</v>
      </c>
      <c r="C2681" s="550">
        <v>8225901.9415167337</v>
      </c>
      <c r="D2681" s="550">
        <v>11192049.425447248</v>
      </c>
      <c r="E2681" s="550">
        <v>4540310.4646443706</v>
      </c>
      <c r="F2681" s="550">
        <v>10492769.48336968</v>
      </c>
      <c r="G2681" s="550">
        <v>8193671.4768367922</v>
      </c>
      <c r="H2681" s="550">
        <v>3464684.3684436539</v>
      </c>
      <c r="I2681" s="550">
        <v>4946185.4867044073</v>
      </c>
      <c r="J2681" s="550">
        <v>7794416.8609141791</v>
      </c>
      <c r="K2681" s="625">
        <v>65784071.714019336</v>
      </c>
      <c r="L2681" s="449"/>
      <c r="M2681" s="449"/>
      <c r="N2681" s="449"/>
    </row>
    <row r="2682" spans="1:14" ht="24.95" customHeight="1" x14ac:dyDescent="0.2">
      <c r="A2682" s="549" t="s">
        <v>297</v>
      </c>
      <c r="B2682" s="550">
        <v>4099289.8648591149</v>
      </c>
      <c r="C2682" s="550">
        <v>14426520.046780828</v>
      </c>
      <c r="D2682" s="550">
        <v>10678484.988987627</v>
      </c>
      <c r="E2682" s="550">
        <v>4047452.9132878846</v>
      </c>
      <c r="F2682" s="550">
        <v>19155551.417707682</v>
      </c>
      <c r="G2682" s="550">
        <v>8691149.1771123577</v>
      </c>
      <c r="H2682" s="550">
        <v>4138433.721955312</v>
      </c>
      <c r="I2682" s="550">
        <v>5513175.3806955926</v>
      </c>
      <c r="J2682" s="550">
        <v>6518100.1809734432</v>
      </c>
      <c r="K2682" s="625">
        <v>77268157.692359835</v>
      </c>
      <c r="L2682" s="449"/>
      <c r="M2682" s="449"/>
      <c r="N2682" s="449"/>
    </row>
    <row r="2683" spans="1:14" ht="24.95" customHeight="1" x14ac:dyDescent="0.2">
      <c r="A2683" s="549" t="s">
        <v>298</v>
      </c>
      <c r="B2683" s="553">
        <v>12766.927777777777</v>
      </c>
      <c r="C2683" s="553">
        <v>150824.22777777776</v>
      </c>
      <c r="D2683" s="553">
        <v>0</v>
      </c>
      <c r="E2683" s="553">
        <v>523195.05632251792</v>
      </c>
      <c r="F2683" s="553">
        <v>109976.80555555556</v>
      </c>
      <c r="G2683" s="553">
        <v>65139.942369481971</v>
      </c>
      <c r="H2683" s="553">
        <v>1119.1087962962963</v>
      </c>
      <c r="I2683" s="553">
        <v>0</v>
      </c>
      <c r="J2683" s="553">
        <v>7366.9333333333334</v>
      </c>
      <c r="K2683" s="626">
        <v>870389.00193274056</v>
      </c>
      <c r="L2683" s="449"/>
      <c r="M2683" s="449"/>
      <c r="N2683" s="449"/>
    </row>
    <row r="2684" spans="1:14" ht="24.95" customHeight="1" x14ac:dyDescent="0.2">
      <c r="A2684" s="535" t="s">
        <v>284</v>
      </c>
      <c r="B2684" s="627">
        <v>126181523.15938345</v>
      </c>
      <c r="C2684" s="627">
        <v>207768959.04826239</v>
      </c>
      <c r="D2684" s="627">
        <v>149697385.62070712</v>
      </c>
      <c r="E2684" s="627">
        <v>68413616.263672233</v>
      </c>
      <c r="F2684" s="627">
        <v>211510399.54949579</v>
      </c>
      <c r="G2684" s="627">
        <v>151064895.17751867</v>
      </c>
      <c r="H2684" s="627">
        <v>76475831.865794674</v>
      </c>
      <c r="I2684" s="627">
        <v>180843321.85346943</v>
      </c>
      <c r="J2684" s="627">
        <v>78515038.66746296</v>
      </c>
      <c r="K2684" s="627">
        <v>1250470971.2057669</v>
      </c>
      <c r="L2684" s="449"/>
      <c r="M2684" s="449"/>
      <c r="N2684" s="449"/>
    </row>
    <row r="2685" spans="1:14" ht="24.95" customHeight="1" x14ac:dyDescent="0.2">
      <c r="A2685" s="556" t="s">
        <v>285</v>
      </c>
      <c r="B2685" s="628">
        <v>94.755273437066336</v>
      </c>
      <c r="C2685" s="628">
        <v>95.542694627547348</v>
      </c>
      <c r="D2685" s="628">
        <v>71.782434344877757</v>
      </c>
      <c r="E2685" s="628">
        <v>97.491957465018515</v>
      </c>
      <c r="F2685" s="628">
        <v>93.5656121696979</v>
      </c>
      <c r="G2685" s="628">
        <v>103.23294325141025</v>
      </c>
      <c r="H2685" s="628">
        <v>92.099498731027438</v>
      </c>
      <c r="I2685" s="628">
        <v>116.66242308992946</v>
      </c>
      <c r="J2685" s="628">
        <v>108.20899308761453</v>
      </c>
      <c r="K2685" s="628">
        <v>95.285369443841859</v>
      </c>
      <c r="L2685" s="449"/>
      <c r="M2685" s="449"/>
      <c r="N2685" s="449"/>
    </row>
    <row r="2686" spans="1:14" ht="24.95" customHeight="1" x14ac:dyDescent="0.2">
      <c r="A2686" s="449"/>
      <c r="B2686" s="449"/>
      <c r="C2686" s="449"/>
      <c r="D2686" s="449"/>
      <c r="E2686" s="449"/>
      <c r="F2686" s="449"/>
      <c r="G2686" s="449"/>
      <c r="H2686" s="449"/>
      <c r="I2686" s="449"/>
      <c r="J2686" s="449"/>
      <c r="K2686" s="449"/>
      <c r="L2686" s="449"/>
      <c r="M2686" s="449"/>
      <c r="N2686" s="449"/>
    </row>
    <row r="2687" spans="1:14" ht="24.95" customHeight="1" x14ac:dyDescent="0.2">
      <c r="A2687" s="449"/>
      <c r="B2687" s="449"/>
      <c r="C2687" s="449"/>
      <c r="D2687" s="449"/>
      <c r="E2687" s="449"/>
      <c r="F2687" s="449"/>
      <c r="G2687" s="449"/>
      <c r="H2687" s="449"/>
      <c r="I2687" s="449"/>
      <c r="J2687" s="449"/>
      <c r="K2687" s="449"/>
      <c r="L2687" s="449"/>
      <c r="M2687" s="449"/>
      <c r="N2687" s="449"/>
    </row>
    <row r="2688" spans="1:14" ht="24.95" customHeight="1" x14ac:dyDescent="0.2">
      <c r="A2688" s="449"/>
      <c r="B2688" s="449"/>
      <c r="C2688" s="449"/>
      <c r="D2688" s="449"/>
      <c r="E2688" s="449"/>
      <c r="F2688" s="449"/>
      <c r="G2688" s="449"/>
      <c r="H2688" s="449"/>
      <c r="I2688" s="449"/>
      <c r="J2688" s="449"/>
      <c r="K2688" s="449"/>
      <c r="L2688" s="449"/>
      <c r="M2688" s="449"/>
      <c r="N2688" s="449"/>
    </row>
    <row r="2689" spans="1:14" ht="24.95" customHeight="1" x14ac:dyDescent="0.2">
      <c r="A2689" s="449"/>
      <c r="B2689" s="449"/>
      <c r="C2689" s="449"/>
      <c r="D2689" s="449"/>
      <c r="E2689" s="449"/>
      <c r="F2689" s="449"/>
      <c r="G2689" s="449"/>
      <c r="H2689" s="449"/>
      <c r="I2689" s="449"/>
      <c r="J2689" s="449"/>
      <c r="K2689" s="449"/>
      <c r="L2689" s="449"/>
      <c r="M2689" s="449"/>
      <c r="N2689" s="449"/>
    </row>
    <row r="2690" spans="1:14" ht="24.95" customHeight="1" x14ac:dyDescent="0.2">
      <c r="A2690" s="449"/>
      <c r="B2690" s="449"/>
      <c r="C2690" s="449"/>
      <c r="D2690" s="449"/>
      <c r="E2690" s="449"/>
      <c r="F2690" s="449"/>
      <c r="G2690" s="449"/>
      <c r="H2690" s="449"/>
      <c r="I2690" s="449"/>
      <c r="J2690" s="449"/>
      <c r="K2690" s="449"/>
      <c r="L2690" s="449"/>
      <c r="M2690" s="449"/>
      <c r="N2690" s="449"/>
    </row>
    <row r="2691" spans="1:14" ht="24.95" customHeight="1" x14ac:dyDescent="0.2">
      <c r="A2691" s="449"/>
      <c r="B2691" s="449"/>
      <c r="C2691" s="449"/>
      <c r="D2691" s="449"/>
      <c r="E2691" s="449"/>
      <c r="F2691" s="449"/>
      <c r="G2691" s="449"/>
      <c r="H2691" s="449"/>
      <c r="I2691" s="449"/>
      <c r="J2691" s="449"/>
      <c r="K2691" s="449"/>
      <c r="L2691" s="449"/>
      <c r="M2691" s="449"/>
      <c r="N2691" s="449"/>
    </row>
    <row r="2692" spans="1:14" ht="24.95" customHeight="1" x14ac:dyDescent="0.2">
      <c r="A2692" s="449"/>
      <c r="B2692" s="449"/>
      <c r="C2692" s="449"/>
      <c r="D2692" s="449"/>
      <c r="E2692" s="449"/>
      <c r="F2692" s="449"/>
      <c r="G2692" s="449"/>
      <c r="H2692" s="449"/>
      <c r="I2692" s="449"/>
      <c r="J2692" s="449"/>
      <c r="K2692" s="449"/>
      <c r="L2692" s="449"/>
      <c r="M2692" s="449"/>
      <c r="N2692" s="449"/>
    </row>
    <row r="2693" spans="1:14" ht="24.95" customHeight="1" x14ac:dyDescent="0.2">
      <c r="A2693" s="449"/>
      <c r="B2693" s="449"/>
      <c r="C2693" s="449"/>
      <c r="D2693" s="449"/>
      <c r="E2693" s="449"/>
      <c r="F2693" s="449"/>
      <c r="G2693" s="449"/>
      <c r="H2693" s="449"/>
      <c r="I2693" s="449"/>
      <c r="J2693" s="449"/>
      <c r="K2693" s="449"/>
      <c r="L2693" s="449"/>
      <c r="M2693" s="449"/>
      <c r="N2693" s="449"/>
    </row>
    <row r="2694" spans="1:14" ht="24.95" customHeight="1" x14ac:dyDescent="0.2">
      <c r="A2694" s="449"/>
      <c r="B2694" s="449"/>
      <c r="C2694" s="449"/>
      <c r="D2694" s="449"/>
      <c r="E2694" s="449"/>
      <c r="F2694" s="449"/>
      <c r="G2694" s="449"/>
      <c r="H2694" s="449"/>
      <c r="I2694" s="449"/>
      <c r="J2694" s="449"/>
      <c r="K2694" s="449"/>
      <c r="L2694" s="449"/>
      <c r="M2694" s="449"/>
      <c r="N2694" s="449"/>
    </row>
    <row r="2695" spans="1:14" ht="24.95" customHeight="1" x14ac:dyDescent="0.2">
      <c r="A2695" s="449"/>
      <c r="B2695" s="449"/>
      <c r="C2695" s="449"/>
      <c r="D2695" s="449"/>
      <c r="E2695" s="449"/>
      <c r="F2695" s="449"/>
      <c r="G2695" s="449"/>
      <c r="H2695" s="449"/>
      <c r="I2695" s="449"/>
      <c r="J2695" s="449"/>
      <c r="K2695" s="449"/>
      <c r="L2695" s="449"/>
      <c r="M2695" s="449"/>
      <c r="N2695" s="449"/>
    </row>
    <row r="2696" spans="1:14" ht="24.95" customHeight="1" x14ac:dyDescent="0.2">
      <c r="A2696" s="449"/>
      <c r="B2696" s="449"/>
      <c r="C2696" s="449"/>
      <c r="D2696" s="449"/>
      <c r="E2696" s="449"/>
      <c r="F2696" s="449"/>
      <c r="G2696" s="449"/>
      <c r="H2696" s="449"/>
      <c r="I2696" s="449"/>
      <c r="J2696" s="449"/>
      <c r="K2696" s="449"/>
      <c r="L2696" s="449"/>
      <c r="M2696" s="449"/>
      <c r="N2696" s="449"/>
    </row>
    <row r="2697" spans="1:14" ht="24.95" customHeight="1" x14ac:dyDescent="0.2">
      <c r="A2697" s="449"/>
      <c r="B2697" s="449"/>
      <c r="C2697" s="449"/>
      <c r="D2697" s="449"/>
      <c r="E2697" s="449"/>
      <c r="F2697" s="449"/>
      <c r="G2697" s="449"/>
      <c r="H2697" s="449"/>
      <c r="I2697" s="449"/>
      <c r="J2697" s="449"/>
      <c r="K2697" s="449"/>
      <c r="L2697" s="449"/>
      <c r="M2697" s="449"/>
      <c r="N2697" s="449"/>
    </row>
    <row r="2698" spans="1:14" ht="24.95" customHeight="1" x14ac:dyDescent="0.2">
      <c r="A2698" s="449"/>
      <c r="B2698" s="449"/>
      <c r="C2698" s="449"/>
      <c r="D2698" s="449"/>
      <c r="E2698" s="449"/>
      <c r="F2698" s="449"/>
      <c r="G2698" s="449"/>
      <c r="H2698" s="449"/>
      <c r="I2698" s="449"/>
      <c r="J2698" s="449"/>
      <c r="K2698" s="449"/>
      <c r="L2698" s="449"/>
      <c r="M2698" s="449"/>
      <c r="N2698" s="449"/>
    </row>
    <row r="2699" spans="1:14" ht="24.95" customHeight="1" x14ac:dyDescent="0.2">
      <c r="A2699" s="449"/>
      <c r="B2699" s="449"/>
      <c r="C2699" s="449"/>
      <c r="D2699" s="449"/>
      <c r="E2699" s="449"/>
      <c r="F2699" s="449"/>
      <c r="G2699" s="449"/>
      <c r="H2699" s="449"/>
      <c r="I2699" s="449"/>
      <c r="J2699" s="449"/>
      <c r="K2699" s="449"/>
      <c r="L2699" s="449"/>
      <c r="M2699" s="449"/>
      <c r="N2699" s="449"/>
    </row>
    <row r="2700" spans="1:14" ht="24.95" customHeight="1" x14ac:dyDescent="0.2">
      <c r="A2700" s="449"/>
      <c r="B2700" s="449"/>
      <c r="C2700" s="449"/>
      <c r="D2700" s="449"/>
      <c r="E2700" s="449"/>
      <c r="F2700" s="449"/>
      <c r="G2700" s="449"/>
      <c r="H2700" s="449"/>
      <c r="I2700" s="449"/>
      <c r="J2700" s="449"/>
      <c r="K2700" s="449"/>
      <c r="L2700" s="449"/>
      <c r="M2700" s="449"/>
      <c r="N2700" s="4"/>
    </row>
    <row r="2701" spans="1:14" ht="24.95" customHeight="1" x14ac:dyDescent="0.2">
      <c r="A2701" s="449"/>
      <c r="B2701" s="449"/>
      <c r="C2701" s="449"/>
      <c r="D2701" s="449"/>
      <c r="E2701" s="449"/>
      <c r="F2701" s="449"/>
      <c r="G2701" s="449"/>
      <c r="H2701" s="449"/>
      <c r="I2701" s="449"/>
      <c r="J2701" s="449"/>
      <c r="K2701" s="449"/>
      <c r="L2701" s="449"/>
      <c r="M2701" s="449"/>
      <c r="N2701" s="449"/>
    </row>
    <row r="2702" spans="1:14" ht="45.75" customHeight="1" x14ac:dyDescent="0.2">
      <c r="A2702" s="449"/>
      <c r="B2702" s="449"/>
      <c r="C2702" s="449"/>
      <c r="D2702" s="449"/>
      <c r="E2702" s="449"/>
      <c r="F2702" s="449"/>
      <c r="G2702" s="449"/>
      <c r="H2702" s="449"/>
      <c r="I2702" s="449"/>
      <c r="J2702" s="449"/>
      <c r="K2702" s="449"/>
      <c r="L2702" s="449"/>
      <c r="M2702" s="449"/>
      <c r="N2702" s="449"/>
    </row>
    <row r="2703" spans="1:14" ht="24.95" customHeight="1" x14ac:dyDescent="0.2">
      <c r="A2703" s="449"/>
      <c r="B2703" s="449"/>
      <c r="C2703" s="449"/>
      <c r="D2703" s="449"/>
      <c r="E2703" s="449"/>
      <c r="F2703" s="449"/>
      <c r="G2703" s="449"/>
      <c r="H2703" s="449"/>
      <c r="I2703" s="449"/>
      <c r="J2703" s="449"/>
      <c r="K2703" s="449"/>
      <c r="L2703" s="449"/>
      <c r="M2703" s="449"/>
      <c r="N2703" s="449"/>
    </row>
    <row r="2704" spans="1:14" ht="24.95" customHeight="1" x14ac:dyDescent="0.2">
      <c r="A2704" s="449"/>
      <c r="B2704" s="449"/>
      <c r="C2704" s="449"/>
      <c r="D2704" s="449"/>
      <c r="E2704" s="449"/>
      <c r="F2704" s="449"/>
      <c r="G2704" s="449"/>
      <c r="H2704" s="449"/>
      <c r="I2704" s="449"/>
      <c r="J2704" s="449"/>
      <c r="K2704" s="449"/>
      <c r="L2704" s="449"/>
      <c r="M2704" s="449"/>
      <c r="N2704" s="449"/>
    </row>
    <row r="2705" spans="1:14" ht="24.95" customHeight="1" x14ac:dyDescent="0.2">
      <c r="A2705" s="449"/>
      <c r="B2705" s="449"/>
      <c r="C2705" s="449"/>
      <c r="D2705" s="449"/>
      <c r="E2705" s="449"/>
      <c r="F2705" s="449"/>
      <c r="G2705" s="449"/>
      <c r="H2705" s="449"/>
      <c r="I2705" s="449"/>
      <c r="J2705" s="449"/>
      <c r="K2705" s="449"/>
      <c r="L2705" s="449"/>
      <c r="M2705" s="449"/>
      <c r="N2705" s="449"/>
    </row>
    <row r="2706" spans="1:14" ht="24.95" customHeight="1" x14ac:dyDescent="0.2">
      <c r="A2706" s="449"/>
      <c r="B2706" s="449"/>
      <c r="C2706" s="449"/>
      <c r="D2706" s="449"/>
      <c r="E2706" s="449"/>
      <c r="F2706" s="449"/>
      <c r="G2706" s="449"/>
      <c r="H2706" s="449"/>
      <c r="I2706" s="449"/>
      <c r="J2706" s="449"/>
      <c r="K2706" s="449"/>
      <c r="L2706" s="449"/>
      <c r="M2706" s="449"/>
      <c r="N2706" s="449"/>
    </row>
    <row r="2707" spans="1:14" ht="24.95" customHeight="1" x14ac:dyDescent="0.2">
      <c r="A2707" s="449"/>
      <c r="B2707" s="449"/>
      <c r="C2707" s="449"/>
      <c r="D2707" s="449"/>
      <c r="E2707" s="449"/>
      <c r="F2707" s="449"/>
      <c r="G2707" s="449"/>
      <c r="H2707" s="449"/>
      <c r="I2707" s="449"/>
      <c r="J2707" s="449"/>
      <c r="K2707" s="449"/>
      <c r="L2707" s="449"/>
      <c r="M2707" s="449"/>
      <c r="N2707" s="449"/>
    </row>
    <row r="2708" spans="1:14" ht="24.95" customHeight="1" x14ac:dyDescent="0.2">
      <c r="A2708" s="449"/>
      <c r="B2708" s="449"/>
      <c r="C2708" s="449"/>
      <c r="D2708" s="449"/>
      <c r="E2708" s="449"/>
      <c r="F2708" s="449"/>
      <c r="G2708" s="449"/>
      <c r="H2708" s="449"/>
      <c r="I2708" s="449"/>
      <c r="J2708" s="449"/>
      <c r="K2708" s="449"/>
      <c r="L2708" s="449"/>
      <c r="M2708" s="449"/>
      <c r="N2708" s="449"/>
    </row>
    <row r="2709" spans="1:14" ht="24.95" customHeight="1" x14ac:dyDescent="0.2">
      <c r="A2709" s="449"/>
      <c r="B2709" s="449"/>
      <c r="C2709" s="449"/>
      <c r="D2709" s="449"/>
      <c r="E2709" s="449"/>
      <c r="F2709" s="449"/>
      <c r="G2709" s="449"/>
      <c r="H2709" s="449"/>
      <c r="I2709" s="449"/>
      <c r="J2709" s="449"/>
      <c r="K2709" s="449"/>
      <c r="L2709" s="449"/>
      <c r="M2709" s="449"/>
      <c r="N2709" s="449"/>
    </row>
    <row r="2710" spans="1:14" ht="24.95" customHeight="1" x14ac:dyDescent="0.2">
      <c r="A2710" s="449"/>
      <c r="B2710" s="449"/>
      <c r="C2710" s="449"/>
      <c r="D2710" s="449"/>
      <c r="E2710" s="449"/>
      <c r="F2710" s="449"/>
      <c r="G2710" s="449"/>
      <c r="H2710" s="449"/>
      <c r="I2710" s="449"/>
      <c r="J2710" s="449"/>
      <c r="K2710" s="449"/>
      <c r="L2710" s="449"/>
      <c r="M2710" s="449"/>
      <c r="N2710" s="449"/>
    </row>
    <row r="2711" spans="1:14" ht="24.95" customHeight="1" x14ac:dyDescent="0.2">
      <c r="A2711" s="449"/>
      <c r="B2711" s="449"/>
      <c r="C2711" s="449"/>
      <c r="D2711" s="449"/>
      <c r="E2711" s="449"/>
      <c r="F2711" s="449"/>
      <c r="G2711" s="449"/>
      <c r="H2711" s="449"/>
      <c r="I2711" s="449"/>
      <c r="J2711" s="449"/>
      <c r="K2711" s="449"/>
      <c r="L2711" s="449"/>
      <c r="M2711" s="449"/>
      <c r="N2711" s="449"/>
    </row>
    <row r="2712" spans="1:14" ht="24.95" customHeight="1" x14ac:dyDescent="0.2">
      <c r="A2712" s="449"/>
      <c r="B2712" s="449"/>
      <c r="C2712" s="449"/>
      <c r="D2712" s="449"/>
      <c r="E2712" s="449"/>
      <c r="F2712" s="449"/>
      <c r="G2712" s="449"/>
      <c r="H2712" s="449"/>
      <c r="I2712" s="449"/>
      <c r="J2712" s="449"/>
      <c r="K2712" s="449"/>
      <c r="L2712" s="449"/>
      <c r="M2712" s="449"/>
      <c r="N2712" s="449"/>
    </row>
    <row r="2713" spans="1:14" ht="24.95" customHeight="1" x14ac:dyDescent="0.2">
      <c r="A2713" s="449"/>
      <c r="B2713" s="449"/>
      <c r="C2713" s="449"/>
      <c r="D2713" s="449"/>
      <c r="E2713" s="449"/>
      <c r="F2713" s="449"/>
      <c r="G2713" s="449"/>
      <c r="H2713" s="449"/>
      <c r="I2713" s="449"/>
      <c r="J2713" s="449"/>
      <c r="K2713" s="449"/>
      <c r="L2713" s="449"/>
      <c r="M2713" s="449"/>
      <c r="N2713" s="449"/>
    </row>
    <row r="2714" spans="1:14" ht="24.95" customHeight="1" x14ac:dyDescent="0.2">
      <c r="A2714" s="449"/>
      <c r="B2714" s="449"/>
      <c r="C2714" s="449"/>
      <c r="D2714" s="449"/>
      <c r="E2714" s="449"/>
      <c r="F2714" s="449"/>
      <c r="G2714" s="449"/>
      <c r="H2714" s="449"/>
      <c r="I2714" s="449"/>
      <c r="J2714" s="449"/>
      <c r="K2714" s="449"/>
      <c r="L2714" s="449"/>
      <c r="M2714" s="449"/>
      <c r="N2714" s="449"/>
    </row>
    <row r="2715" spans="1:14" ht="24.95" customHeight="1" x14ac:dyDescent="0.2">
      <c r="A2715" s="449"/>
      <c r="B2715" s="449"/>
      <c r="C2715" s="449"/>
      <c r="D2715" s="449"/>
      <c r="E2715" s="449"/>
      <c r="F2715" s="449"/>
      <c r="G2715" s="449"/>
      <c r="H2715" s="449"/>
      <c r="I2715" s="449"/>
      <c r="J2715" s="449"/>
      <c r="K2715" s="449"/>
      <c r="L2715" s="449"/>
      <c r="M2715" s="449"/>
      <c r="N2715" s="449"/>
    </row>
    <row r="2716" spans="1:14" ht="24.95" customHeight="1" x14ac:dyDescent="0.2">
      <c r="A2716" s="449"/>
      <c r="B2716" s="449"/>
      <c r="C2716" s="449"/>
      <c r="D2716" s="449"/>
      <c r="E2716" s="449"/>
      <c r="F2716" s="449"/>
      <c r="G2716" s="449"/>
      <c r="H2716" s="449"/>
      <c r="I2716" s="449"/>
      <c r="J2716" s="449"/>
      <c r="K2716" s="449"/>
      <c r="L2716" s="449"/>
      <c r="M2716" s="449"/>
      <c r="N2716" s="449"/>
    </row>
    <row r="2717" spans="1:14" ht="24.95" customHeight="1" x14ac:dyDescent="0.2">
      <c r="A2717" s="449"/>
      <c r="B2717" s="449"/>
      <c r="C2717" s="449"/>
      <c r="D2717" s="449"/>
      <c r="E2717" s="449"/>
      <c r="F2717" s="449"/>
      <c r="G2717" s="449"/>
      <c r="H2717" s="449"/>
      <c r="I2717" s="449"/>
      <c r="J2717" s="449"/>
      <c r="K2717" s="449"/>
      <c r="L2717" s="449"/>
      <c r="M2717" s="449"/>
      <c r="N2717" s="449"/>
    </row>
    <row r="2718" spans="1:14" ht="24.95" customHeight="1" x14ac:dyDescent="0.2">
      <c r="A2718" s="449"/>
      <c r="B2718" s="449"/>
      <c r="C2718" s="449"/>
      <c r="D2718" s="449"/>
      <c r="E2718" s="449"/>
      <c r="F2718" s="449"/>
      <c r="G2718" s="449"/>
      <c r="H2718" s="449"/>
      <c r="I2718" s="449"/>
      <c r="J2718" s="449"/>
      <c r="K2718" s="449"/>
      <c r="L2718" s="449"/>
      <c r="M2718" s="449"/>
      <c r="N2718" s="449"/>
    </row>
    <row r="2719" spans="1:14" ht="24.95" customHeight="1" x14ac:dyDescent="0.2">
      <c r="A2719" s="449"/>
      <c r="B2719" s="449"/>
      <c r="C2719" s="449"/>
      <c r="D2719" s="449"/>
      <c r="E2719" s="449"/>
      <c r="F2719" s="449"/>
      <c r="G2719" s="449"/>
      <c r="H2719" s="449"/>
      <c r="I2719" s="449"/>
      <c r="J2719" s="449"/>
      <c r="K2719" s="449"/>
      <c r="L2719" s="449"/>
      <c r="M2719" s="449"/>
      <c r="N2719" s="449"/>
    </row>
    <row r="2720" spans="1:14" ht="24.95" customHeight="1" x14ac:dyDescent="0.2">
      <c r="A2720" s="449"/>
      <c r="B2720" s="449"/>
      <c r="C2720" s="449"/>
      <c r="D2720" s="449"/>
      <c r="E2720" s="449"/>
      <c r="F2720" s="449"/>
      <c r="G2720" s="449"/>
      <c r="H2720" s="449"/>
      <c r="I2720" s="449"/>
      <c r="J2720" s="449"/>
      <c r="K2720" s="449"/>
      <c r="L2720" s="449"/>
      <c r="M2720" s="449"/>
      <c r="N2720" s="449"/>
    </row>
    <row r="2721" spans="1:14" ht="24.95" customHeight="1" x14ac:dyDescent="0.2">
      <c r="A2721" s="449"/>
      <c r="B2721" s="449"/>
      <c r="C2721" s="449"/>
      <c r="D2721" s="449"/>
      <c r="E2721" s="449"/>
      <c r="F2721" s="449"/>
      <c r="G2721" s="449"/>
      <c r="H2721" s="449"/>
      <c r="I2721" s="449"/>
      <c r="J2721" s="449"/>
      <c r="K2721" s="449"/>
      <c r="L2721" s="449"/>
      <c r="M2721" s="449"/>
      <c r="N2721" s="449"/>
    </row>
    <row r="2722" spans="1:14" ht="24.95" customHeight="1" x14ac:dyDescent="0.2">
      <c r="A2722" s="449"/>
      <c r="B2722" s="449"/>
      <c r="C2722" s="449"/>
      <c r="D2722" s="449"/>
      <c r="E2722" s="449"/>
      <c r="F2722" s="449"/>
      <c r="G2722" s="449"/>
      <c r="H2722" s="449"/>
      <c r="I2722" s="449"/>
      <c r="J2722" s="449"/>
      <c r="K2722" s="449"/>
      <c r="L2722" s="449"/>
      <c r="M2722" s="449"/>
      <c r="N2722" s="4">
        <v>34</v>
      </c>
    </row>
    <row r="2723" spans="1:14" ht="39.950000000000003" customHeight="1" x14ac:dyDescent="0.2">
      <c r="A2723" s="655" t="s">
        <v>603</v>
      </c>
      <c r="B2723" s="655"/>
      <c r="C2723" s="655"/>
      <c r="D2723" s="655"/>
      <c r="E2723" s="655"/>
      <c r="F2723" s="655"/>
      <c r="G2723" s="655"/>
      <c r="H2723" s="655"/>
      <c r="I2723" s="655"/>
      <c r="J2723" s="655"/>
      <c r="K2723" s="655"/>
      <c r="L2723" s="655"/>
      <c r="M2723" s="655"/>
      <c r="N2723" s="655"/>
    </row>
    <row r="2724" spans="1:14" ht="24.95" customHeight="1" x14ac:dyDescent="0.2">
      <c r="A2724" s="449"/>
      <c r="B2724" s="449"/>
      <c r="C2724" s="449"/>
      <c r="D2724" s="449"/>
      <c r="E2724" s="449"/>
      <c r="F2724" s="449"/>
      <c r="G2724" s="449"/>
      <c r="H2724" s="449"/>
      <c r="I2724" s="449"/>
      <c r="J2724" s="449"/>
      <c r="K2724" s="449"/>
      <c r="L2724" s="449"/>
      <c r="M2724" s="449"/>
      <c r="N2724" s="449"/>
    </row>
    <row r="2725" spans="1:14" ht="24.95" customHeight="1" x14ac:dyDescent="0.2">
      <c r="A2725" s="367"/>
      <c r="B2725" s="534" t="s">
        <v>45</v>
      </c>
      <c r="C2725" s="534" t="s">
        <v>46</v>
      </c>
      <c r="D2725" s="534" t="s">
        <v>47</v>
      </c>
      <c r="E2725" s="534" t="s">
        <v>48</v>
      </c>
      <c r="F2725" s="534" t="s">
        <v>49</v>
      </c>
      <c r="G2725" s="534" t="s">
        <v>50</v>
      </c>
      <c r="H2725" s="534" t="s">
        <v>51</v>
      </c>
      <c r="I2725" s="534" t="s">
        <v>61</v>
      </c>
      <c r="J2725" s="534" t="s">
        <v>62</v>
      </c>
      <c r="K2725" s="534" t="s">
        <v>54</v>
      </c>
      <c r="L2725" s="534" t="s">
        <v>63</v>
      </c>
      <c r="M2725" s="534" t="s">
        <v>56</v>
      </c>
      <c r="N2725" s="534" t="s">
        <v>13</v>
      </c>
    </row>
    <row r="2726" spans="1:14" ht="24.95" customHeight="1" x14ac:dyDescent="0.2">
      <c r="A2726" s="558" t="s">
        <v>287</v>
      </c>
      <c r="B2726" s="550">
        <v>16044936.417036388</v>
      </c>
      <c r="C2726" s="550">
        <v>22675504.722785778</v>
      </c>
      <c r="D2726" s="550">
        <v>26279012.077392582</v>
      </c>
      <c r="E2726" s="550">
        <v>45287384.008901559</v>
      </c>
      <c r="F2726" s="550">
        <v>48183867.375398509</v>
      </c>
      <c r="G2726" s="550">
        <v>51705949.454675384</v>
      </c>
      <c r="H2726" s="550">
        <v>51755836.588562511</v>
      </c>
      <c r="I2726" s="550">
        <v>77995814.040079892</v>
      </c>
      <c r="J2726" s="550">
        <v>47874465.173979618</v>
      </c>
      <c r="K2726" s="550">
        <v>45928827.090163238</v>
      </c>
      <c r="L2726" s="550">
        <v>32692446.906347703</v>
      </c>
      <c r="M2726" s="550">
        <v>29913699.94089295</v>
      </c>
      <c r="N2726" s="629">
        <v>496337743.79621607</v>
      </c>
    </row>
    <row r="2727" spans="1:14" ht="24.95" customHeight="1" x14ac:dyDescent="0.2">
      <c r="A2727" s="549" t="s">
        <v>289</v>
      </c>
      <c r="B2727" s="550">
        <v>19104749.537333589</v>
      </c>
      <c r="C2727" s="550">
        <v>25675937.441164758</v>
      </c>
      <c r="D2727" s="550">
        <v>30409917.416027993</v>
      </c>
      <c r="E2727" s="550">
        <v>51729136.900212057</v>
      </c>
      <c r="F2727" s="550">
        <v>45563084.739713036</v>
      </c>
      <c r="G2727" s="550">
        <v>47408547.501321971</v>
      </c>
      <c r="H2727" s="550">
        <v>72698169.542730883</v>
      </c>
      <c r="I2727" s="550">
        <v>105833754.44948977</v>
      </c>
      <c r="J2727" s="550">
        <v>65039253.590004414</v>
      </c>
      <c r="K2727" s="550">
        <v>54247458.24986589</v>
      </c>
      <c r="L2727" s="550">
        <v>42338228.896455869</v>
      </c>
      <c r="M2727" s="550">
        <v>36502873.594574869</v>
      </c>
      <c r="N2727" s="629">
        <v>596551111.85889506</v>
      </c>
    </row>
    <row r="2728" spans="1:14" ht="24.95" customHeight="1" x14ac:dyDescent="0.2">
      <c r="A2728" s="549" t="s">
        <v>291</v>
      </c>
      <c r="B2728" s="550">
        <v>9806905.1511950511</v>
      </c>
      <c r="C2728" s="550">
        <v>13416983.919154515</v>
      </c>
      <c r="D2728" s="550">
        <v>15739007.282789337</v>
      </c>
      <c r="E2728" s="550">
        <v>26078723.922737837</v>
      </c>
      <c r="F2728" s="550">
        <v>37149631.568336241</v>
      </c>
      <c r="G2728" s="550">
        <v>38660825.874621719</v>
      </c>
      <c r="H2728" s="550">
        <v>58290746.051817536</v>
      </c>
      <c r="I2728" s="550">
        <v>82748692.124687284</v>
      </c>
      <c r="J2728" s="550">
        <v>53349396.147854939</v>
      </c>
      <c r="K2728" s="550">
        <v>37067447.536885299</v>
      </c>
      <c r="L2728" s="550">
        <v>28176942.753881074</v>
      </c>
      <c r="M2728" s="550">
        <v>24104477.194689032</v>
      </c>
      <c r="N2728" s="629">
        <v>424589779.52864987</v>
      </c>
    </row>
    <row r="2729" spans="1:14" ht="24.95" customHeight="1" x14ac:dyDescent="0.2">
      <c r="A2729" s="549" t="s">
        <v>293</v>
      </c>
      <c r="B2729" s="550">
        <v>16409697.132200206</v>
      </c>
      <c r="C2729" s="550">
        <v>21803405.756192148</v>
      </c>
      <c r="D2729" s="550">
        <v>24794587.504718766</v>
      </c>
      <c r="E2729" s="550">
        <v>40044674.965943836</v>
      </c>
      <c r="F2729" s="550">
        <v>26468708.021218758</v>
      </c>
      <c r="G2729" s="550">
        <v>27825095.294894774</v>
      </c>
      <c r="H2729" s="550">
        <v>52316172.135202929</v>
      </c>
      <c r="I2729" s="550">
        <v>78706383.437947363</v>
      </c>
      <c r="J2729" s="550">
        <v>47445514.696505345</v>
      </c>
      <c r="K2729" s="550">
        <v>15243655.961360041</v>
      </c>
      <c r="L2729" s="550">
        <v>11478353.996970018</v>
      </c>
      <c r="M2729" s="550">
        <v>9575443.7081669215</v>
      </c>
      <c r="N2729" s="629">
        <v>372111692.61132109</v>
      </c>
    </row>
    <row r="2730" spans="1:14" ht="24.95" customHeight="1" x14ac:dyDescent="0.2">
      <c r="A2730" s="549" t="s">
        <v>295</v>
      </c>
      <c r="B2730" s="550">
        <v>6086628.7901748503</v>
      </c>
      <c r="C2730" s="550">
        <v>8575976.8077997938</v>
      </c>
      <c r="D2730" s="550">
        <v>9972523.237510791</v>
      </c>
      <c r="E2730" s="550">
        <v>16230341.187154517</v>
      </c>
      <c r="F2730" s="550">
        <v>9650790.9433637876</v>
      </c>
      <c r="G2730" s="550">
        <v>10501752.168985467</v>
      </c>
      <c r="H2730" s="550">
        <v>16961610.492388096</v>
      </c>
      <c r="I2730" s="550">
        <v>25136535.183081664</v>
      </c>
      <c r="J2730" s="550">
        <v>15962620.026671922</v>
      </c>
      <c r="K2730" s="550">
        <v>15290366.377992354</v>
      </c>
      <c r="L2730" s="550">
        <v>11836021.431115311</v>
      </c>
      <c r="M2730" s="550">
        <v>10462705.524646066</v>
      </c>
      <c r="N2730" s="629">
        <v>156667872.17088461</v>
      </c>
    </row>
    <row r="2731" spans="1:14" ht="24.95" customHeight="1" x14ac:dyDescent="0.2">
      <c r="A2731" s="549" t="s">
        <v>297</v>
      </c>
      <c r="B2731" s="550">
        <v>4315796.8344290853</v>
      </c>
      <c r="C2731" s="550">
        <v>6049072.9086931376</v>
      </c>
      <c r="D2731" s="550">
        <v>6923243.4270053096</v>
      </c>
      <c r="E2731" s="550">
        <v>10928781.178845111</v>
      </c>
      <c r="F2731" s="550">
        <v>10485710.437797669</v>
      </c>
      <c r="G2731" s="550">
        <v>11751790.519320786</v>
      </c>
      <c r="H2731" s="550">
        <v>19220916.398535423</v>
      </c>
      <c r="I2731" s="550">
        <v>29471513.672773633</v>
      </c>
      <c r="J2731" s="550">
        <v>17443849.225327</v>
      </c>
      <c r="K2731" s="550">
        <v>10863030.624864273</v>
      </c>
      <c r="L2731" s="550">
        <v>8071167.0180889983</v>
      </c>
      <c r="M2731" s="550">
        <v>7142924.4499721816</v>
      </c>
      <c r="N2731" s="629">
        <v>142667796.6956526</v>
      </c>
    </row>
    <row r="2732" spans="1:14" ht="24.95" customHeight="1" x14ac:dyDescent="0.2">
      <c r="A2732" s="549" t="s">
        <v>298</v>
      </c>
      <c r="B2732" s="553">
        <v>56583.120529875669</v>
      </c>
      <c r="C2732" s="553">
        <v>73439.974485900777</v>
      </c>
      <c r="D2732" s="553">
        <v>99756.94106532482</v>
      </c>
      <c r="E2732" s="553">
        <v>151393.26975712669</v>
      </c>
      <c r="F2732" s="553">
        <v>166318.8381302667</v>
      </c>
      <c r="G2732" s="553">
        <v>179487.9121129112</v>
      </c>
      <c r="H2732" s="553">
        <v>481467.7299835732</v>
      </c>
      <c r="I2732" s="553">
        <v>749572.03516214038</v>
      </c>
      <c r="J2732" s="553">
        <v>449209.76865411736</v>
      </c>
      <c r="K2732" s="553">
        <v>0</v>
      </c>
      <c r="L2732" s="553">
        <v>0</v>
      </c>
      <c r="M2732" s="553">
        <v>0</v>
      </c>
      <c r="N2732" s="629">
        <v>2407229.5898812367</v>
      </c>
    </row>
    <row r="2733" spans="1:14" ht="24.95" customHeight="1" x14ac:dyDescent="0.2">
      <c r="A2733" s="535" t="s">
        <v>284</v>
      </c>
      <c r="B2733" s="627">
        <v>71825296.98289904</v>
      </c>
      <c r="C2733" s="627">
        <v>98270321.53027603</v>
      </c>
      <c r="D2733" s="627">
        <v>114218047.88651009</v>
      </c>
      <c r="E2733" s="627">
        <v>190450435.43355206</v>
      </c>
      <c r="F2733" s="627">
        <v>177668111.92395824</v>
      </c>
      <c r="G2733" s="627">
        <v>188033448.72593302</v>
      </c>
      <c r="H2733" s="627">
        <v>271724918.93922091</v>
      </c>
      <c r="I2733" s="627">
        <v>400642264.94322181</v>
      </c>
      <c r="J2733" s="627">
        <v>247564308.62899733</v>
      </c>
      <c r="K2733" s="627">
        <v>178640785.84113109</v>
      </c>
      <c r="L2733" s="627">
        <v>134593161.00285897</v>
      </c>
      <c r="M2733" s="627">
        <v>117702124.41294202</v>
      </c>
      <c r="N2733" s="630">
        <v>2191333226.2515006</v>
      </c>
    </row>
    <row r="2734" spans="1:14" ht="24.95" customHeight="1" x14ac:dyDescent="0.2">
      <c r="A2734" s="449"/>
      <c r="B2734" s="449"/>
      <c r="C2734" s="449"/>
      <c r="D2734" s="449"/>
      <c r="E2734" s="449"/>
      <c r="F2734" s="449"/>
      <c r="G2734" s="449"/>
      <c r="H2734" s="449"/>
      <c r="I2734" s="449"/>
      <c r="J2734" s="449"/>
      <c r="K2734" s="449"/>
      <c r="L2734" s="449"/>
      <c r="M2734" s="449"/>
      <c r="N2734" s="449"/>
    </row>
    <row r="2735" spans="1:14" ht="24.95" customHeight="1" x14ac:dyDescent="0.2">
      <c r="A2735" s="449"/>
      <c r="B2735" s="449"/>
      <c r="C2735" s="449"/>
      <c r="D2735" s="449"/>
      <c r="E2735" s="449"/>
      <c r="F2735" s="449"/>
      <c r="G2735" s="449"/>
      <c r="H2735" s="449"/>
      <c r="I2735" s="449"/>
      <c r="J2735" s="449"/>
      <c r="K2735" s="449"/>
      <c r="L2735" s="449"/>
      <c r="M2735" s="449"/>
      <c r="N2735" s="449"/>
    </row>
    <row r="2736" spans="1:14" ht="24.95" customHeight="1" x14ac:dyDescent="0.2">
      <c r="A2736" s="449"/>
      <c r="B2736" s="449"/>
      <c r="C2736" s="449"/>
      <c r="D2736" s="449"/>
      <c r="E2736" s="449"/>
      <c r="F2736" s="449"/>
      <c r="G2736" s="449"/>
      <c r="H2736" s="449"/>
      <c r="I2736" s="449"/>
      <c r="J2736" s="449"/>
      <c r="K2736" s="449"/>
      <c r="L2736" s="449"/>
      <c r="M2736" s="449"/>
      <c r="N2736" s="449"/>
    </row>
    <row r="2737" spans="1:14" ht="24.95" customHeight="1" x14ac:dyDescent="0.2">
      <c r="A2737" s="449"/>
      <c r="B2737" s="449"/>
      <c r="C2737" s="449"/>
      <c r="D2737" s="449"/>
      <c r="E2737" s="449"/>
      <c r="F2737" s="449"/>
      <c r="G2737" s="449"/>
      <c r="H2737" s="449"/>
      <c r="I2737" s="449"/>
      <c r="J2737" s="449"/>
      <c r="K2737" s="449"/>
      <c r="L2737" s="449"/>
      <c r="M2737" s="449"/>
      <c r="N2737" s="449"/>
    </row>
    <row r="2738" spans="1:14" ht="24.95" customHeight="1" x14ac:dyDescent="0.2">
      <c r="A2738" s="449"/>
      <c r="B2738" s="449"/>
      <c r="C2738" s="449"/>
      <c r="D2738" s="449"/>
      <c r="E2738" s="449"/>
      <c r="F2738" s="449"/>
      <c r="G2738" s="449"/>
      <c r="H2738" s="449"/>
      <c r="I2738" s="449"/>
      <c r="J2738" s="449"/>
      <c r="K2738" s="449"/>
      <c r="L2738" s="449"/>
      <c r="M2738" s="449"/>
      <c r="N2738" s="449"/>
    </row>
    <row r="2739" spans="1:14" ht="24.95" customHeight="1" x14ac:dyDescent="0.2">
      <c r="A2739" s="449"/>
      <c r="B2739" s="449"/>
      <c r="C2739" s="449"/>
      <c r="D2739" s="449"/>
      <c r="E2739" s="449"/>
      <c r="F2739" s="449"/>
      <c r="G2739" s="449"/>
      <c r="H2739" s="449"/>
      <c r="I2739" s="449"/>
      <c r="J2739" s="449"/>
      <c r="K2739" s="449"/>
      <c r="L2739" s="449"/>
      <c r="M2739" s="449"/>
      <c r="N2739" s="449"/>
    </row>
    <row r="2740" spans="1:14" ht="24.95" customHeight="1" x14ac:dyDescent="0.2">
      <c r="A2740" s="449"/>
      <c r="B2740" s="449"/>
      <c r="C2740" s="449"/>
      <c r="D2740" s="449"/>
      <c r="E2740" s="449"/>
      <c r="F2740" s="449"/>
      <c r="G2740" s="449"/>
      <c r="H2740" s="449"/>
      <c r="I2740" s="449"/>
      <c r="J2740" s="449"/>
      <c r="K2740" s="449"/>
      <c r="L2740" s="449"/>
      <c r="M2740" s="449"/>
      <c r="N2740" s="449"/>
    </row>
    <row r="2741" spans="1:14" ht="24.95" customHeight="1" x14ac:dyDescent="0.2">
      <c r="A2741" s="449"/>
      <c r="B2741" s="449"/>
      <c r="C2741" s="449"/>
      <c r="D2741" s="449"/>
      <c r="E2741" s="449"/>
      <c r="F2741" s="449"/>
      <c r="G2741" s="449"/>
      <c r="H2741" s="449"/>
      <c r="I2741" s="449"/>
      <c r="J2741" s="449"/>
      <c r="K2741" s="449"/>
      <c r="L2741" s="449"/>
      <c r="M2741" s="449"/>
      <c r="N2741" s="449"/>
    </row>
    <row r="2742" spans="1:14" ht="24.95" customHeight="1" x14ac:dyDescent="0.2">
      <c r="A2742" s="449"/>
      <c r="B2742" s="449"/>
      <c r="C2742" s="449"/>
      <c r="D2742" s="449"/>
      <c r="E2742" s="449"/>
      <c r="F2742" s="449"/>
      <c r="G2742" s="449"/>
      <c r="H2742" s="449"/>
      <c r="I2742" s="449"/>
      <c r="J2742" s="449"/>
      <c r="K2742" s="449"/>
      <c r="L2742" s="449"/>
      <c r="M2742" s="449"/>
      <c r="N2742" s="449"/>
    </row>
    <row r="2743" spans="1:14" ht="24.95" customHeight="1" x14ac:dyDescent="0.2">
      <c r="A2743" s="449"/>
      <c r="B2743" s="449"/>
      <c r="C2743" s="449"/>
      <c r="D2743" s="449"/>
      <c r="E2743" s="449"/>
      <c r="F2743" s="449"/>
      <c r="G2743" s="449"/>
      <c r="H2743" s="449"/>
      <c r="I2743" s="449"/>
      <c r="J2743" s="449"/>
      <c r="K2743" s="449"/>
      <c r="L2743" s="449"/>
      <c r="M2743" s="449"/>
      <c r="N2743" s="449"/>
    </row>
    <row r="2744" spans="1:14" ht="24.95" customHeight="1" x14ac:dyDescent="0.2">
      <c r="A2744" s="449"/>
      <c r="B2744" s="449"/>
      <c r="C2744" s="449"/>
      <c r="D2744" s="449"/>
      <c r="E2744" s="449"/>
      <c r="F2744" s="449"/>
      <c r="G2744" s="449"/>
      <c r="H2744" s="449"/>
      <c r="I2744" s="449"/>
      <c r="J2744" s="449"/>
      <c r="K2744" s="449"/>
      <c r="L2744" s="449"/>
      <c r="M2744" s="449"/>
      <c r="N2744" s="449"/>
    </row>
    <row r="2745" spans="1:14" ht="24.95" customHeight="1" x14ac:dyDescent="0.2">
      <c r="A2745" s="449"/>
      <c r="B2745" s="449"/>
      <c r="C2745" s="449"/>
      <c r="D2745" s="449"/>
      <c r="E2745" s="449"/>
      <c r="F2745" s="449"/>
      <c r="G2745" s="449"/>
      <c r="H2745" s="449"/>
      <c r="I2745" s="449"/>
      <c r="J2745" s="449"/>
      <c r="K2745" s="449"/>
      <c r="L2745" s="449"/>
      <c r="M2745" s="449"/>
      <c r="N2745" s="449"/>
    </row>
    <row r="2746" spans="1:14" ht="24.95" customHeight="1" x14ac:dyDescent="0.2">
      <c r="A2746" s="449"/>
      <c r="B2746" s="449"/>
      <c r="C2746" s="449"/>
      <c r="D2746" s="449"/>
      <c r="E2746" s="449"/>
      <c r="F2746" s="449"/>
      <c r="G2746" s="449"/>
      <c r="H2746" s="449"/>
      <c r="I2746" s="449"/>
      <c r="J2746" s="449"/>
      <c r="K2746" s="449"/>
      <c r="L2746" s="449"/>
      <c r="M2746" s="449"/>
      <c r="N2746" s="449"/>
    </row>
    <row r="2747" spans="1:14" ht="24.95" customHeight="1" x14ac:dyDescent="0.2">
      <c r="A2747" s="449"/>
      <c r="B2747" s="449"/>
      <c r="C2747" s="449"/>
      <c r="D2747" s="449"/>
      <c r="E2747" s="449"/>
      <c r="F2747" s="449"/>
      <c r="G2747" s="449"/>
      <c r="H2747" s="449"/>
      <c r="I2747" s="449"/>
      <c r="J2747" s="449"/>
      <c r="K2747" s="449"/>
      <c r="L2747" s="449"/>
      <c r="M2747" s="449"/>
      <c r="N2747" s="449"/>
    </row>
    <row r="2748" spans="1:14" ht="24.95" customHeight="1" x14ac:dyDescent="0.2">
      <c r="A2748" s="449"/>
      <c r="B2748" s="449"/>
      <c r="C2748" s="449"/>
      <c r="D2748" s="449"/>
      <c r="E2748" s="449"/>
      <c r="F2748" s="449"/>
      <c r="G2748" s="449"/>
      <c r="H2748" s="449"/>
      <c r="I2748" s="449"/>
      <c r="J2748" s="449"/>
      <c r="K2748" s="449"/>
      <c r="L2748" s="449"/>
      <c r="M2748" s="449"/>
      <c r="N2748" s="449"/>
    </row>
    <row r="2749" spans="1:14" ht="24.95" customHeight="1" x14ac:dyDescent="0.2">
      <c r="A2749" s="449"/>
      <c r="B2749" s="449"/>
      <c r="C2749" s="449"/>
      <c r="D2749" s="449"/>
      <c r="E2749" s="449"/>
      <c r="F2749" s="449"/>
      <c r="G2749" s="449"/>
      <c r="H2749" s="449"/>
      <c r="I2749" s="449"/>
      <c r="J2749" s="449"/>
      <c r="K2749" s="449"/>
      <c r="L2749" s="449"/>
      <c r="M2749" s="449"/>
      <c r="N2749" s="449"/>
    </row>
    <row r="2750" spans="1:14" ht="24.95" customHeight="1" x14ac:dyDescent="0.2">
      <c r="A2750" s="449"/>
      <c r="B2750" s="449"/>
      <c r="C2750" s="449"/>
      <c r="D2750" s="449"/>
      <c r="E2750" s="449"/>
      <c r="F2750" s="449"/>
      <c r="G2750" s="449"/>
      <c r="H2750" s="449"/>
      <c r="I2750" s="449"/>
      <c r="J2750" s="449"/>
      <c r="K2750" s="449"/>
      <c r="L2750" s="449"/>
      <c r="M2750" s="449"/>
      <c r="N2750" s="449"/>
    </row>
    <row r="2751" spans="1:14" ht="24.95" customHeight="1" x14ac:dyDescent="0.2">
      <c r="A2751" s="449"/>
      <c r="B2751" s="449"/>
      <c r="C2751" s="449"/>
      <c r="D2751" s="449"/>
      <c r="E2751" s="449"/>
      <c r="F2751" s="449"/>
      <c r="G2751" s="449"/>
      <c r="H2751" s="449"/>
      <c r="I2751" s="449"/>
      <c r="J2751" s="449"/>
      <c r="K2751" s="449"/>
      <c r="L2751" s="449"/>
      <c r="M2751" s="449"/>
      <c r="N2751" s="449"/>
    </row>
    <row r="2752" spans="1:14" ht="24.95" customHeight="1" x14ac:dyDescent="0.2">
      <c r="A2752" s="449"/>
      <c r="B2752" s="449"/>
      <c r="C2752" s="449"/>
      <c r="D2752" s="449"/>
      <c r="E2752" s="449"/>
      <c r="F2752" s="449"/>
      <c r="G2752" s="449"/>
      <c r="H2752" s="449"/>
      <c r="I2752" s="449"/>
      <c r="J2752" s="449"/>
      <c r="K2752" s="449"/>
      <c r="L2752" s="449"/>
      <c r="M2752" s="449"/>
      <c r="N2752" s="449"/>
    </row>
    <row r="2753" spans="1:14" ht="24.95" customHeight="1" x14ac:dyDescent="0.2">
      <c r="A2753" s="449"/>
      <c r="B2753" s="449"/>
      <c r="C2753" s="449"/>
      <c r="D2753" s="449"/>
      <c r="E2753" s="449"/>
      <c r="F2753" s="449"/>
      <c r="G2753" s="449"/>
      <c r="H2753" s="449"/>
      <c r="I2753" s="449"/>
      <c r="J2753" s="449"/>
      <c r="K2753" s="449"/>
      <c r="L2753" s="449"/>
      <c r="M2753" s="449"/>
      <c r="N2753" s="449"/>
    </row>
    <row r="2754" spans="1:14" ht="24.95" customHeight="1" x14ac:dyDescent="0.2">
      <c r="A2754" s="449"/>
      <c r="B2754" s="449"/>
      <c r="C2754" s="449"/>
      <c r="D2754" s="449"/>
      <c r="E2754" s="449"/>
      <c r="F2754" s="449"/>
      <c r="G2754" s="449"/>
      <c r="H2754" s="449"/>
      <c r="I2754" s="449"/>
      <c r="J2754" s="449"/>
      <c r="K2754" s="449"/>
      <c r="L2754" s="449"/>
      <c r="M2754" s="449"/>
      <c r="N2754" s="449"/>
    </row>
    <row r="2755" spans="1:14" ht="24.95" customHeight="1" x14ac:dyDescent="0.2">
      <c r="A2755" s="449"/>
      <c r="B2755" s="449"/>
      <c r="C2755" s="449"/>
      <c r="D2755" s="449"/>
      <c r="E2755" s="449"/>
      <c r="F2755" s="449"/>
      <c r="G2755" s="449"/>
      <c r="H2755" s="449"/>
      <c r="I2755" s="449"/>
      <c r="J2755" s="449"/>
      <c r="K2755" s="449"/>
      <c r="L2755" s="449"/>
      <c r="M2755" s="449"/>
      <c r="N2755" s="449"/>
    </row>
    <row r="2756" spans="1:14" ht="24.95" customHeight="1" x14ac:dyDescent="0.2">
      <c r="A2756" s="449"/>
      <c r="B2756" s="449"/>
      <c r="C2756" s="449"/>
      <c r="D2756" s="449"/>
      <c r="E2756" s="449"/>
      <c r="F2756" s="449"/>
      <c r="G2756" s="449"/>
      <c r="H2756" s="449"/>
      <c r="I2756" s="449"/>
      <c r="J2756" s="449"/>
      <c r="K2756" s="449"/>
      <c r="L2756" s="449"/>
      <c r="M2756" s="449"/>
      <c r="N2756" s="449"/>
    </row>
    <row r="2757" spans="1:14" ht="24.95" customHeight="1" x14ac:dyDescent="0.2">
      <c r="A2757" s="449"/>
      <c r="B2757" s="449"/>
      <c r="C2757" s="449"/>
      <c r="D2757" s="449"/>
      <c r="E2757" s="449"/>
      <c r="F2757" s="449"/>
      <c r="G2757" s="449"/>
      <c r="H2757" s="449"/>
      <c r="I2757" s="449"/>
      <c r="J2757" s="449"/>
      <c r="K2757" s="449"/>
      <c r="L2757" s="449"/>
      <c r="M2757" s="449"/>
      <c r="N2757" s="449"/>
    </row>
    <row r="2758" spans="1:14" ht="24.95" customHeight="1" x14ac:dyDescent="0.2">
      <c r="A2758" s="449"/>
      <c r="B2758" s="449"/>
      <c r="C2758" s="449"/>
      <c r="D2758" s="449"/>
      <c r="E2758" s="449"/>
      <c r="F2758" s="449"/>
      <c r="G2758" s="449"/>
      <c r="H2758" s="449"/>
      <c r="I2758" s="449"/>
      <c r="J2758" s="449"/>
      <c r="K2758" s="449"/>
      <c r="L2758" s="449"/>
      <c r="M2758" s="449"/>
      <c r="N2758" s="449"/>
    </row>
    <row r="2759" spans="1:14" ht="24.95" customHeight="1" x14ac:dyDescent="0.2">
      <c r="A2759" s="449"/>
      <c r="B2759" s="449"/>
      <c r="C2759" s="449"/>
      <c r="D2759" s="449"/>
      <c r="E2759" s="449"/>
      <c r="F2759" s="449"/>
      <c r="G2759" s="449"/>
      <c r="H2759" s="449"/>
      <c r="I2759" s="449"/>
      <c r="J2759" s="449"/>
      <c r="K2759" s="449"/>
      <c r="L2759" s="449"/>
      <c r="M2759" s="449"/>
      <c r="N2759" s="449"/>
    </row>
    <row r="2760" spans="1:14" ht="24.95" customHeight="1" x14ac:dyDescent="0.2">
      <c r="A2760" s="449"/>
      <c r="B2760" s="449"/>
      <c r="C2760" s="449"/>
      <c r="D2760" s="449"/>
      <c r="E2760" s="449"/>
      <c r="F2760" s="449"/>
      <c r="G2760" s="449"/>
      <c r="H2760" s="449"/>
      <c r="I2760" s="449"/>
      <c r="J2760" s="449"/>
      <c r="K2760" s="449"/>
      <c r="L2760" s="449"/>
      <c r="M2760" s="449"/>
      <c r="N2760" s="449"/>
    </row>
    <row r="2761" spans="1:14" ht="24.95" customHeight="1" x14ac:dyDescent="0.2">
      <c r="A2761" s="449"/>
      <c r="B2761" s="449"/>
      <c r="C2761" s="449"/>
      <c r="D2761" s="449"/>
      <c r="E2761" s="449"/>
      <c r="F2761" s="449"/>
      <c r="G2761" s="449"/>
      <c r="H2761" s="449"/>
      <c r="I2761" s="449"/>
      <c r="J2761" s="449"/>
      <c r="K2761" s="449"/>
      <c r="L2761" s="449"/>
      <c r="M2761" s="449"/>
      <c r="N2761" s="449"/>
    </row>
    <row r="2762" spans="1:14" ht="24.95" customHeight="1" x14ac:dyDescent="0.2">
      <c r="A2762" s="449"/>
      <c r="B2762" s="449"/>
      <c r="C2762" s="449"/>
      <c r="D2762" s="449"/>
      <c r="E2762" s="449"/>
      <c r="F2762" s="449"/>
      <c r="G2762" s="449"/>
      <c r="H2762" s="449"/>
      <c r="I2762" s="449"/>
      <c r="J2762" s="449"/>
      <c r="K2762" s="449"/>
      <c r="L2762" s="449"/>
      <c r="M2762" s="449"/>
      <c r="N2762" s="449"/>
    </row>
    <row r="2763" spans="1:14" ht="24.95" customHeight="1" x14ac:dyDescent="0.2">
      <c r="A2763" s="449"/>
      <c r="B2763" s="449"/>
      <c r="C2763" s="449"/>
      <c r="D2763" s="449"/>
      <c r="E2763" s="449"/>
      <c r="F2763" s="449"/>
      <c r="G2763" s="449"/>
      <c r="H2763" s="449"/>
      <c r="I2763" s="449"/>
      <c r="J2763" s="449"/>
      <c r="K2763" s="449"/>
      <c r="L2763" s="449"/>
      <c r="M2763" s="449"/>
      <c r="N2763" s="449"/>
    </row>
    <row r="2764" spans="1:14" ht="39.950000000000003" customHeight="1" x14ac:dyDescent="0.2">
      <c r="A2764" s="655" t="s">
        <v>639</v>
      </c>
      <c r="B2764" s="655"/>
      <c r="C2764" s="655"/>
      <c r="D2764" s="655"/>
      <c r="E2764" s="655"/>
      <c r="F2764" s="655"/>
      <c r="G2764" s="655"/>
      <c r="H2764" s="655"/>
      <c r="I2764" s="655"/>
      <c r="J2764" s="655"/>
      <c r="K2764" s="655"/>
      <c r="L2764" s="655"/>
      <c r="M2764" s="655"/>
      <c r="N2764" s="655"/>
    </row>
    <row r="2765" spans="1:14" ht="24.95" customHeight="1" x14ac:dyDescent="0.2">
      <c r="A2765" s="449"/>
      <c r="B2765" s="449"/>
      <c r="C2765" s="449"/>
      <c r="D2765" s="449"/>
      <c r="E2765" s="449"/>
      <c r="F2765" s="449"/>
      <c r="G2765" s="449"/>
      <c r="H2765" s="449"/>
      <c r="I2765" s="449"/>
      <c r="J2765" s="449"/>
      <c r="K2765" s="449"/>
      <c r="L2765" s="449"/>
      <c r="M2765" s="449"/>
      <c r="N2765" s="449"/>
    </row>
    <row r="2766" spans="1:14" ht="24.95" customHeight="1" x14ac:dyDescent="0.2">
      <c r="A2766" s="367"/>
      <c r="B2766" s="534" t="s">
        <v>45</v>
      </c>
      <c r="C2766" s="534" t="s">
        <v>46</v>
      </c>
      <c r="D2766" s="534" t="s">
        <v>47</v>
      </c>
      <c r="E2766" s="534" t="s">
        <v>48</v>
      </c>
      <c r="F2766" s="534" t="s">
        <v>49</v>
      </c>
      <c r="G2766" s="534" t="s">
        <v>50</v>
      </c>
      <c r="H2766" s="534" t="s">
        <v>51</v>
      </c>
      <c r="I2766" s="534" t="s">
        <v>61</v>
      </c>
      <c r="J2766" s="534" t="s">
        <v>62</v>
      </c>
      <c r="K2766" s="534" t="s">
        <v>54</v>
      </c>
      <c r="L2766" s="534" t="s">
        <v>63</v>
      </c>
      <c r="M2766" s="534" t="s">
        <v>56</v>
      </c>
      <c r="N2766" s="534" t="s">
        <v>13</v>
      </c>
    </row>
    <row r="2767" spans="1:14" ht="24.95" customHeight="1" x14ac:dyDescent="0.2">
      <c r="A2767" s="558" t="s">
        <v>287</v>
      </c>
      <c r="B2767" s="550">
        <v>15137295.079887263</v>
      </c>
      <c r="C2767" s="550">
        <v>20905867.226459302</v>
      </c>
      <c r="D2767" s="550">
        <v>24324835.042776495</v>
      </c>
      <c r="E2767" s="550">
        <v>42777262.854502738</v>
      </c>
      <c r="F2767" s="550">
        <v>46360711.340468183</v>
      </c>
      <c r="G2767" s="550">
        <v>49366345.942480981</v>
      </c>
      <c r="H2767" s="550">
        <v>49047473.87871258</v>
      </c>
      <c r="I2767" s="550">
        <v>73358986.227303803</v>
      </c>
      <c r="J2767" s="550">
        <v>45336917.136778563</v>
      </c>
      <c r="K2767" s="550">
        <v>45099379.905004658</v>
      </c>
      <c r="L2767" s="550">
        <v>32109308.732565593</v>
      </c>
      <c r="M2767" s="550">
        <v>29386956.297346778</v>
      </c>
      <c r="N2767" s="629">
        <v>473211339.66428691</v>
      </c>
    </row>
    <row r="2768" spans="1:14" ht="24.95" customHeight="1" x14ac:dyDescent="0.2">
      <c r="A2768" s="549" t="s">
        <v>289</v>
      </c>
      <c r="B2768" s="550">
        <v>9258854.8355039954</v>
      </c>
      <c r="C2768" s="550">
        <v>12935189.976125946</v>
      </c>
      <c r="D2768" s="550">
        <v>15468073.245317811</v>
      </c>
      <c r="E2768" s="550">
        <v>28647539.418037545</v>
      </c>
      <c r="F2768" s="550">
        <v>26946213.186890833</v>
      </c>
      <c r="G2768" s="550">
        <v>28696085.54894349</v>
      </c>
      <c r="H2768" s="550">
        <v>33109510.152665265</v>
      </c>
      <c r="I2768" s="550">
        <v>49524810.576139003</v>
      </c>
      <c r="J2768" s="550">
        <v>30741517.094123669</v>
      </c>
      <c r="K2768" s="550">
        <v>29300652.203357682</v>
      </c>
      <c r="L2768" s="550">
        <v>21243254.436663203</v>
      </c>
      <c r="M2768" s="550">
        <v>19665347.839257628</v>
      </c>
      <c r="N2768" s="629">
        <v>305537048.51302612</v>
      </c>
    </row>
    <row r="2769" spans="1:14" ht="24.95" customHeight="1" x14ac:dyDescent="0.2">
      <c r="A2769" s="549" t="s">
        <v>291</v>
      </c>
      <c r="B2769" s="550">
        <v>9910664.4791497923</v>
      </c>
      <c r="C2769" s="550">
        <v>12684249.942399111</v>
      </c>
      <c r="D2769" s="550">
        <v>14603512.752765598</v>
      </c>
      <c r="E2769" s="550">
        <v>25070395.242161516</v>
      </c>
      <c r="F2769" s="550">
        <v>12242547.13906534</v>
      </c>
      <c r="G2769" s="550">
        <v>13347757.216758177</v>
      </c>
      <c r="H2769" s="550">
        <v>11966346.366939845</v>
      </c>
      <c r="I2769" s="550">
        <v>18747284.198214144</v>
      </c>
      <c r="J2769" s="550">
        <v>10599662.942176286</v>
      </c>
      <c r="K2769" s="550">
        <v>8019127.9509452246</v>
      </c>
      <c r="L2769" s="550">
        <v>5901970.8515831297</v>
      </c>
      <c r="M2769" s="550">
        <v>5165965.1511571528</v>
      </c>
      <c r="N2769" s="629">
        <v>148259484.23331529</v>
      </c>
    </row>
    <row r="2770" spans="1:14" ht="24.95" customHeight="1" x14ac:dyDescent="0.2">
      <c r="A2770" s="549" t="s">
        <v>293</v>
      </c>
      <c r="B2770" s="550">
        <v>3913356.2507379963</v>
      </c>
      <c r="C2770" s="550">
        <v>5321483.1131253261</v>
      </c>
      <c r="D2770" s="550">
        <v>6698001.4334174599</v>
      </c>
      <c r="E2770" s="550">
        <v>12451743.612384703</v>
      </c>
      <c r="F2770" s="550">
        <v>19316293.067613199</v>
      </c>
      <c r="G2770" s="550">
        <v>20965727.688777141</v>
      </c>
      <c r="H2770" s="550">
        <v>17362752.046835169</v>
      </c>
      <c r="I2770" s="550">
        <v>25669730.451014239</v>
      </c>
      <c r="J2770" s="550">
        <v>15622853.192737909</v>
      </c>
      <c r="K2770" s="550">
        <v>22506653.033953752</v>
      </c>
      <c r="L2770" s="550">
        <v>15836515.002007252</v>
      </c>
      <c r="M2770" s="550">
        <v>13875371.494222317</v>
      </c>
      <c r="N2770" s="629">
        <v>179540480.38682646</v>
      </c>
    </row>
    <row r="2771" spans="1:14" ht="24.95" customHeight="1" x14ac:dyDescent="0.2">
      <c r="A2771" s="549" t="s">
        <v>295</v>
      </c>
      <c r="B2771" s="550">
        <v>1878654.2843017369</v>
      </c>
      <c r="C2771" s="550">
        <v>2479790.240038014</v>
      </c>
      <c r="D2771" s="550">
        <v>3002056.5194158433</v>
      </c>
      <c r="E2771" s="550">
        <v>4953576.0808926737</v>
      </c>
      <c r="F2771" s="550">
        <v>6741650.4857047237</v>
      </c>
      <c r="G2771" s="550">
        <v>7699981.2787862709</v>
      </c>
      <c r="H2771" s="550">
        <v>7489255.821268769</v>
      </c>
      <c r="I2771" s="550">
        <v>11023879.432153914</v>
      </c>
      <c r="J2771" s="550">
        <v>6878506.5533581739</v>
      </c>
      <c r="K2771" s="550">
        <v>5840092.339758724</v>
      </c>
      <c r="L2771" s="550">
        <v>4084090.1961379657</v>
      </c>
      <c r="M2771" s="550">
        <v>3712538.482202522</v>
      </c>
      <c r="N2771" s="629">
        <v>65784071.714019328</v>
      </c>
    </row>
    <row r="2772" spans="1:14" ht="24.95" customHeight="1" x14ac:dyDescent="0.2">
      <c r="A2772" s="549" t="s">
        <v>297</v>
      </c>
      <c r="B2772" s="550">
        <v>2445558.0182722947</v>
      </c>
      <c r="C2772" s="550">
        <v>3340228.3012775206</v>
      </c>
      <c r="D2772" s="550">
        <v>4189389.7495730082</v>
      </c>
      <c r="E2772" s="550">
        <v>7549986.9241826534</v>
      </c>
      <c r="F2772" s="550">
        <v>5571996.7737797629</v>
      </c>
      <c r="G2772" s="550">
        <v>6028538.6395612797</v>
      </c>
      <c r="H2772" s="550">
        <v>8351917.3166682962</v>
      </c>
      <c r="I2772" s="550">
        <v>12320531.640318193</v>
      </c>
      <c r="J2772" s="550">
        <v>8153459.5889391312</v>
      </c>
      <c r="K2772" s="550">
        <v>8008413.5667586578</v>
      </c>
      <c r="L2772" s="550">
        <v>5715721.407391075</v>
      </c>
      <c r="M2772" s="550">
        <v>5592415.7656379752</v>
      </c>
      <c r="N2772" s="629">
        <v>77268157.69235985</v>
      </c>
    </row>
    <row r="2773" spans="1:14" ht="24.95" customHeight="1" x14ac:dyDescent="0.2">
      <c r="A2773" s="549" t="s">
        <v>298</v>
      </c>
      <c r="B2773" s="550">
        <v>26849.757409308299</v>
      </c>
      <c r="C2773" s="550">
        <v>36122.735124198647</v>
      </c>
      <c r="D2773" s="550">
        <v>57855.404185892185</v>
      </c>
      <c r="E2773" s="550">
        <v>92887.652235759146</v>
      </c>
      <c r="F2773" s="550">
        <v>57953.396031887285</v>
      </c>
      <c r="G2773" s="550">
        <v>54853.88293809646</v>
      </c>
      <c r="H2773" s="550">
        <v>154976.70142851881</v>
      </c>
      <c r="I2773" s="550">
        <v>271571.92393292225</v>
      </c>
      <c r="J2773" s="550">
        <v>117317.54864615749</v>
      </c>
      <c r="K2773" s="550">
        <v>0</v>
      </c>
      <c r="L2773" s="550">
        <v>0</v>
      </c>
      <c r="M2773" s="550">
        <v>0</v>
      </c>
      <c r="N2773" s="629">
        <v>870389.00193274056</v>
      </c>
    </row>
    <row r="2774" spans="1:14" ht="24.95" customHeight="1" x14ac:dyDescent="0.2">
      <c r="A2774" s="535" t="s">
        <v>284</v>
      </c>
      <c r="B2774" s="630">
        <v>42571232.705262393</v>
      </c>
      <c r="C2774" s="630">
        <v>57702931.534549423</v>
      </c>
      <c r="D2774" s="630">
        <v>68343724.147452101</v>
      </c>
      <c r="E2774" s="630">
        <v>121543391.78439759</v>
      </c>
      <c r="F2774" s="630">
        <v>117237365.38955392</v>
      </c>
      <c r="G2774" s="630">
        <v>126159290.19824544</v>
      </c>
      <c r="H2774" s="630">
        <v>127482232.28451845</v>
      </c>
      <c r="I2774" s="630">
        <v>190916794.44907621</v>
      </c>
      <c r="J2774" s="630">
        <v>117450234.05675986</v>
      </c>
      <c r="K2774" s="630">
        <v>118774318.99977872</v>
      </c>
      <c r="L2774" s="630">
        <v>84890860.626348212</v>
      </c>
      <c r="M2774" s="630">
        <v>77398595.029824376</v>
      </c>
      <c r="N2774" s="630">
        <v>1250470971.2057669</v>
      </c>
    </row>
    <row r="2775" spans="1:14" ht="24.95" customHeight="1" x14ac:dyDescent="0.2">
      <c r="A2775" s="449"/>
      <c r="B2775" s="449"/>
      <c r="C2775" s="449"/>
      <c r="D2775" s="449"/>
      <c r="E2775" s="449"/>
      <c r="F2775" s="449"/>
      <c r="G2775" s="449"/>
      <c r="H2775" s="449"/>
      <c r="I2775" s="449"/>
      <c r="J2775" s="449"/>
      <c r="K2775" s="449"/>
      <c r="L2775" s="449"/>
      <c r="M2775" s="449"/>
      <c r="N2775" s="449"/>
    </row>
    <row r="2776" spans="1:14" ht="24.95" customHeight="1" x14ac:dyDescent="0.2">
      <c r="A2776" s="449"/>
      <c r="B2776" s="449"/>
      <c r="C2776" s="449"/>
      <c r="D2776" s="449"/>
      <c r="E2776" s="449"/>
      <c r="F2776" s="449"/>
      <c r="G2776" s="449"/>
      <c r="H2776" s="449"/>
      <c r="I2776" s="449"/>
      <c r="J2776" s="449"/>
      <c r="K2776" s="449"/>
      <c r="L2776" s="449"/>
      <c r="M2776" s="449"/>
      <c r="N2776" s="449"/>
    </row>
    <row r="2777" spans="1:14" ht="24.95" customHeight="1" x14ac:dyDescent="0.2">
      <c r="A2777" s="449"/>
      <c r="B2777" s="449"/>
      <c r="C2777" s="449"/>
      <c r="D2777" s="449"/>
      <c r="E2777" s="449"/>
      <c r="F2777" s="449"/>
      <c r="G2777" s="449"/>
      <c r="H2777" s="449"/>
      <c r="I2777" s="449"/>
      <c r="J2777" s="449"/>
      <c r="K2777" s="449"/>
      <c r="L2777" s="449"/>
      <c r="M2777" s="449"/>
      <c r="N2777" s="449"/>
    </row>
    <row r="2778" spans="1:14" ht="24.95" customHeight="1" x14ac:dyDescent="0.2">
      <c r="A2778" s="449"/>
      <c r="B2778" s="449"/>
      <c r="C2778" s="449"/>
      <c r="D2778" s="449"/>
      <c r="E2778" s="449"/>
      <c r="F2778" s="449"/>
      <c r="G2778" s="449"/>
      <c r="H2778" s="449"/>
      <c r="I2778" s="449"/>
      <c r="J2778" s="449"/>
      <c r="K2778" s="449"/>
      <c r="L2778" s="449"/>
      <c r="M2778" s="449"/>
      <c r="N2778" s="449"/>
    </row>
    <row r="2779" spans="1:14" ht="24.95" customHeight="1" x14ac:dyDescent="0.2">
      <c r="A2779" s="449"/>
      <c r="B2779" s="449"/>
      <c r="C2779" s="449"/>
      <c r="D2779" s="449"/>
      <c r="E2779" s="449"/>
      <c r="F2779" s="449"/>
      <c r="G2779" s="449"/>
      <c r="H2779" s="449"/>
      <c r="I2779" s="449"/>
      <c r="J2779" s="449"/>
      <c r="K2779" s="449"/>
      <c r="L2779" s="449"/>
      <c r="M2779" s="449"/>
      <c r="N2779" s="449"/>
    </row>
    <row r="2780" spans="1:14" ht="24.95" customHeight="1" x14ac:dyDescent="0.2">
      <c r="A2780" s="449"/>
      <c r="B2780" s="449"/>
      <c r="C2780" s="449"/>
      <c r="D2780" s="449"/>
      <c r="E2780" s="449"/>
      <c r="F2780" s="449"/>
      <c r="G2780" s="449"/>
      <c r="H2780" s="449"/>
      <c r="I2780" s="449"/>
      <c r="J2780" s="449"/>
      <c r="K2780" s="449"/>
      <c r="L2780" s="449"/>
      <c r="M2780" s="449"/>
      <c r="N2780" s="449"/>
    </row>
    <row r="2781" spans="1:14" ht="24.95" customHeight="1" x14ac:dyDescent="0.2">
      <c r="A2781" s="449"/>
      <c r="B2781" s="449"/>
      <c r="C2781" s="449"/>
      <c r="D2781" s="449"/>
      <c r="E2781" s="449"/>
      <c r="F2781" s="449"/>
      <c r="G2781" s="449"/>
      <c r="H2781" s="449"/>
      <c r="I2781" s="449"/>
      <c r="J2781" s="449"/>
      <c r="K2781" s="449"/>
      <c r="L2781" s="449"/>
      <c r="M2781" s="449"/>
      <c r="N2781" s="449"/>
    </row>
    <row r="2782" spans="1:14" ht="24.95" customHeight="1" x14ac:dyDescent="0.2">
      <c r="A2782" s="449"/>
      <c r="B2782" s="449"/>
      <c r="C2782" s="449"/>
      <c r="D2782" s="449"/>
      <c r="E2782" s="449"/>
      <c r="F2782" s="449"/>
      <c r="G2782" s="449"/>
      <c r="H2782" s="449"/>
      <c r="I2782" s="449"/>
      <c r="J2782" s="449"/>
      <c r="K2782" s="449"/>
      <c r="L2782" s="449"/>
      <c r="M2782" s="449"/>
      <c r="N2782" s="449"/>
    </row>
    <row r="2783" spans="1:14" ht="24.95" customHeight="1" x14ac:dyDescent="0.2">
      <c r="A2783" s="449"/>
      <c r="B2783" s="449"/>
      <c r="C2783" s="449"/>
      <c r="D2783" s="449"/>
      <c r="E2783" s="449"/>
      <c r="F2783" s="449"/>
      <c r="G2783" s="449"/>
      <c r="H2783" s="449"/>
      <c r="I2783" s="449"/>
      <c r="J2783" s="449"/>
      <c r="K2783" s="449"/>
      <c r="L2783" s="449"/>
      <c r="M2783" s="449"/>
      <c r="N2783" s="449"/>
    </row>
    <row r="2784" spans="1:14" ht="24.95" customHeight="1" x14ac:dyDescent="0.2">
      <c r="A2784" s="449"/>
      <c r="B2784" s="449"/>
      <c r="C2784" s="449"/>
      <c r="D2784" s="449"/>
      <c r="E2784" s="449"/>
      <c r="F2784" s="449"/>
      <c r="G2784" s="449"/>
      <c r="H2784" s="449"/>
      <c r="I2784" s="449"/>
      <c r="J2784" s="449"/>
      <c r="K2784" s="449"/>
      <c r="L2784" s="449"/>
      <c r="M2784" s="449"/>
      <c r="N2784" s="449"/>
    </row>
    <row r="2785" spans="1:14" ht="24.95" customHeight="1" x14ac:dyDescent="0.2">
      <c r="A2785" s="449"/>
      <c r="B2785" s="449"/>
      <c r="C2785" s="449"/>
      <c r="D2785" s="449"/>
      <c r="E2785" s="449"/>
      <c r="F2785" s="449"/>
      <c r="G2785" s="449"/>
      <c r="H2785" s="449"/>
      <c r="I2785" s="449"/>
      <c r="J2785" s="449"/>
      <c r="K2785" s="449"/>
      <c r="L2785" s="449"/>
      <c r="M2785" s="449"/>
      <c r="N2785" s="449"/>
    </row>
    <row r="2786" spans="1:14" ht="24.95" customHeight="1" x14ac:dyDescent="0.2">
      <c r="A2786" s="449"/>
      <c r="B2786" s="449"/>
      <c r="C2786" s="449"/>
      <c r="D2786" s="449"/>
      <c r="E2786" s="449"/>
      <c r="F2786" s="449"/>
      <c r="G2786" s="449"/>
      <c r="H2786" s="449"/>
      <c r="I2786" s="449"/>
      <c r="J2786" s="449"/>
      <c r="K2786" s="449"/>
      <c r="L2786" s="449"/>
      <c r="M2786" s="449"/>
      <c r="N2786" s="449"/>
    </row>
    <row r="2787" spans="1:14" ht="24.95" customHeight="1" x14ac:dyDescent="0.2">
      <c r="A2787" s="449"/>
      <c r="B2787" s="449"/>
      <c r="C2787" s="449"/>
      <c r="D2787" s="449"/>
      <c r="E2787" s="449"/>
      <c r="F2787" s="449"/>
      <c r="G2787" s="449"/>
      <c r="H2787" s="449"/>
      <c r="I2787" s="449"/>
      <c r="J2787" s="449"/>
      <c r="K2787" s="449"/>
      <c r="L2787" s="449"/>
      <c r="M2787" s="449"/>
      <c r="N2787" s="449"/>
    </row>
    <row r="2788" spans="1:14" ht="24.95" customHeight="1" x14ac:dyDescent="0.2">
      <c r="A2788" s="449"/>
      <c r="B2788" s="449"/>
      <c r="C2788" s="449"/>
      <c r="D2788" s="449"/>
      <c r="E2788" s="449"/>
      <c r="F2788" s="449"/>
      <c r="G2788" s="449"/>
      <c r="H2788" s="449"/>
      <c r="I2788" s="449"/>
      <c r="J2788" s="449"/>
      <c r="K2788" s="449"/>
      <c r="L2788" s="449"/>
      <c r="M2788" s="449"/>
      <c r="N2788" s="449"/>
    </row>
    <row r="2789" spans="1:14" ht="24.95" customHeight="1" x14ac:dyDescent="0.2">
      <c r="A2789" s="449"/>
      <c r="B2789" s="449"/>
      <c r="C2789" s="449"/>
      <c r="D2789" s="449"/>
      <c r="E2789" s="449"/>
      <c r="F2789" s="449"/>
      <c r="G2789" s="449"/>
      <c r="H2789" s="449"/>
      <c r="I2789" s="449"/>
      <c r="J2789" s="449"/>
      <c r="K2789" s="449"/>
      <c r="L2789" s="449"/>
      <c r="M2789" s="449"/>
      <c r="N2789" s="449"/>
    </row>
    <row r="2790" spans="1:14" ht="24.95" customHeight="1" x14ac:dyDescent="0.2">
      <c r="A2790" s="449"/>
      <c r="B2790" s="449"/>
      <c r="C2790" s="449"/>
      <c r="D2790" s="449"/>
      <c r="E2790" s="449"/>
      <c r="F2790" s="449"/>
      <c r="G2790" s="449"/>
      <c r="H2790" s="449"/>
      <c r="I2790" s="449"/>
      <c r="J2790" s="449"/>
      <c r="K2790" s="449"/>
      <c r="L2790" s="449"/>
      <c r="M2790" s="449"/>
      <c r="N2790" s="449"/>
    </row>
    <row r="2791" spans="1:14" ht="24.95" customHeight="1" x14ac:dyDescent="0.2">
      <c r="A2791" s="449"/>
      <c r="B2791" s="449"/>
      <c r="C2791" s="449"/>
      <c r="D2791" s="449"/>
      <c r="E2791" s="449"/>
      <c r="F2791" s="449"/>
      <c r="G2791" s="449"/>
      <c r="H2791" s="449"/>
      <c r="I2791" s="449"/>
      <c r="J2791" s="449"/>
      <c r="K2791" s="449"/>
      <c r="L2791" s="449"/>
      <c r="M2791" s="449"/>
      <c r="N2791" s="4">
        <v>35</v>
      </c>
    </row>
    <row r="2792" spans="1:14" ht="24.95" customHeight="1" x14ac:dyDescent="0.2">
      <c r="A2792" s="449"/>
      <c r="B2792" s="449"/>
      <c r="C2792" s="449"/>
      <c r="D2792" s="449"/>
      <c r="E2792" s="449"/>
      <c r="F2792" s="449"/>
      <c r="G2792" s="449"/>
      <c r="H2792" s="449"/>
      <c r="I2792" s="449"/>
      <c r="J2792" s="449"/>
      <c r="K2792" s="449"/>
      <c r="L2792" s="449"/>
      <c r="M2792" s="449"/>
      <c r="N2792" s="4"/>
    </row>
    <row r="2793" spans="1:14" ht="24.95" customHeight="1" x14ac:dyDescent="0.2">
      <c r="A2793" s="449"/>
      <c r="B2793" s="449"/>
      <c r="C2793" s="449"/>
      <c r="D2793" s="449"/>
      <c r="E2793" s="449"/>
      <c r="F2793" s="449"/>
      <c r="G2793" s="449"/>
      <c r="H2793" s="449"/>
      <c r="I2793" s="449"/>
      <c r="J2793" s="449"/>
      <c r="K2793" s="449"/>
      <c r="L2793" s="449"/>
      <c r="M2793" s="449"/>
      <c r="N2793" s="449"/>
    </row>
    <row r="2794" spans="1:14" ht="24.95" customHeight="1" x14ac:dyDescent="0.2">
      <c r="A2794" s="449"/>
      <c r="B2794" s="449"/>
      <c r="C2794" s="449"/>
      <c r="D2794" s="449"/>
      <c r="E2794" s="449"/>
      <c r="F2794" s="449"/>
      <c r="G2794" s="449"/>
      <c r="H2794" s="449"/>
      <c r="I2794" s="449"/>
      <c r="J2794" s="449"/>
      <c r="K2794" s="449"/>
      <c r="L2794" s="449"/>
      <c r="M2794" s="449"/>
      <c r="N2794" s="449"/>
    </row>
    <row r="2795" spans="1:14" ht="24.95" customHeight="1" x14ac:dyDescent="0.2">
      <c r="A2795" s="449"/>
      <c r="B2795" s="449"/>
      <c r="C2795" s="449"/>
      <c r="D2795" s="449"/>
      <c r="E2795" s="449"/>
      <c r="F2795" s="449"/>
      <c r="G2795" s="449"/>
      <c r="H2795" s="449"/>
      <c r="I2795" s="449"/>
      <c r="J2795" s="449"/>
      <c r="K2795" s="449"/>
      <c r="L2795" s="449"/>
      <c r="M2795" s="449"/>
      <c r="N2795" s="449"/>
    </row>
    <row r="2796" spans="1:14" ht="24.95" customHeight="1" x14ac:dyDescent="0.2">
      <c r="A2796" s="449"/>
      <c r="B2796" s="449"/>
      <c r="C2796" s="449"/>
      <c r="D2796" s="449"/>
      <c r="E2796" s="449"/>
      <c r="F2796" s="449"/>
      <c r="G2796" s="449"/>
      <c r="H2796" s="449"/>
      <c r="I2796" s="449"/>
      <c r="J2796" s="449"/>
      <c r="K2796" s="449"/>
      <c r="L2796" s="449"/>
      <c r="M2796" s="449"/>
      <c r="N2796" s="449"/>
    </row>
    <row r="2797" spans="1:14" ht="24.95" customHeight="1" x14ac:dyDescent="0.2">
      <c r="A2797" s="449"/>
      <c r="B2797" s="449"/>
      <c r="C2797" s="449"/>
      <c r="D2797" s="449"/>
      <c r="E2797" s="449"/>
      <c r="F2797" s="449"/>
      <c r="G2797" s="449"/>
      <c r="H2797" s="449"/>
      <c r="I2797" s="449"/>
      <c r="J2797" s="449"/>
      <c r="K2797" s="449"/>
      <c r="L2797" s="449"/>
      <c r="M2797" s="449"/>
      <c r="N2797" s="449"/>
    </row>
    <row r="2798" spans="1:14" ht="24.95" customHeight="1" x14ac:dyDescent="0.2">
      <c r="A2798" s="449"/>
      <c r="B2798" s="449"/>
      <c r="C2798" s="449"/>
      <c r="D2798" s="449"/>
      <c r="E2798" s="449"/>
      <c r="F2798" s="449"/>
      <c r="G2798" s="449"/>
      <c r="H2798" s="449"/>
      <c r="I2798" s="449"/>
      <c r="J2798" s="449"/>
      <c r="K2798" s="449"/>
      <c r="L2798" s="449"/>
      <c r="M2798" s="449"/>
      <c r="N2798" s="449"/>
    </row>
    <row r="2799" spans="1:14" ht="24.95" customHeight="1" x14ac:dyDescent="0.2">
      <c r="A2799" s="449"/>
      <c r="B2799" s="449"/>
      <c r="C2799" s="449"/>
      <c r="D2799" s="449"/>
      <c r="E2799" s="449"/>
      <c r="F2799" s="449"/>
      <c r="G2799" s="449"/>
      <c r="H2799" s="449"/>
      <c r="I2799" s="449"/>
      <c r="J2799" s="449"/>
      <c r="K2799" s="449"/>
      <c r="L2799" s="449"/>
      <c r="M2799" s="449"/>
      <c r="N2799" s="449"/>
    </row>
    <row r="2800" spans="1:14" ht="24.95" customHeight="1" x14ac:dyDescent="0.2">
      <c r="A2800" s="449"/>
      <c r="B2800" s="449"/>
      <c r="C2800" s="449"/>
      <c r="D2800" s="449"/>
      <c r="E2800" s="449"/>
      <c r="F2800" s="449"/>
      <c r="G2800" s="449"/>
      <c r="H2800" s="449"/>
      <c r="I2800" s="449"/>
      <c r="J2800" s="449"/>
      <c r="K2800" s="449"/>
      <c r="L2800" s="449"/>
      <c r="M2800" s="449"/>
      <c r="N2800" s="449"/>
    </row>
    <row r="2801" spans="1:14" ht="24.95" customHeight="1" x14ac:dyDescent="0.2">
      <c r="A2801" s="449"/>
      <c r="B2801" s="449"/>
      <c r="C2801" s="449"/>
      <c r="D2801" s="449"/>
      <c r="E2801" s="449"/>
      <c r="F2801" s="449"/>
      <c r="G2801" s="449"/>
      <c r="H2801" s="449"/>
      <c r="I2801" s="449"/>
      <c r="J2801" s="449"/>
      <c r="K2801" s="449"/>
      <c r="L2801" s="449"/>
      <c r="M2801" s="449"/>
      <c r="N2801" s="449"/>
    </row>
    <row r="2802" spans="1:14" ht="24.95" customHeight="1" x14ac:dyDescent="0.2">
      <c r="A2802" s="449"/>
      <c r="B2802" s="449"/>
      <c r="C2802" s="449"/>
      <c r="D2802" s="449"/>
      <c r="E2802" s="449"/>
      <c r="F2802" s="449"/>
      <c r="G2802" s="449"/>
      <c r="H2802" s="449"/>
      <c r="I2802" s="449"/>
      <c r="J2802" s="449"/>
      <c r="K2802" s="449"/>
      <c r="L2802" s="449"/>
      <c r="M2802" s="449"/>
      <c r="N2802" s="449"/>
    </row>
    <row r="2803" spans="1:14" ht="24.95" customHeight="1" x14ac:dyDescent="0.2">
      <c r="A2803" s="449"/>
      <c r="B2803" s="449"/>
      <c r="C2803" s="449"/>
      <c r="D2803" s="449"/>
      <c r="E2803" s="449"/>
      <c r="F2803" s="449"/>
      <c r="G2803" s="449"/>
      <c r="H2803" s="449"/>
      <c r="I2803" s="449"/>
      <c r="J2803" s="449"/>
      <c r="K2803" s="449"/>
      <c r="L2803" s="449"/>
      <c r="M2803" s="449"/>
      <c r="N2803" s="449"/>
    </row>
    <row r="2804" spans="1:14" ht="24.95" customHeight="1" x14ac:dyDescent="0.2">
      <c r="A2804" s="449"/>
      <c r="B2804" s="449"/>
      <c r="C2804" s="449"/>
      <c r="D2804" s="449"/>
      <c r="E2804" s="449"/>
      <c r="F2804" s="449"/>
      <c r="G2804" s="449"/>
      <c r="H2804" s="449"/>
      <c r="I2804" s="449"/>
      <c r="J2804" s="449"/>
      <c r="K2804" s="449"/>
      <c r="L2804" s="449"/>
      <c r="M2804" s="449"/>
      <c r="N2804" s="449"/>
    </row>
    <row r="2805" spans="1:14" ht="24.95" customHeight="1" x14ac:dyDescent="0.2">
      <c r="A2805" s="449"/>
      <c r="B2805" s="449"/>
      <c r="C2805" s="449"/>
      <c r="D2805" s="449"/>
      <c r="E2805" s="449"/>
      <c r="F2805" s="449"/>
      <c r="G2805" s="449"/>
      <c r="H2805" s="449"/>
      <c r="I2805" s="449"/>
      <c r="J2805" s="449"/>
      <c r="K2805" s="449"/>
      <c r="L2805" s="449"/>
      <c r="M2805" s="449"/>
      <c r="N2805" s="449"/>
    </row>
    <row r="2806" spans="1:14" ht="24.95" customHeight="1" x14ac:dyDescent="0.2">
      <c r="A2806" s="449"/>
      <c r="B2806" s="449"/>
      <c r="C2806" s="449"/>
      <c r="D2806" s="449"/>
      <c r="E2806" s="449"/>
      <c r="F2806" s="449"/>
      <c r="G2806" s="449"/>
      <c r="H2806" s="449"/>
      <c r="I2806" s="449"/>
      <c r="J2806" s="449"/>
      <c r="K2806" s="449"/>
      <c r="L2806" s="449"/>
      <c r="M2806" s="449"/>
      <c r="N2806" s="449"/>
    </row>
    <row r="2807" spans="1:14" ht="24.95" customHeight="1" x14ac:dyDescent="0.2">
      <c r="A2807" s="449"/>
      <c r="B2807" s="449"/>
      <c r="C2807" s="449"/>
      <c r="D2807" s="449"/>
      <c r="E2807" s="449"/>
      <c r="F2807" s="449"/>
      <c r="G2807" s="449"/>
      <c r="H2807" s="449"/>
      <c r="I2807" s="449"/>
      <c r="J2807" s="449"/>
      <c r="K2807" s="449"/>
      <c r="L2807" s="449"/>
      <c r="M2807" s="449"/>
      <c r="N2807" s="449"/>
    </row>
    <row r="2808" spans="1:14" ht="24.95" customHeight="1" x14ac:dyDescent="0.2">
      <c r="A2808" s="449"/>
      <c r="B2808" s="449"/>
      <c r="C2808" s="449"/>
      <c r="D2808" s="449"/>
      <c r="E2808" s="449"/>
      <c r="F2808" s="449"/>
      <c r="G2808" s="449"/>
      <c r="H2808" s="449"/>
      <c r="I2808" s="449"/>
      <c r="J2808" s="449"/>
      <c r="K2808" s="449"/>
      <c r="L2808" s="449"/>
      <c r="M2808" s="449"/>
      <c r="N2808" s="449"/>
    </row>
    <row r="2809" spans="1:14" ht="24.95" customHeight="1" x14ac:dyDescent="0.2">
      <c r="A2809" s="449"/>
      <c r="B2809" s="449"/>
      <c r="C2809" s="449"/>
      <c r="D2809" s="449"/>
      <c r="E2809" s="449"/>
      <c r="F2809" s="449"/>
      <c r="G2809" s="449"/>
      <c r="H2809" s="449"/>
      <c r="I2809" s="449"/>
      <c r="J2809" s="449"/>
      <c r="K2809" s="449"/>
      <c r="L2809" s="449"/>
      <c r="M2809" s="449"/>
      <c r="N2809" s="449"/>
    </row>
    <row r="2810" spans="1:14" ht="24.95" customHeight="1" x14ac:dyDescent="0.2">
      <c r="A2810" s="449"/>
      <c r="B2810" s="449"/>
      <c r="C2810" s="449"/>
      <c r="D2810" s="449"/>
      <c r="E2810" s="449"/>
      <c r="F2810" s="449"/>
      <c r="G2810" s="449"/>
      <c r="H2810" s="449"/>
      <c r="I2810" s="449"/>
      <c r="J2810" s="449"/>
      <c r="K2810" s="449"/>
      <c r="L2810" s="449"/>
      <c r="M2810" s="449"/>
      <c r="N2810" s="449"/>
    </row>
    <row r="2811" spans="1:14" ht="24.95" customHeight="1" x14ac:dyDescent="0.2">
      <c r="A2811" s="449"/>
      <c r="B2811" s="449"/>
      <c r="C2811" s="449"/>
      <c r="D2811" s="449"/>
      <c r="E2811" s="449"/>
      <c r="F2811" s="449"/>
      <c r="G2811" s="449"/>
      <c r="H2811" s="449"/>
      <c r="I2811" s="449"/>
      <c r="J2811" s="449"/>
      <c r="K2811" s="449"/>
      <c r="L2811" s="449"/>
      <c r="M2811" s="449"/>
      <c r="N2811" s="449"/>
    </row>
    <row r="2812" spans="1:14" ht="24.95" customHeight="1" x14ac:dyDescent="0.2">
      <c r="A2812" s="449"/>
      <c r="B2812" s="449"/>
      <c r="C2812" s="449"/>
      <c r="D2812" s="449"/>
      <c r="E2812" s="449"/>
      <c r="F2812" s="449"/>
      <c r="G2812" s="449"/>
      <c r="H2812" s="449"/>
      <c r="I2812" s="449"/>
      <c r="J2812" s="449"/>
      <c r="K2812" s="449"/>
      <c r="L2812" s="449"/>
      <c r="M2812" s="449"/>
      <c r="N2812" s="449"/>
    </row>
    <row r="2813" spans="1:14" ht="24.95" customHeight="1" x14ac:dyDescent="0.2">
      <c r="A2813" s="449"/>
      <c r="B2813" s="449"/>
      <c r="C2813" s="449"/>
      <c r="D2813" s="449"/>
      <c r="E2813" s="449"/>
      <c r="F2813" s="449"/>
      <c r="G2813" s="449"/>
      <c r="H2813" s="449"/>
      <c r="I2813" s="449"/>
      <c r="J2813" s="449"/>
      <c r="K2813" s="449"/>
      <c r="L2813" s="449"/>
      <c r="M2813" s="449"/>
      <c r="N2813" s="449"/>
    </row>
    <row r="2814" spans="1:14" ht="24.95" customHeight="1" x14ac:dyDescent="0.2">
      <c r="A2814" s="449"/>
      <c r="B2814" s="449"/>
      <c r="C2814" s="449"/>
      <c r="D2814" s="449"/>
      <c r="E2814" s="449"/>
      <c r="F2814" s="449"/>
      <c r="G2814" s="449"/>
      <c r="H2814" s="449"/>
      <c r="I2814" s="449"/>
      <c r="J2814" s="449"/>
      <c r="K2814" s="449"/>
      <c r="L2814" s="449"/>
      <c r="M2814" s="449"/>
      <c r="N2814" s="449"/>
    </row>
    <row r="2815" spans="1:14" ht="24.95" customHeight="1" x14ac:dyDescent="0.2">
      <c r="A2815" s="449"/>
      <c r="B2815" s="449"/>
      <c r="C2815" s="449"/>
      <c r="D2815" s="449"/>
      <c r="E2815" s="449"/>
      <c r="F2815" s="449"/>
      <c r="G2815" s="449"/>
      <c r="H2815" s="449"/>
      <c r="I2815" s="449"/>
      <c r="J2815" s="449"/>
      <c r="K2815" s="449"/>
      <c r="L2815" s="449"/>
      <c r="M2815" s="449"/>
      <c r="N2815" s="449"/>
    </row>
    <row r="2816" spans="1:14" ht="24.95" customHeight="1" x14ac:dyDescent="0.2">
      <c r="A2816" s="449"/>
      <c r="B2816" s="449"/>
      <c r="C2816" s="449"/>
      <c r="D2816" s="449"/>
      <c r="E2816" s="449"/>
      <c r="F2816" s="449"/>
      <c r="G2816" s="449"/>
      <c r="H2816" s="449"/>
      <c r="I2816" s="449"/>
      <c r="J2816" s="449"/>
      <c r="K2816" s="449"/>
      <c r="L2816" s="449"/>
      <c r="M2816" s="449"/>
      <c r="N2816" s="449"/>
    </row>
    <row r="2817" spans="1:14" ht="24.95" customHeight="1" x14ac:dyDescent="0.2">
      <c r="A2817" s="449"/>
      <c r="B2817" s="449"/>
      <c r="C2817" s="449"/>
      <c r="D2817" s="449"/>
      <c r="E2817" s="449"/>
      <c r="F2817" s="449"/>
      <c r="G2817" s="449"/>
      <c r="H2817" s="449"/>
      <c r="I2817" s="449"/>
      <c r="J2817" s="449"/>
      <c r="K2817" s="449"/>
      <c r="L2817" s="449"/>
      <c r="M2817" s="449"/>
      <c r="N2817" s="449"/>
    </row>
    <row r="2818" spans="1:14" ht="24.95" customHeight="1" x14ac:dyDescent="0.2">
      <c r="A2818" s="449"/>
      <c r="B2818" s="449"/>
      <c r="C2818" s="449"/>
      <c r="D2818" s="449"/>
      <c r="E2818" s="449"/>
      <c r="F2818" s="449"/>
      <c r="G2818" s="449"/>
      <c r="H2818" s="449"/>
      <c r="I2818" s="449"/>
      <c r="J2818" s="449"/>
      <c r="K2818" s="449"/>
      <c r="L2818" s="449"/>
      <c r="M2818" s="449"/>
      <c r="N2818" s="449"/>
    </row>
    <row r="2819" spans="1:14" ht="24.95" customHeight="1" x14ac:dyDescent="0.2">
      <c r="A2819" s="449"/>
      <c r="B2819" s="449"/>
      <c r="C2819" s="449"/>
      <c r="D2819" s="449"/>
      <c r="E2819" s="449"/>
      <c r="F2819" s="449"/>
      <c r="G2819" s="449"/>
      <c r="H2819" s="449"/>
      <c r="I2819" s="449"/>
      <c r="J2819" s="449"/>
      <c r="K2819" s="449"/>
      <c r="L2819" s="449"/>
      <c r="M2819" s="449"/>
      <c r="N2819" s="449"/>
    </row>
    <row r="2820" spans="1:14" ht="24.95" customHeight="1" x14ac:dyDescent="0.2">
      <c r="A2820" s="449"/>
      <c r="B2820" s="449"/>
      <c r="C2820" s="449"/>
      <c r="D2820" s="449"/>
      <c r="E2820" s="449"/>
      <c r="F2820" s="449"/>
      <c r="G2820" s="449"/>
      <c r="H2820" s="449"/>
      <c r="I2820" s="449"/>
      <c r="J2820" s="449"/>
      <c r="K2820" s="449"/>
      <c r="L2820" s="449"/>
      <c r="M2820" s="449"/>
      <c r="N2820" s="449"/>
    </row>
    <row r="2821" spans="1:14" ht="24.95" customHeight="1" x14ac:dyDescent="0.2">
      <c r="A2821" s="449"/>
      <c r="B2821" s="449"/>
      <c r="C2821" s="449"/>
      <c r="D2821" s="449"/>
      <c r="E2821" s="449"/>
      <c r="F2821" s="449"/>
      <c r="G2821" s="449"/>
      <c r="H2821" s="449"/>
      <c r="I2821" s="449"/>
      <c r="J2821" s="449"/>
      <c r="K2821" s="449"/>
      <c r="L2821" s="449"/>
      <c r="M2821" s="449"/>
      <c r="N2821" s="449"/>
    </row>
    <row r="2822" spans="1:14" ht="24.95" customHeight="1" x14ac:dyDescent="0.2">
      <c r="A2822" s="449"/>
      <c r="B2822" s="449"/>
      <c r="C2822" s="449"/>
      <c r="D2822" s="449"/>
      <c r="E2822" s="449"/>
      <c r="F2822" s="449"/>
      <c r="G2822" s="449"/>
      <c r="H2822" s="449"/>
      <c r="I2822" s="449"/>
      <c r="J2822" s="449"/>
      <c r="K2822" s="449"/>
      <c r="L2822" s="449"/>
      <c r="M2822" s="449"/>
      <c r="N2822" s="449"/>
    </row>
    <row r="2823" spans="1:14" ht="24.95" customHeight="1" x14ac:dyDescent="0.2">
      <c r="A2823" s="449"/>
      <c r="B2823" s="449"/>
      <c r="C2823" s="449"/>
      <c r="D2823" s="449"/>
      <c r="E2823" s="449"/>
      <c r="F2823" s="449"/>
      <c r="G2823" s="449"/>
      <c r="H2823" s="449"/>
      <c r="I2823" s="449"/>
      <c r="J2823" s="449"/>
      <c r="K2823" s="449"/>
      <c r="L2823" s="449"/>
      <c r="M2823" s="449"/>
      <c r="N2823" s="449"/>
    </row>
    <row r="2824" spans="1:14" ht="24.95" customHeight="1" x14ac:dyDescent="0.2">
      <c r="A2824" s="449"/>
      <c r="B2824" s="449"/>
      <c r="C2824" s="449"/>
      <c r="D2824" s="449"/>
      <c r="E2824" s="449"/>
      <c r="F2824" s="449"/>
      <c r="G2824" s="449"/>
      <c r="H2824" s="449"/>
      <c r="I2824" s="449"/>
      <c r="J2824" s="449"/>
      <c r="K2824" s="449"/>
      <c r="L2824" s="449"/>
      <c r="M2824" s="449"/>
      <c r="N2824" s="449"/>
    </row>
    <row r="2825" spans="1:14" ht="24.95" customHeight="1" x14ac:dyDescent="0.2">
      <c r="A2825" s="449"/>
      <c r="B2825" s="449"/>
      <c r="C2825" s="449"/>
      <c r="D2825" s="449"/>
      <c r="E2825" s="449"/>
      <c r="F2825" s="449"/>
      <c r="G2825" s="449"/>
      <c r="H2825" s="449"/>
      <c r="I2825" s="449"/>
      <c r="J2825" s="449"/>
      <c r="K2825" s="449"/>
      <c r="L2825" s="449"/>
      <c r="M2825" s="449"/>
      <c r="N2825" s="449"/>
    </row>
    <row r="2826" spans="1:14" ht="24.95" customHeight="1" x14ac:dyDescent="0.2">
      <c r="A2826" s="449"/>
      <c r="B2826" s="449"/>
      <c r="C2826" s="449"/>
      <c r="D2826" s="449"/>
      <c r="E2826" s="449"/>
      <c r="F2826" s="449"/>
      <c r="G2826" s="449"/>
      <c r="H2826" s="449"/>
      <c r="I2826" s="449"/>
      <c r="J2826" s="449"/>
      <c r="K2826" s="449"/>
      <c r="L2826" s="449"/>
      <c r="M2826" s="449"/>
      <c r="N2826" s="449"/>
    </row>
    <row r="2827" spans="1:14" ht="24.95" customHeight="1" x14ac:dyDescent="0.2">
      <c r="A2827" s="449"/>
      <c r="B2827" s="449"/>
      <c r="C2827" s="449"/>
      <c r="D2827" s="449"/>
      <c r="E2827" s="449"/>
      <c r="F2827" s="449"/>
      <c r="G2827" s="449"/>
      <c r="H2827" s="449"/>
      <c r="I2827" s="449"/>
      <c r="J2827" s="449"/>
      <c r="K2827" s="449"/>
      <c r="L2827" s="449"/>
      <c r="M2827" s="449"/>
      <c r="N2827" s="449"/>
    </row>
    <row r="2828" spans="1:14" ht="24.95" customHeight="1" x14ac:dyDescent="0.2">
      <c r="A2828" s="449"/>
      <c r="B2828" s="449"/>
      <c r="C2828" s="449"/>
      <c r="D2828" s="449"/>
      <c r="E2828" s="449"/>
      <c r="F2828" s="449"/>
      <c r="G2828" s="449"/>
      <c r="H2828" s="449"/>
      <c r="I2828" s="449"/>
      <c r="J2828" s="449"/>
      <c r="K2828" s="449"/>
      <c r="L2828" s="449"/>
      <c r="M2828" s="449"/>
      <c r="N2828" s="449"/>
    </row>
    <row r="2829" spans="1:14" ht="24.95" customHeight="1" x14ac:dyDescent="0.2">
      <c r="A2829" s="449"/>
      <c r="B2829" s="449"/>
      <c r="C2829" s="449"/>
      <c r="D2829" s="449"/>
      <c r="E2829" s="449"/>
      <c r="F2829" s="449"/>
      <c r="G2829" s="449"/>
      <c r="H2829" s="449"/>
      <c r="I2829" s="449"/>
      <c r="J2829" s="449"/>
      <c r="K2829" s="449"/>
      <c r="L2829" s="449"/>
      <c r="M2829" s="449"/>
      <c r="N2829" s="449"/>
    </row>
    <row r="2830" spans="1:14" ht="24.95" customHeight="1" x14ac:dyDescent="0.2">
      <c r="A2830" s="449"/>
      <c r="B2830" s="449"/>
      <c r="C2830" s="449"/>
      <c r="D2830" s="449"/>
      <c r="E2830" s="449"/>
      <c r="F2830" s="449"/>
      <c r="G2830" s="449"/>
      <c r="H2830" s="449"/>
      <c r="I2830" s="449"/>
      <c r="J2830" s="449"/>
      <c r="K2830" s="449"/>
      <c r="L2830" s="449"/>
      <c r="M2830" s="449"/>
      <c r="N2830" s="449"/>
    </row>
    <row r="2831" spans="1:14" ht="24.95" customHeight="1" x14ac:dyDescent="0.2">
      <c r="A2831" s="449"/>
      <c r="B2831" s="449"/>
      <c r="C2831" s="449"/>
      <c r="D2831" s="449"/>
      <c r="E2831" s="449"/>
      <c r="F2831" s="449"/>
      <c r="G2831" s="449"/>
      <c r="H2831" s="449"/>
      <c r="I2831" s="449"/>
      <c r="J2831" s="449"/>
      <c r="K2831" s="449"/>
      <c r="L2831" s="449"/>
      <c r="M2831" s="449"/>
      <c r="N2831" s="449"/>
    </row>
    <row r="2832" spans="1:14" ht="24.95" customHeight="1" x14ac:dyDescent="0.2">
      <c r="A2832" s="449"/>
      <c r="B2832" s="449"/>
      <c r="C2832" s="449"/>
      <c r="D2832" s="449"/>
      <c r="E2832" s="449"/>
      <c r="F2832" s="449"/>
      <c r="G2832" s="449"/>
      <c r="H2832" s="449"/>
      <c r="I2832" s="449"/>
      <c r="J2832" s="449"/>
      <c r="K2832" s="449"/>
      <c r="L2832" s="449"/>
      <c r="M2832" s="449"/>
      <c r="N2832" s="449"/>
    </row>
    <row r="2833" spans="1:14" ht="24.95" customHeight="1" x14ac:dyDescent="0.2">
      <c r="A2833" s="449"/>
      <c r="B2833" s="449"/>
      <c r="C2833" s="449"/>
      <c r="D2833" s="449"/>
      <c r="E2833" s="449"/>
      <c r="F2833" s="449"/>
      <c r="G2833" s="449"/>
      <c r="H2833" s="449"/>
      <c r="I2833" s="449"/>
      <c r="J2833" s="449"/>
      <c r="K2833" s="449"/>
      <c r="L2833" s="449"/>
      <c r="M2833" s="449"/>
      <c r="N2833" s="449"/>
    </row>
    <row r="2834" spans="1:14" ht="24.95" customHeight="1" x14ac:dyDescent="0.2">
      <c r="A2834" s="449"/>
      <c r="B2834" s="449"/>
      <c r="C2834" s="449"/>
      <c r="D2834" s="449"/>
      <c r="E2834" s="449"/>
      <c r="F2834" s="449"/>
      <c r="G2834" s="449"/>
      <c r="H2834" s="449"/>
      <c r="I2834" s="449"/>
      <c r="J2834" s="449"/>
      <c r="K2834" s="449"/>
      <c r="L2834" s="449"/>
      <c r="M2834" s="449"/>
      <c r="N2834" s="449"/>
    </row>
    <row r="2835" spans="1:14" ht="24.95" customHeight="1" x14ac:dyDescent="0.2">
      <c r="A2835" s="449"/>
      <c r="B2835" s="449"/>
      <c r="C2835" s="449"/>
      <c r="D2835" s="449"/>
      <c r="E2835" s="449"/>
      <c r="F2835" s="449"/>
      <c r="G2835" s="449"/>
      <c r="H2835" s="449"/>
      <c r="I2835" s="449"/>
      <c r="J2835" s="449"/>
      <c r="K2835" s="449"/>
      <c r="L2835" s="449"/>
      <c r="M2835" s="449"/>
      <c r="N2835" s="449"/>
    </row>
    <row r="2836" spans="1:14" ht="24.95" customHeight="1" x14ac:dyDescent="0.2">
      <c r="A2836" s="449"/>
      <c r="B2836" s="449"/>
      <c r="C2836" s="449"/>
      <c r="D2836" s="449"/>
      <c r="E2836" s="449"/>
      <c r="F2836" s="449"/>
      <c r="G2836" s="449"/>
      <c r="H2836" s="449"/>
      <c r="I2836" s="449"/>
      <c r="J2836" s="449"/>
      <c r="K2836" s="449"/>
      <c r="L2836" s="449"/>
      <c r="M2836" s="449"/>
      <c r="N2836" s="449"/>
    </row>
    <row r="2837" spans="1:14" ht="24.95" customHeight="1" x14ac:dyDescent="0.2">
      <c r="A2837" s="449"/>
      <c r="B2837" s="449"/>
      <c r="C2837" s="449"/>
      <c r="D2837" s="449"/>
      <c r="E2837" s="449"/>
      <c r="F2837" s="449"/>
      <c r="G2837" s="449"/>
      <c r="H2837" s="449"/>
      <c r="I2837" s="449"/>
      <c r="J2837" s="449"/>
      <c r="K2837" s="449"/>
      <c r="L2837" s="449"/>
      <c r="M2837" s="449"/>
      <c r="N2837" s="449"/>
    </row>
    <row r="2838" spans="1:14" ht="24.95" customHeight="1" x14ac:dyDescent="0.2">
      <c r="A2838" s="449"/>
      <c r="B2838" s="449"/>
      <c r="C2838" s="449"/>
      <c r="D2838" s="449"/>
      <c r="E2838" s="449"/>
      <c r="F2838" s="449"/>
      <c r="G2838" s="449"/>
      <c r="H2838" s="449"/>
      <c r="I2838" s="449"/>
      <c r="J2838" s="449"/>
      <c r="K2838" s="449"/>
      <c r="L2838" s="449"/>
      <c r="M2838" s="449"/>
      <c r="N2838" s="449"/>
    </row>
    <row r="2839" spans="1:14" ht="24.95" customHeight="1" x14ac:dyDescent="0.2">
      <c r="A2839" s="449"/>
      <c r="B2839" s="449"/>
      <c r="C2839" s="449"/>
      <c r="D2839" s="449"/>
      <c r="E2839" s="449"/>
      <c r="F2839" s="449"/>
      <c r="G2839" s="449"/>
      <c r="H2839" s="449"/>
      <c r="I2839" s="449"/>
      <c r="J2839" s="449"/>
      <c r="K2839" s="449"/>
      <c r="L2839" s="449"/>
      <c r="M2839" s="449"/>
      <c r="N2839" s="449"/>
    </row>
    <row r="2840" spans="1:14" ht="24.95" customHeight="1" x14ac:dyDescent="0.2">
      <c r="A2840" s="449"/>
      <c r="B2840" s="449"/>
      <c r="C2840" s="449"/>
      <c r="D2840" s="449"/>
      <c r="E2840" s="449"/>
      <c r="F2840" s="449"/>
      <c r="G2840" s="449"/>
      <c r="H2840" s="449"/>
      <c r="I2840" s="449"/>
      <c r="J2840" s="449"/>
      <c r="K2840" s="449"/>
      <c r="L2840" s="449"/>
      <c r="M2840" s="449"/>
      <c r="N2840" s="449"/>
    </row>
    <row r="2841" spans="1:14" ht="24.95" customHeight="1" x14ac:dyDescent="0.2">
      <c r="A2841" s="449"/>
      <c r="B2841" s="449"/>
      <c r="C2841" s="449"/>
      <c r="D2841" s="449"/>
      <c r="E2841" s="449"/>
      <c r="F2841" s="449"/>
      <c r="G2841" s="449"/>
      <c r="H2841" s="449"/>
      <c r="I2841" s="449"/>
      <c r="J2841" s="449"/>
      <c r="K2841" s="449"/>
      <c r="L2841" s="449"/>
      <c r="M2841" s="449"/>
      <c r="N2841" s="449"/>
    </row>
    <row r="2842" spans="1:14" ht="24.95" customHeight="1" x14ac:dyDescent="0.2">
      <c r="A2842" s="449"/>
      <c r="B2842" s="449"/>
      <c r="C2842" s="449"/>
      <c r="D2842" s="449"/>
      <c r="E2842" s="449"/>
      <c r="F2842" s="449"/>
      <c r="G2842" s="449"/>
      <c r="H2842" s="449"/>
      <c r="I2842" s="449"/>
      <c r="J2842" s="449"/>
      <c r="K2842" s="449"/>
      <c r="L2842" s="449"/>
      <c r="M2842" s="449"/>
      <c r="N2842" s="449"/>
    </row>
    <row r="2843" spans="1:14" ht="24.95" customHeight="1" x14ac:dyDescent="0.2">
      <c r="A2843" s="449"/>
      <c r="B2843" s="449"/>
      <c r="C2843" s="449"/>
      <c r="D2843" s="449"/>
      <c r="E2843" s="449"/>
      <c r="F2843" s="449"/>
      <c r="G2843" s="449"/>
      <c r="H2843" s="449"/>
      <c r="I2843" s="449"/>
      <c r="J2843" s="449"/>
      <c r="K2843" s="449"/>
      <c r="L2843" s="449"/>
      <c r="M2843" s="449"/>
      <c r="N2843" s="449"/>
    </row>
    <row r="2844" spans="1:14" ht="24.95" customHeight="1" x14ac:dyDescent="0.2">
      <c r="A2844" s="449"/>
      <c r="B2844" s="449"/>
      <c r="C2844" s="449"/>
      <c r="D2844" s="449"/>
      <c r="E2844" s="449"/>
      <c r="F2844" s="449"/>
      <c r="G2844" s="449"/>
      <c r="H2844" s="449"/>
      <c r="I2844" s="449"/>
      <c r="J2844" s="449"/>
      <c r="K2844" s="449"/>
      <c r="L2844" s="449"/>
      <c r="M2844" s="449"/>
      <c r="N2844" s="449"/>
    </row>
    <row r="2845" spans="1:14" ht="24.95" customHeight="1" x14ac:dyDescent="0.2">
      <c r="A2845" s="449"/>
      <c r="B2845" s="449"/>
      <c r="C2845" s="449"/>
      <c r="D2845" s="449"/>
      <c r="E2845" s="449"/>
      <c r="F2845" s="449"/>
      <c r="G2845" s="449"/>
      <c r="H2845" s="449"/>
      <c r="I2845" s="449"/>
      <c r="J2845" s="449"/>
      <c r="K2845" s="449"/>
      <c r="L2845" s="449"/>
      <c r="M2845" s="449"/>
      <c r="N2845" s="449"/>
    </row>
    <row r="2846" spans="1:14" ht="24.95" customHeight="1" x14ac:dyDescent="0.2">
      <c r="A2846" s="449"/>
      <c r="B2846" s="449"/>
      <c r="C2846" s="449"/>
      <c r="D2846" s="449"/>
      <c r="E2846" s="449"/>
      <c r="F2846" s="449"/>
      <c r="G2846" s="449"/>
      <c r="H2846" s="449"/>
      <c r="I2846" s="449"/>
      <c r="J2846" s="449"/>
      <c r="K2846" s="449"/>
      <c r="L2846" s="449"/>
      <c r="M2846" s="449"/>
      <c r="N2846" s="449"/>
    </row>
    <row r="2847" spans="1:14" ht="24.95" customHeight="1" x14ac:dyDescent="0.2">
      <c r="A2847" s="449"/>
      <c r="B2847" s="449"/>
      <c r="C2847" s="449"/>
      <c r="D2847" s="449"/>
      <c r="E2847" s="449"/>
      <c r="F2847" s="449"/>
      <c r="G2847" s="449"/>
      <c r="H2847" s="449"/>
      <c r="I2847" s="449"/>
      <c r="J2847" s="449"/>
      <c r="K2847" s="449"/>
      <c r="L2847" s="449"/>
      <c r="M2847" s="449"/>
      <c r="N2847" s="449"/>
    </row>
    <row r="2848" spans="1:14" ht="24.95" customHeight="1" x14ac:dyDescent="0.2">
      <c r="A2848" s="449"/>
      <c r="B2848" s="449"/>
      <c r="C2848" s="449"/>
      <c r="D2848" s="449"/>
      <c r="E2848" s="449"/>
      <c r="F2848" s="449"/>
      <c r="G2848" s="449"/>
      <c r="H2848" s="449"/>
      <c r="I2848" s="449"/>
      <c r="J2848" s="449"/>
      <c r="K2848" s="449"/>
      <c r="L2848" s="449"/>
      <c r="M2848" s="449"/>
      <c r="N2848" s="449"/>
    </row>
    <row r="2849" spans="1:14" ht="24.95" customHeight="1" x14ac:dyDescent="0.2">
      <c r="A2849" s="449"/>
      <c r="B2849" s="449"/>
      <c r="C2849" s="449"/>
      <c r="D2849" s="449"/>
      <c r="E2849" s="449"/>
      <c r="F2849" s="449"/>
      <c r="G2849" s="449"/>
      <c r="H2849" s="449"/>
      <c r="I2849" s="449"/>
      <c r="J2849" s="449"/>
      <c r="K2849" s="449"/>
      <c r="L2849" s="449"/>
      <c r="M2849" s="449"/>
      <c r="N2849" s="449"/>
    </row>
    <row r="2850" spans="1:14" ht="24.95" customHeight="1" x14ac:dyDescent="0.2">
      <c r="A2850" s="449"/>
      <c r="B2850" s="449"/>
      <c r="C2850" s="449"/>
      <c r="D2850" s="449"/>
      <c r="E2850" s="449"/>
      <c r="F2850" s="449"/>
      <c r="G2850" s="449"/>
      <c r="H2850" s="449"/>
      <c r="I2850" s="449"/>
      <c r="J2850" s="449"/>
      <c r="K2850" s="449"/>
      <c r="L2850" s="449"/>
      <c r="M2850" s="449"/>
      <c r="N2850" s="449"/>
    </row>
    <row r="2851" spans="1:14" ht="24.95" customHeight="1" x14ac:dyDescent="0.2">
      <c r="A2851" s="449"/>
      <c r="B2851" s="449"/>
      <c r="C2851" s="449"/>
      <c r="D2851" s="449"/>
      <c r="E2851" s="449"/>
      <c r="F2851" s="449"/>
      <c r="G2851" s="449"/>
      <c r="H2851" s="449"/>
      <c r="I2851" s="449"/>
      <c r="J2851" s="449"/>
      <c r="K2851" s="449"/>
      <c r="L2851" s="449"/>
      <c r="M2851" s="449"/>
      <c r="N2851" s="449"/>
    </row>
    <row r="2852" spans="1:14" ht="24.95" customHeight="1" x14ac:dyDescent="0.2">
      <c r="A2852" s="449"/>
      <c r="B2852" s="449"/>
      <c r="C2852" s="449"/>
      <c r="D2852" s="449"/>
      <c r="E2852" s="449"/>
      <c r="F2852" s="449"/>
      <c r="G2852" s="449"/>
      <c r="H2852" s="449"/>
      <c r="I2852" s="449"/>
      <c r="J2852" s="449"/>
      <c r="K2852" s="449"/>
      <c r="L2852" s="449"/>
      <c r="M2852" s="449"/>
      <c r="N2852" s="449"/>
    </row>
    <row r="2853" spans="1:14" ht="24.95" customHeight="1" x14ac:dyDescent="0.2">
      <c r="A2853" s="449"/>
      <c r="B2853" s="449"/>
      <c r="C2853" s="449"/>
      <c r="D2853" s="449"/>
      <c r="E2853" s="449"/>
      <c r="F2853" s="449"/>
      <c r="G2853" s="449"/>
      <c r="H2853" s="449"/>
      <c r="I2853" s="449"/>
      <c r="J2853" s="449"/>
      <c r="K2853" s="449"/>
      <c r="L2853" s="449"/>
      <c r="M2853" s="449"/>
      <c r="N2853" s="449"/>
    </row>
    <row r="2854" spans="1:14" ht="24.95" customHeight="1" x14ac:dyDescent="0.2">
      <c r="A2854" s="449"/>
      <c r="B2854" s="449"/>
      <c r="C2854" s="449"/>
      <c r="D2854" s="449"/>
      <c r="E2854" s="449"/>
      <c r="F2854" s="449"/>
      <c r="G2854" s="449"/>
      <c r="H2854" s="449"/>
      <c r="I2854" s="449"/>
      <c r="J2854" s="449"/>
      <c r="K2854" s="449"/>
      <c r="L2854" s="449"/>
      <c r="M2854" s="449"/>
      <c r="N2854" s="449"/>
    </row>
    <row r="2855" spans="1:14" ht="24.95" customHeight="1" x14ac:dyDescent="0.2">
      <c r="A2855" s="449"/>
      <c r="B2855" s="449"/>
      <c r="C2855" s="449"/>
      <c r="D2855" s="449"/>
      <c r="E2855" s="449"/>
      <c r="F2855" s="449"/>
      <c r="G2855" s="449"/>
      <c r="H2855" s="449"/>
      <c r="I2855" s="449"/>
      <c r="J2855" s="449"/>
      <c r="K2855" s="449"/>
      <c r="L2855" s="449"/>
      <c r="M2855" s="449"/>
      <c r="N2855" s="449"/>
    </row>
    <row r="2856" spans="1:14" ht="24.95" customHeight="1" x14ac:dyDescent="0.2">
      <c r="A2856" s="449"/>
      <c r="B2856" s="449"/>
      <c r="C2856" s="449"/>
      <c r="D2856" s="449"/>
      <c r="E2856" s="449"/>
      <c r="F2856" s="449"/>
      <c r="G2856" s="449"/>
      <c r="H2856" s="449"/>
      <c r="I2856" s="449"/>
      <c r="J2856" s="449"/>
      <c r="K2856" s="449"/>
      <c r="L2856" s="449"/>
      <c r="M2856" s="449"/>
      <c r="N2856" s="449"/>
    </row>
    <row r="2857" spans="1:14" ht="24.95" customHeight="1" x14ac:dyDescent="0.2">
      <c r="A2857" s="449"/>
      <c r="B2857" s="449"/>
      <c r="C2857" s="449"/>
      <c r="D2857" s="449"/>
      <c r="E2857" s="449"/>
      <c r="F2857" s="449"/>
      <c r="G2857" s="449"/>
      <c r="H2857" s="449"/>
      <c r="I2857" s="449"/>
      <c r="J2857" s="449"/>
      <c r="K2857" s="449"/>
      <c r="L2857" s="449"/>
      <c r="M2857" s="449"/>
      <c r="N2857" s="449"/>
    </row>
    <row r="2858" spans="1:14" ht="24.95" customHeight="1" x14ac:dyDescent="0.2">
      <c r="A2858" s="449"/>
      <c r="B2858" s="449"/>
      <c r="C2858" s="449"/>
      <c r="D2858" s="449"/>
      <c r="E2858" s="449"/>
      <c r="F2858" s="449"/>
      <c r="G2858" s="449"/>
      <c r="H2858" s="449"/>
      <c r="I2858" s="449"/>
      <c r="J2858" s="449"/>
      <c r="K2858" s="449"/>
      <c r="L2858" s="449"/>
      <c r="M2858" s="449"/>
      <c r="N2858" s="449"/>
    </row>
    <row r="2859" spans="1:14" ht="24.95" customHeight="1" x14ac:dyDescent="0.2">
      <c r="A2859" s="449"/>
      <c r="B2859" s="449"/>
      <c r="C2859" s="449"/>
      <c r="D2859" s="449"/>
      <c r="E2859" s="449"/>
      <c r="F2859" s="449"/>
      <c r="G2859" s="449"/>
      <c r="H2859" s="449"/>
      <c r="I2859" s="449"/>
      <c r="J2859" s="449"/>
      <c r="K2859" s="449"/>
      <c r="L2859" s="449"/>
      <c r="M2859" s="449"/>
      <c r="N2859" s="449"/>
    </row>
    <row r="2860" spans="1:14" ht="24.95" customHeight="1" x14ac:dyDescent="0.2">
      <c r="A2860" s="449"/>
      <c r="B2860" s="449"/>
      <c r="C2860" s="449"/>
      <c r="D2860" s="449"/>
      <c r="E2860" s="449"/>
      <c r="F2860" s="449"/>
      <c r="G2860" s="449"/>
      <c r="H2860" s="449"/>
      <c r="I2860" s="449"/>
      <c r="J2860" s="449"/>
      <c r="K2860" s="449"/>
      <c r="L2860" s="449"/>
      <c r="M2860" s="449"/>
      <c r="N2860" s="449"/>
    </row>
    <row r="2861" spans="1:14" ht="24.95" customHeight="1" x14ac:dyDescent="0.2">
      <c r="A2861" s="449"/>
      <c r="B2861" s="449"/>
      <c r="C2861" s="449"/>
      <c r="D2861" s="449"/>
      <c r="E2861" s="449"/>
      <c r="F2861" s="449"/>
      <c r="G2861" s="449"/>
      <c r="H2861" s="449"/>
      <c r="I2861" s="449"/>
      <c r="J2861" s="449"/>
      <c r="K2861" s="449"/>
      <c r="L2861" s="449"/>
      <c r="M2861" s="449"/>
      <c r="N2861" s="4">
        <v>36</v>
      </c>
    </row>
    <row r="2862" spans="1:14" ht="24.95" customHeight="1" x14ac:dyDescent="0.2">
      <c r="A2862" s="665" t="s">
        <v>573</v>
      </c>
      <c r="B2862" s="665"/>
      <c r="C2862" s="665"/>
      <c r="D2862" s="665"/>
      <c r="E2862" s="665"/>
      <c r="F2862" s="665"/>
      <c r="G2862" s="665"/>
      <c r="H2862" s="665"/>
      <c r="I2862" s="665"/>
      <c r="J2862" s="665"/>
      <c r="K2862" s="665"/>
      <c r="L2862" s="665"/>
      <c r="M2862" s="665"/>
      <c r="N2862" s="665"/>
    </row>
    <row r="2863" spans="1:14" ht="45.75" customHeight="1" x14ac:dyDescent="0.2">
      <c r="A2863" s="665"/>
      <c r="B2863" s="665"/>
      <c r="C2863" s="665"/>
      <c r="D2863" s="665"/>
      <c r="E2863" s="665"/>
      <c r="F2863" s="665"/>
      <c r="G2863" s="665"/>
      <c r="H2863" s="665"/>
      <c r="I2863" s="665"/>
      <c r="J2863" s="665"/>
      <c r="K2863" s="665"/>
      <c r="L2863" s="665"/>
      <c r="M2863" s="665"/>
      <c r="N2863" s="665"/>
    </row>
    <row r="2864" spans="1:14" ht="24.95" customHeight="1" x14ac:dyDescent="0.2">
      <c r="A2864" s="449"/>
      <c r="B2864" s="449"/>
      <c r="C2864" s="449"/>
      <c r="D2864" s="449"/>
      <c r="E2864" s="449"/>
      <c r="F2864" s="449"/>
      <c r="G2864" s="449"/>
      <c r="H2864" s="449"/>
      <c r="I2864" s="449"/>
      <c r="J2864" s="449"/>
      <c r="K2864" s="449"/>
      <c r="L2864" s="449"/>
      <c r="M2864" s="449"/>
      <c r="N2864" s="449"/>
    </row>
    <row r="2865" spans="1:14" ht="39.950000000000003" customHeight="1" x14ac:dyDescent="0.2">
      <c r="A2865" s="655" t="s">
        <v>585</v>
      </c>
      <c r="B2865" s="655"/>
      <c r="C2865" s="655"/>
      <c r="D2865" s="655"/>
      <c r="E2865" s="655"/>
      <c r="F2865" s="655"/>
      <c r="G2865" s="655"/>
      <c r="H2865" s="655"/>
      <c r="I2865" s="655"/>
      <c r="J2865" s="655"/>
      <c r="K2865" s="655"/>
      <c r="L2865" s="655"/>
      <c r="M2865" s="655"/>
      <c r="N2865" s="655"/>
    </row>
    <row r="2866" spans="1:14" ht="24.95" customHeight="1" x14ac:dyDescent="0.2">
      <c r="A2866" s="449"/>
      <c r="B2866" s="449"/>
      <c r="C2866" s="449"/>
      <c r="D2866" s="449"/>
      <c r="E2866" s="449"/>
      <c r="F2866" s="449"/>
      <c r="G2866" s="449"/>
      <c r="H2866" s="449"/>
      <c r="I2866" s="449"/>
      <c r="J2866" s="449"/>
      <c r="K2866" s="449"/>
      <c r="L2866" s="449"/>
      <c r="M2866" s="449"/>
      <c r="N2866" s="449"/>
    </row>
    <row r="2867" spans="1:14" ht="24.95" customHeight="1" x14ac:dyDescent="0.2">
      <c r="A2867" s="449"/>
      <c r="B2867" s="449"/>
      <c r="C2867" s="449"/>
      <c r="D2867" s="449"/>
      <c r="E2867" s="449"/>
      <c r="F2867" s="449"/>
      <c r="G2867" s="449"/>
      <c r="H2867" s="449"/>
      <c r="I2867" s="449"/>
      <c r="J2867" s="449"/>
      <c r="K2867" s="449"/>
      <c r="L2867" s="449"/>
      <c r="M2867" s="449"/>
      <c r="N2867" s="449"/>
    </row>
    <row r="2868" spans="1:14" ht="24.95" customHeight="1" x14ac:dyDescent="0.2">
      <c r="A2868" s="449"/>
      <c r="B2868" s="449"/>
      <c r="C2868" s="449"/>
      <c r="D2868" s="449"/>
      <c r="E2868" s="449"/>
      <c r="F2868" s="449"/>
      <c r="G2868" s="449"/>
      <c r="H2868" s="449"/>
      <c r="I2868" s="449"/>
      <c r="J2868" s="449"/>
      <c r="K2868" s="449"/>
      <c r="L2868" s="449"/>
      <c r="M2868" s="449"/>
      <c r="N2868" s="449"/>
    </row>
    <row r="2869" spans="1:14" ht="24.95" customHeight="1" x14ac:dyDescent="0.2">
      <c r="A2869" s="449"/>
      <c r="B2869" s="449"/>
      <c r="C2869" s="449"/>
      <c r="D2869" s="449"/>
      <c r="E2869" s="449"/>
      <c r="F2869" s="449"/>
      <c r="G2869" s="449"/>
      <c r="H2869" s="449"/>
      <c r="I2869" s="449"/>
      <c r="J2869" s="449"/>
      <c r="K2869" s="449"/>
      <c r="L2869" s="449"/>
      <c r="M2869" s="449"/>
      <c r="N2869" s="449"/>
    </row>
    <row r="2870" spans="1:14" ht="24.95" customHeight="1" x14ac:dyDescent="0.2">
      <c r="A2870" s="449"/>
      <c r="B2870" s="449"/>
      <c r="C2870" s="449"/>
      <c r="D2870" s="449"/>
      <c r="E2870" s="449"/>
      <c r="F2870" s="449"/>
      <c r="G2870" s="449"/>
      <c r="H2870" s="449"/>
      <c r="I2870" s="449"/>
      <c r="J2870" s="449"/>
      <c r="K2870" s="449"/>
      <c r="L2870" s="449"/>
      <c r="M2870" s="449"/>
      <c r="N2870" s="449"/>
    </row>
    <row r="2871" spans="1:14" ht="24.95" customHeight="1" x14ac:dyDescent="0.2">
      <c r="A2871" s="449"/>
      <c r="B2871" s="449"/>
      <c r="C2871" s="449"/>
      <c r="D2871" s="449"/>
      <c r="E2871" s="449"/>
      <c r="F2871" s="449"/>
      <c r="G2871" s="449"/>
      <c r="H2871" s="449"/>
      <c r="I2871" s="449"/>
      <c r="J2871" s="449"/>
      <c r="K2871" s="449"/>
      <c r="L2871" s="449"/>
      <c r="M2871" s="449"/>
      <c r="N2871" s="449"/>
    </row>
    <row r="2872" spans="1:14" ht="24.95" customHeight="1" x14ac:dyDescent="0.2">
      <c r="A2872" s="449"/>
      <c r="B2872" s="449"/>
      <c r="C2872" s="449"/>
      <c r="D2872" s="449"/>
      <c r="E2872" s="449"/>
      <c r="F2872" s="449"/>
      <c r="G2872" s="449"/>
      <c r="H2872" s="449"/>
      <c r="I2872" s="449"/>
      <c r="J2872" s="449"/>
      <c r="K2872" s="449"/>
      <c r="L2872" s="449"/>
      <c r="M2872" s="449"/>
      <c r="N2872" s="449"/>
    </row>
    <row r="2873" spans="1:14" ht="24.95" customHeight="1" x14ac:dyDescent="0.2">
      <c r="A2873" s="449"/>
      <c r="B2873" s="449"/>
      <c r="C2873" s="449"/>
      <c r="D2873" s="449"/>
      <c r="E2873" s="449"/>
      <c r="F2873" s="449"/>
      <c r="G2873" s="449"/>
      <c r="H2873" s="449"/>
      <c r="I2873" s="449"/>
      <c r="J2873" s="449"/>
      <c r="K2873" s="449"/>
      <c r="L2873" s="449"/>
      <c r="M2873" s="449"/>
      <c r="N2873" s="449"/>
    </row>
    <row r="2874" spans="1:14" ht="24.95" customHeight="1" x14ac:dyDescent="0.2">
      <c r="A2874" s="449"/>
      <c r="B2874" s="449"/>
      <c r="C2874" s="449"/>
      <c r="D2874" s="449"/>
      <c r="E2874" s="449"/>
      <c r="F2874" s="449"/>
      <c r="G2874" s="449"/>
      <c r="H2874" s="449"/>
      <c r="I2874" s="449"/>
      <c r="J2874" s="449"/>
      <c r="K2874" s="449"/>
      <c r="L2874" s="449"/>
      <c r="M2874" s="449"/>
      <c r="N2874" s="449"/>
    </row>
    <row r="2875" spans="1:14" ht="24.95" customHeight="1" x14ac:dyDescent="0.2">
      <c r="A2875" s="449"/>
      <c r="B2875" s="449"/>
      <c r="C2875" s="449"/>
      <c r="D2875" s="449"/>
      <c r="E2875" s="449"/>
      <c r="F2875" s="449"/>
      <c r="G2875" s="449"/>
      <c r="H2875" s="449"/>
      <c r="I2875" s="449"/>
      <c r="J2875" s="449"/>
      <c r="K2875" s="449"/>
      <c r="L2875" s="449"/>
      <c r="M2875" s="449"/>
      <c r="N2875" s="449"/>
    </row>
    <row r="2876" spans="1:14" ht="24.95" customHeight="1" x14ac:dyDescent="0.2">
      <c r="A2876" s="449"/>
      <c r="B2876" s="449"/>
      <c r="C2876" s="449"/>
      <c r="D2876" s="449"/>
      <c r="E2876" s="449"/>
      <c r="F2876" s="449"/>
      <c r="G2876" s="449"/>
      <c r="H2876" s="449"/>
      <c r="I2876" s="449"/>
      <c r="J2876" s="449"/>
      <c r="K2876" s="449"/>
      <c r="L2876" s="449"/>
      <c r="M2876" s="449"/>
      <c r="N2876" s="449"/>
    </row>
    <row r="2877" spans="1:14" ht="24.95" customHeight="1" x14ac:dyDescent="0.2">
      <c r="A2877" s="449"/>
      <c r="B2877" s="449"/>
      <c r="C2877" s="449"/>
      <c r="D2877" s="449"/>
      <c r="E2877" s="449"/>
      <c r="F2877" s="449"/>
      <c r="G2877" s="449"/>
      <c r="H2877" s="449"/>
      <c r="I2877" s="449"/>
      <c r="J2877" s="449"/>
      <c r="K2877" s="449"/>
      <c r="L2877" s="449"/>
      <c r="M2877" s="449"/>
      <c r="N2877" s="449"/>
    </row>
    <row r="2878" spans="1:14" ht="24.95" customHeight="1" x14ac:dyDescent="0.2">
      <c r="A2878" s="449"/>
      <c r="B2878" s="449"/>
      <c r="C2878" s="449"/>
      <c r="D2878" s="449"/>
      <c r="E2878" s="449"/>
      <c r="F2878" s="449"/>
      <c r="G2878" s="449"/>
      <c r="H2878" s="449"/>
      <c r="I2878" s="449"/>
      <c r="J2878" s="449"/>
      <c r="K2878" s="449"/>
      <c r="L2878" s="449"/>
      <c r="M2878" s="449"/>
      <c r="N2878" s="449"/>
    </row>
    <row r="2879" spans="1:14" ht="24.95" customHeight="1" x14ac:dyDescent="0.2">
      <c r="A2879" s="449"/>
      <c r="B2879" s="449"/>
      <c r="C2879" s="449"/>
      <c r="D2879" s="449"/>
      <c r="E2879" s="449"/>
      <c r="F2879" s="449"/>
      <c r="G2879" s="449"/>
      <c r="H2879" s="449"/>
      <c r="I2879" s="449"/>
      <c r="J2879" s="449"/>
      <c r="K2879" s="449"/>
      <c r="L2879" s="449"/>
      <c r="M2879" s="449"/>
      <c r="N2879" s="449"/>
    </row>
    <row r="2880" spans="1:14" ht="24.95" customHeight="1" x14ac:dyDescent="0.2">
      <c r="A2880" s="449"/>
      <c r="B2880" s="449"/>
      <c r="C2880" s="449"/>
      <c r="D2880" s="449"/>
      <c r="E2880" s="449"/>
      <c r="F2880" s="449"/>
      <c r="G2880" s="449"/>
      <c r="H2880" s="449"/>
      <c r="I2880" s="449"/>
      <c r="J2880" s="449"/>
      <c r="K2880" s="449"/>
      <c r="L2880" s="449"/>
      <c r="M2880" s="449"/>
      <c r="N2880" s="449"/>
    </row>
    <row r="2881" spans="1:14" ht="24.95" customHeight="1" x14ac:dyDescent="0.2">
      <c r="A2881" s="449"/>
      <c r="B2881" s="449"/>
      <c r="C2881" s="449"/>
      <c r="D2881" s="449"/>
      <c r="E2881" s="449"/>
      <c r="F2881" s="449"/>
      <c r="G2881" s="449"/>
      <c r="H2881" s="449"/>
      <c r="I2881" s="449"/>
      <c r="J2881" s="449"/>
      <c r="K2881" s="449"/>
      <c r="L2881" s="449"/>
      <c r="M2881" s="449"/>
      <c r="N2881" s="449"/>
    </row>
    <row r="2882" spans="1:14" ht="24.95" customHeight="1" x14ac:dyDescent="0.2">
      <c r="A2882" s="449"/>
      <c r="B2882" s="449"/>
      <c r="C2882" s="449"/>
      <c r="D2882" s="449"/>
      <c r="E2882" s="449"/>
      <c r="F2882" s="449"/>
      <c r="G2882" s="449"/>
      <c r="H2882" s="449"/>
      <c r="I2882" s="449"/>
      <c r="J2882" s="449"/>
      <c r="K2882" s="449"/>
      <c r="L2882" s="449"/>
      <c r="M2882" s="449"/>
      <c r="N2882" s="449"/>
    </row>
    <row r="2883" spans="1:14" ht="24.95" customHeight="1" x14ac:dyDescent="0.2">
      <c r="A2883" s="449"/>
      <c r="B2883" s="449"/>
      <c r="C2883" s="449"/>
      <c r="D2883" s="449"/>
      <c r="E2883" s="449"/>
      <c r="F2883" s="449"/>
      <c r="G2883" s="449"/>
      <c r="H2883" s="449"/>
      <c r="I2883" s="449"/>
      <c r="J2883" s="449"/>
      <c r="K2883" s="449"/>
      <c r="L2883" s="449"/>
      <c r="M2883" s="449"/>
      <c r="N2883" s="449"/>
    </row>
    <row r="2884" spans="1:14" ht="24.95" customHeight="1" x14ac:dyDescent="0.2">
      <c r="A2884" s="449"/>
      <c r="B2884" s="449"/>
      <c r="C2884" s="449"/>
      <c r="D2884" s="449"/>
      <c r="E2884" s="449"/>
      <c r="F2884" s="449"/>
      <c r="G2884" s="449"/>
      <c r="H2884" s="449"/>
      <c r="I2884" s="449"/>
      <c r="J2884" s="449"/>
      <c r="K2884" s="449"/>
      <c r="L2884" s="449"/>
      <c r="M2884" s="449"/>
      <c r="N2884" s="449"/>
    </row>
    <row r="2885" spans="1:14" ht="24.95" customHeight="1" x14ac:dyDescent="0.2">
      <c r="A2885" s="449"/>
      <c r="B2885" s="449"/>
      <c r="C2885" s="449"/>
      <c r="D2885" s="449"/>
      <c r="E2885" s="449"/>
      <c r="F2885" s="449"/>
      <c r="G2885" s="449"/>
      <c r="H2885" s="449"/>
      <c r="I2885" s="449"/>
      <c r="J2885" s="449"/>
      <c r="K2885" s="449"/>
      <c r="L2885" s="449"/>
      <c r="M2885" s="449"/>
      <c r="N2885" s="449"/>
    </row>
    <row r="2886" spans="1:14" ht="24.95" customHeight="1" x14ac:dyDescent="0.2">
      <c r="A2886" s="449"/>
      <c r="B2886" s="449"/>
      <c r="C2886" s="449"/>
      <c r="D2886" s="449"/>
      <c r="E2886" s="449"/>
      <c r="F2886" s="449"/>
      <c r="G2886" s="449"/>
      <c r="H2886" s="449"/>
      <c r="I2886" s="449"/>
      <c r="J2886" s="449"/>
      <c r="K2886" s="449"/>
      <c r="L2886" s="449"/>
      <c r="M2886" s="449"/>
      <c r="N2886" s="449"/>
    </row>
    <row r="2887" spans="1:14" ht="24.95" customHeight="1" x14ac:dyDescent="0.2">
      <c r="A2887" s="449"/>
      <c r="B2887" s="449"/>
      <c r="C2887" s="449"/>
      <c r="D2887" s="449"/>
      <c r="E2887" s="449"/>
      <c r="F2887" s="449"/>
      <c r="G2887" s="449"/>
      <c r="H2887" s="449"/>
      <c r="I2887" s="449"/>
      <c r="J2887" s="449"/>
      <c r="K2887" s="449"/>
      <c r="L2887" s="449"/>
      <c r="M2887" s="449"/>
      <c r="N2887" s="449"/>
    </row>
    <row r="2888" spans="1:14" ht="24.95" customHeight="1" x14ac:dyDescent="0.2">
      <c r="A2888" s="449"/>
      <c r="B2888" s="449"/>
      <c r="C2888" s="449"/>
      <c r="D2888" s="449"/>
      <c r="E2888" s="449"/>
      <c r="F2888" s="449"/>
      <c r="G2888" s="449"/>
      <c r="H2888" s="449"/>
      <c r="I2888" s="449"/>
      <c r="J2888" s="449"/>
      <c r="K2888" s="449"/>
      <c r="L2888" s="449"/>
      <c r="M2888" s="449"/>
      <c r="N2888" s="449"/>
    </row>
    <row r="2889" spans="1:14" ht="24.95" customHeight="1" x14ac:dyDescent="0.2">
      <c r="A2889" s="449"/>
      <c r="B2889" s="449"/>
      <c r="C2889" s="449"/>
      <c r="D2889" s="449"/>
      <c r="E2889" s="449"/>
      <c r="F2889" s="449"/>
      <c r="G2889" s="449"/>
      <c r="H2889" s="449"/>
      <c r="I2889" s="449"/>
      <c r="J2889" s="449"/>
      <c r="K2889" s="449"/>
      <c r="L2889" s="449"/>
      <c r="M2889" s="449"/>
      <c r="N2889" s="449"/>
    </row>
    <row r="2890" spans="1:14" ht="24.95" customHeight="1" x14ac:dyDescent="0.2">
      <c r="A2890" s="449"/>
      <c r="B2890" s="449"/>
      <c r="C2890" s="449"/>
      <c r="D2890" s="449"/>
      <c r="E2890" s="449"/>
      <c r="F2890" s="449"/>
      <c r="G2890" s="449"/>
      <c r="H2890" s="449"/>
      <c r="I2890" s="449"/>
      <c r="J2890" s="449"/>
      <c r="K2890" s="449"/>
      <c r="L2890" s="449"/>
      <c r="M2890" s="449"/>
      <c r="N2890" s="449"/>
    </row>
    <row r="2891" spans="1:14" ht="24.95" customHeight="1" x14ac:dyDescent="0.2">
      <c r="A2891" s="449"/>
      <c r="B2891" s="449"/>
      <c r="C2891" s="449"/>
      <c r="D2891" s="449"/>
      <c r="E2891" s="449"/>
      <c r="F2891" s="449"/>
      <c r="G2891" s="449"/>
      <c r="H2891" s="449"/>
      <c r="I2891" s="449"/>
      <c r="J2891" s="449"/>
      <c r="K2891" s="449"/>
      <c r="L2891" s="449"/>
      <c r="M2891" s="449"/>
      <c r="N2891" s="449"/>
    </row>
    <row r="2892" spans="1:14" ht="24.95" customHeight="1" x14ac:dyDescent="0.2">
      <c r="A2892" s="449"/>
      <c r="B2892" s="449"/>
      <c r="C2892" s="449"/>
      <c r="D2892" s="449"/>
      <c r="E2892" s="449"/>
      <c r="F2892" s="449"/>
      <c r="G2892" s="449"/>
      <c r="H2892" s="449"/>
      <c r="I2892" s="449"/>
      <c r="J2892" s="449"/>
      <c r="K2892" s="449"/>
      <c r="L2892" s="449"/>
      <c r="M2892" s="449"/>
      <c r="N2892" s="449"/>
    </row>
    <row r="2893" spans="1:14" ht="24.95" customHeight="1" x14ac:dyDescent="0.2">
      <c r="A2893" s="449"/>
      <c r="B2893" s="449"/>
      <c r="C2893" s="449"/>
      <c r="D2893" s="449"/>
      <c r="E2893" s="449"/>
      <c r="F2893" s="449"/>
      <c r="G2893" s="449"/>
      <c r="H2893" s="449"/>
      <c r="I2893" s="449"/>
      <c r="J2893" s="449"/>
      <c r="K2893" s="449"/>
      <c r="L2893" s="449"/>
      <c r="M2893" s="449"/>
      <c r="N2893" s="449"/>
    </row>
    <row r="2894" spans="1:14" ht="24.95" customHeight="1" x14ac:dyDescent="0.2">
      <c r="A2894" s="449"/>
      <c r="B2894" s="449"/>
      <c r="C2894" s="449"/>
      <c r="D2894" s="449"/>
      <c r="E2894" s="449"/>
      <c r="F2894" s="449"/>
      <c r="G2894" s="449"/>
      <c r="H2894" s="449"/>
      <c r="I2894" s="449"/>
      <c r="J2894" s="449"/>
      <c r="K2894" s="449"/>
      <c r="L2894" s="449"/>
      <c r="M2894" s="449"/>
      <c r="N2894" s="449"/>
    </row>
    <row r="2895" spans="1:14" ht="24.95" customHeight="1" x14ac:dyDescent="0.2">
      <c r="A2895" s="449"/>
      <c r="B2895" s="449"/>
      <c r="C2895" s="449"/>
      <c r="D2895" s="449"/>
      <c r="E2895" s="449"/>
      <c r="F2895" s="449"/>
      <c r="G2895" s="449"/>
      <c r="H2895" s="449"/>
      <c r="I2895" s="449"/>
      <c r="J2895" s="449"/>
      <c r="K2895" s="449"/>
      <c r="L2895" s="449"/>
      <c r="M2895" s="449"/>
      <c r="N2895" s="449"/>
    </row>
    <row r="2896" spans="1:14" ht="24.95" customHeight="1" x14ac:dyDescent="0.2">
      <c r="A2896" s="449"/>
      <c r="B2896" s="449"/>
      <c r="C2896" s="449"/>
      <c r="D2896" s="449"/>
      <c r="E2896" s="449"/>
      <c r="F2896" s="449"/>
      <c r="G2896" s="449"/>
      <c r="H2896" s="449"/>
      <c r="I2896" s="449"/>
      <c r="J2896" s="449"/>
      <c r="K2896" s="449"/>
      <c r="L2896" s="449"/>
      <c r="M2896" s="449"/>
      <c r="N2896" s="449"/>
    </row>
    <row r="2897" spans="1:14" ht="39.950000000000003" customHeight="1" x14ac:dyDescent="0.2">
      <c r="A2897" s="655" t="s">
        <v>586</v>
      </c>
      <c r="B2897" s="655"/>
      <c r="C2897" s="655"/>
      <c r="D2897" s="655"/>
      <c r="E2897" s="655"/>
      <c r="F2897" s="655"/>
      <c r="G2897" s="655"/>
      <c r="H2897" s="655"/>
      <c r="I2897" s="655"/>
      <c r="J2897" s="655"/>
      <c r="K2897" s="655"/>
      <c r="L2897" s="655"/>
      <c r="M2897" s="655"/>
      <c r="N2897" s="655"/>
    </row>
    <row r="2898" spans="1:14" ht="24.95" customHeight="1" x14ac:dyDescent="0.2">
      <c r="A2898" s="449"/>
      <c r="B2898" s="449"/>
      <c r="C2898" s="449"/>
      <c r="D2898" s="449"/>
      <c r="E2898" s="449"/>
      <c r="F2898" s="449"/>
      <c r="G2898" s="449"/>
      <c r="H2898" s="449"/>
      <c r="I2898" s="449"/>
      <c r="J2898" s="449"/>
      <c r="K2898" s="449"/>
      <c r="L2898" s="449"/>
      <c r="M2898" s="449"/>
      <c r="N2898" s="449"/>
    </row>
    <row r="2899" spans="1:14" ht="24.95" customHeight="1" x14ac:dyDescent="0.2">
      <c r="A2899" s="367"/>
      <c r="B2899" s="534" t="s">
        <v>45</v>
      </c>
      <c r="C2899" s="534" t="s">
        <v>46</v>
      </c>
      <c r="D2899" s="534" t="s">
        <v>47</v>
      </c>
      <c r="E2899" s="534" t="s">
        <v>48</v>
      </c>
      <c r="F2899" s="534" t="s">
        <v>49</v>
      </c>
      <c r="G2899" s="534" t="s">
        <v>50</v>
      </c>
      <c r="H2899" s="534" t="s">
        <v>51</v>
      </c>
      <c r="I2899" s="534" t="s">
        <v>61</v>
      </c>
      <c r="J2899" s="534" t="s">
        <v>62</v>
      </c>
      <c r="K2899" s="534" t="s">
        <v>54</v>
      </c>
      <c r="L2899" s="534" t="s">
        <v>63</v>
      </c>
      <c r="M2899" s="534" t="s">
        <v>56</v>
      </c>
      <c r="N2899" s="534" t="s">
        <v>13</v>
      </c>
    </row>
    <row r="2900" spans="1:14" ht="24.95" customHeight="1" x14ac:dyDescent="0.2">
      <c r="A2900" s="558" t="s">
        <v>287</v>
      </c>
      <c r="B2900" s="550">
        <v>12162968.509105751</v>
      </c>
      <c r="C2900" s="550">
        <v>15893514.263881521</v>
      </c>
      <c r="D2900" s="550">
        <v>18896155.662040196</v>
      </c>
      <c r="E2900" s="550">
        <v>29549407.230237078</v>
      </c>
      <c r="F2900" s="550">
        <v>35592553.408788249</v>
      </c>
      <c r="G2900" s="550">
        <v>36858868.405015402</v>
      </c>
      <c r="H2900" s="550">
        <v>31294533.916083757</v>
      </c>
      <c r="I2900" s="550">
        <v>43618193.191423766</v>
      </c>
      <c r="J2900" s="550">
        <v>32889380.488602221</v>
      </c>
      <c r="K2900" s="550">
        <v>34235958.215205707</v>
      </c>
      <c r="L2900" s="550">
        <v>25181003.233802997</v>
      </c>
      <c r="M2900" s="550">
        <v>21190625.821083341</v>
      </c>
      <c r="N2900" s="629">
        <v>337363162.34526998</v>
      </c>
    </row>
    <row r="2901" spans="1:14" ht="24.95" customHeight="1" x14ac:dyDescent="0.2">
      <c r="A2901" s="549" t="s">
        <v>289</v>
      </c>
      <c r="B2901" s="550">
        <v>7526918.5154418387</v>
      </c>
      <c r="C2901" s="550">
        <v>9893509.8341379948</v>
      </c>
      <c r="D2901" s="550">
        <v>11901403.783475235</v>
      </c>
      <c r="E2901" s="550">
        <v>19650340.752021927</v>
      </c>
      <c r="F2901" s="550">
        <v>20677493.935026526</v>
      </c>
      <c r="G2901" s="550">
        <v>21406393.525354635</v>
      </c>
      <c r="H2901" s="550">
        <v>22524756.813356556</v>
      </c>
      <c r="I2901" s="550">
        <v>31354869.068414312</v>
      </c>
      <c r="J2901" s="550">
        <v>23736021.392810993</v>
      </c>
      <c r="K2901" s="550">
        <v>21524932.379383855</v>
      </c>
      <c r="L2901" s="550">
        <v>16161983.944581203</v>
      </c>
      <c r="M2901" s="550">
        <v>13380198.882067785</v>
      </c>
      <c r="N2901" s="629">
        <v>219738822.82607287</v>
      </c>
    </row>
    <row r="2902" spans="1:14" ht="24.95" customHeight="1" x14ac:dyDescent="0.2">
      <c r="A2902" s="549" t="s">
        <v>291</v>
      </c>
      <c r="B2902" s="550">
        <v>8866818.921716148</v>
      </c>
      <c r="C2902" s="550">
        <v>10867586.85476787</v>
      </c>
      <c r="D2902" s="550">
        <v>12514283.640774101</v>
      </c>
      <c r="E2902" s="550">
        <v>19503166.051468201</v>
      </c>
      <c r="F2902" s="550">
        <v>7262985.3582069632</v>
      </c>
      <c r="G2902" s="550">
        <v>7500944.4509779606</v>
      </c>
      <c r="H2902" s="550">
        <v>6452187.1974104773</v>
      </c>
      <c r="I2902" s="550">
        <v>9139563.2974687926</v>
      </c>
      <c r="J2902" s="550">
        <v>6814648.5664246539</v>
      </c>
      <c r="K2902" s="550">
        <v>6665268.4198098732</v>
      </c>
      <c r="L2902" s="550">
        <v>5015381.5292249406</v>
      </c>
      <c r="M2902" s="550">
        <v>4123781.507686798</v>
      </c>
      <c r="N2902" s="629">
        <v>104726615.79593679</v>
      </c>
    </row>
    <row r="2903" spans="1:14" ht="24.95" customHeight="1" x14ac:dyDescent="0.2">
      <c r="A2903" s="549" t="s">
        <v>293</v>
      </c>
      <c r="B2903" s="550">
        <v>3386961.3747084765</v>
      </c>
      <c r="C2903" s="550">
        <v>4390362.2780483877</v>
      </c>
      <c r="D2903" s="550">
        <v>5713730.5550813247</v>
      </c>
      <c r="E2903" s="550">
        <v>9976280.1620729603</v>
      </c>
      <c r="F2903" s="550">
        <v>15644566.131179284</v>
      </c>
      <c r="G2903" s="550">
        <v>16933504.819114938</v>
      </c>
      <c r="H2903" s="550">
        <v>11603385.480007099</v>
      </c>
      <c r="I2903" s="550">
        <v>15985531.389938697</v>
      </c>
      <c r="J2903" s="550">
        <v>11703509.769285155</v>
      </c>
      <c r="K2903" s="550">
        <v>19080182.849119242</v>
      </c>
      <c r="L2903" s="550">
        <v>13779748.404378433</v>
      </c>
      <c r="M2903" s="550">
        <v>11541911.109707695</v>
      </c>
      <c r="N2903" s="629">
        <v>139739674.3226417</v>
      </c>
    </row>
    <row r="2904" spans="1:14" ht="24.95" customHeight="1" x14ac:dyDescent="0.2">
      <c r="A2904" s="549" t="s">
        <v>295</v>
      </c>
      <c r="B2904" s="550">
        <v>1255915.7307421495</v>
      </c>
      <c r="C2904" s="550">
        <v>1556318.8198800618</v>
      </c>
      <c r="D2904" s="550">
        <v>2061157.4084090702</v>
      </c>
      <c r="E2904" s="550">
        <v>3484375.9075268656</v>
      </c>
      <c r="F2904" s="550">
        <v>4034576.0225932952</v>
      </c>
      <c r="G2904" s="550">
        <v>4412394.1313857008</v>
      </c>
      <c r="H2904" s="550">
        <v>5570776.1965971198</v>
      </c>
      <c r="I2904" s="550">
        <v>7766853.6770151705</v>
      </c>
      <c r="J2904" s="550">
        <v>5499659.2500823028</v>
      </c>
      <c r="K2904" s="550">
        <v>4372364.8402117556</v>
      </c>
      <c r="L2904" s="550">
        <v>3224435.3208973557</v>
      </c>
      <c r="M2904" s="550">
        <v>2752247.4839247749</v>
      </c>
      <c r="N2904" s="629">
        <v>45991074.789265625</v>
      </c>
    </row>
    <row r="2905" spans="1:14" ht="24.95" customHeight="1" x14ac:dyDescent="0.2">
      <c r="A2905" s="549" t="s">
        <v>297</v>
      </c>
      <c r="B2905" s="550">
        <v>1710599.0830050306</v>
      </c>
      <c r="C2905" s="550">
        <v>2164232.6036449205</v>
      </c>
      <c r="D2905" s="550">
        <v>2870909.8875154313</v>
      </c>
      <c r="E2905" s="550">
        <v>5164508.4190610927</v>
      </c>
      <c r="F2905" s="550">
        <v>4211391.8269896768</v>
      </c>
      <c r="G2905" s="550">
        <v>4535965.6275346205</v>
      </c>
      <c r="H2905" s="550">
        <v>6879306.9310410451</v>
      </c>
      <c r="I2905" s="550">
        <v>9944473.3962501567</v>
      </c>
      <c r="J2905" s="550">
        <v>7198361.0601908322</v>
      </c>
      <c r="K2905" s="550">
        <v>5783523.663463288</v>
      </c>
      <c r="L2905" s="550">
        <v>4120249.5559326801</v>
      </c>
      <c r="M2905" s="550">
        <v>3459747.775421489</v>
      </c>
      <c r="N2905" s="629">
        <v>58043269.83005026</v>
      </c>
    </row>
    <row r="2906" spans="1:14" ht="24.95" customHeight="1" x14ac:dyDescent="0.2">
      <c r="A2906" s="549" t="s">
        <v>298</v>
      </c>
      <c r="B2906" s="553">
        <v>26849.757409308299</v>
      </c>
      <c r="C2906" s="553">
        <v>36122.735124198647</v>
      </c>
      <c r="D2906" s="553">
        <v>57855.404185892185</v>
      </c>
      <c r="E2906" s="553">
        <v>83531.796036473344</v>
      </c>
      <c r="F2906" s="553">
        <v>57953.396031887285</v>
      </c>
      <c r="G2906" s="553">
        <v>54853.88293809646</v>
      </c>
      <c r="H2906" s="553">
        <v>111608.37673863165</v>
      </c>
      <c r="I2906" s="553">
        <v>182061.99651552792</v>
      </c>
      <c r="J2906" s="553">
        <v>80545.402093915109</v>
      </c>
      <c r="K2906" s="553">
        <v>0</v>
      </c>
      <c r="L2906" s="553">
        <v>0</v>
      </c>
      <c r="M2906" s="553">
        <v>0</v>
      </c>
      <c r="N2906" s="629">
        <v>691382.74707393092</v>
      </c>
    </row>
    <row r="2907" spans="1:14" ht="24.95" customHeight="1" x14ac:dyDescent="0.2">
      <c r="A2907" s="535" t="s">
        <v>284</v>
      </c>
      <c r="B2907" s="627">
        <v>34937031.892128706</v>
      </c>
      <c r="C2907" s="627">
        <v>44801647.389484957</v>
      </c>
      <c r="D2907" s="627">
        <v>54015496.341481246</v>
      </c>
      <c r="E2907" s="627">
        <v>87411610.318424582</v>
      </c>
      <c r="F2907" s="627">
        <v>87481520.078815877</v>
      </c>
      <c r="G2907" s="627">
        <v>91702924.842321351</v>
      </c>
      <c r="H2907" s="627">
        <v>84436554.911234692</v>
      </c>
      <c r="I2907" s="627">
        <v>117991546.01702642</v>
      </c>
      <c r="J2907" s="627">
        <v>87922125.92949006</v>
      </c>
      <c r="K2907" s="627">
        <v>91662230.367193714</v>
      </c>
      <c r="L2907" s="627">
        <v>67482801.988817617</v>
      </c>
      <c r="M2907" s="627">
        <v>56448512.579891875</v>
      </c>
      <c r="N2907" s="630">
        <v>906294002.65631115</v>
      </c>
    </row>
    <row r="2908" spans="1:14" ht="24.95" customHeight="1" x14ac:dyDescent="0.2">
      <c r="A2908" s="449"/>
      <c r="B2908" s="449"/>
      <c r="C2908" s="449"/>
      <c r="D2908" s="449"/>
      <c r="E2908" s="449"/>
      <c r="F2908" s="449"/>
      <c r="G2908" s="449"/>
      <c r="H2908" s="449"/>
      <c r="I2908" s="449"/>
      <c r="J2908" s="449"/>
      <c r="K2908" s="449"/>
      <c r="L2908" s="449"/>
      <c r="M2908" s="449"/>
      <c r="N2908" s="449"/>
    </row>
    <row r="2909" spans="1:14" ht="24.95" customHeight="1" x14ac:dyDescent="0.2">
      <c r="A2909" s="449"/>
      <c r="B2909" s="449"/>
      <c r="C2909" s="449"/>
      <c r="D2909" s="449"/>
      <c r="E2909" s="449"/>
      <c r="F2909" s="449"/>
      <c r="G2909" s="449"/>
      <c r="H2909" s="449"/>
      <c r="I2909" s="449"/>
      <c r="J2909" s="449"/>
      <c r="K2909" s="449"/>
      <c r="L2909" s="449"/>
      <c r="M2909" s="449"/>
      <c r="N2909" s="449"/>
    </row>
    <row r="2910" spans="1:14" ht="24.95" customHeight="1" x14ac:dyDescent="0.2">
      <c r="A2910" s="449"/>
      <c r="B2910" s="449"/>
      <c r="C2910" s="449"/>
      <c r="D2910" s="449"/>
      <c r="E2910" s="449"/>
      <c r="F2910" s="449"/>
      <c r="G2910" s="449"/>
      <c r="H2910" s="449"/>
      <c r="I2910" s="449"/>
      <c r="J2910" s="449"/>
      <c r="K2910" s="449"/>
      <c r="L2910" s="449"/>
      <c r="M2910" s="449"/>
      <c r="N2910" s="449"/>
    </row>
    <row r="2911" spans="1:14" ht="24.95" customHeight="1" x14ac:dyDescent="0.2">
      <c r="A2911" s="449"/>
      <c r="B2911" s="449"/>
      <c r="C2911" s="449"/>
      <c r="D2911" s="449"/>
      <c r="E2911" s="449"/>
      <c r="F2911" s="449"/>
      <c r="G2911" s="449"/>
      <c r="H2911" s="449"/>
      <c r="I2911" s="449"/>
      <c r="J2911" s="449"/>
      <c r="K2911" s="449"/>
      <c r="L2911" s="449"/>
      <c r="M2911" s="449"/>
      <c r="N2911" s="449"/>
    </row>
    <row r="2912" spans="1:14" ht="24.95" customHeight="1" x14ac:dyDescent="0.2">
      <c r="A2912" s="449"/>
      <c r="B2912" s="449"/>
      <c r="C2912" s="449"/>
      <c r="D2912" s="449"/>
      <c r="E2912" s="449"/>
      <c r="F2912" s="449"/>
      <c r="G2912" s="449"/>
      <c r="H2912" s="449"/>
      <c r="I2912" s="449"/>
      <c r="J2912" s="449"/>
      <c r="K2912" s="449"/>
      <c r="L2912" s="449"/>
      <c r="M2912" s="449"/>
      <c r="N2912" s="449"/>
    </row>
    <row r="2913" spans="1:14" ht="24.95" customHeight="1" x14ac:dyDescent="0.2">
      <c r="A2913" s="449"/>
      <c r="B2913" s="449"/>
      <c r="C2913" s="449"/>
      <c r="D2913" s="449"/>
      <c r="E2913" s="449"/>
      <c r="F2913" s="449"/>
      <c r="G2913" s="449"/>
      <c r="H2913" s="449"/>
      <c r="I2913" s="449"/>
      <c r="J2913" s="449"/>
      <c r="K2913" s="449"/>
      <c r="L2913" s="449"/>
      <c r="M2913" s="449"/>
      <c r="N2913" s="449"/>
    </row>
    <row r="2914" spans="1:14" ht="24.95" customHeight="1" x14ac:dyDescent="0.2">
      <c r="A2914" s="449"/>
      <c r="B2914" s="449"/>
      <c r="C2914" s="449"/>
      <c r="D2914" s="449"/>
      <c r="E2914" s="449"/>
      <c r="F2914" s="449"/>
      <c r="G2914" s="449"/>
      <c r="H2914" s="449"/>
      <c r="I2914" s="449"/>
      <c r="J2914" s="449"/>
      <c r="K2914" s="449"/>
      <c r="L2914" s="449"/>
      <c r="M2914" s="449"/>
      <c r="N2914" s="449"/>
    </row>
    <row r="2915" spans="1:14" ht="24.95" customHeight="1" x14ac:dyDescent="0.2">
      <c r="A2915" s="449"/>
      <c r="B2915" s="449"/>
      <c r="C2915" s="449"/>
      <c r="D2915" s="449"/>
      <c r="E2915" s="449"/>
      <c r="F2915" s="449"/>
      <c r="G2915" s="449"/>
      <c r="H2915" s="449"/>
      <c r="I2915" s="449"/>
      <c r="J2915" s="449"/>
      <c r="K2915" s="449"/>
      <c r="L2915" s="449"/>
      <c r="M2915" s="449"/>
      <c r="N2915" s="449"/>
    </row>
    <row r="2916" spans="1:14" ht="24.95" customHeight="1" x14ac:dyDescent="0.2">
      <c r="A2916" s="449"/>
      <c r="B2916" s="449"/>
      <c r="C2916" s="449"/>
      <c r="D2916" s="449"/>
      <c r="E2916" s="449"/>
      <c r="F2916" s="449"/>
      <c r="G2916" s="449"/>
      <c r="H2916" s="449"/>
      <c r="I2916" s="449"/>
      <c r="J2916" s="449"/>
      <c r="K2916" s="449"/>
      <c r="L2916" s="449"/>
      <c r="M2916" s="449"/>
      <c r="N2916" s="449"/>
    </row>
    <row r="2917" spans="1:14" ht="24.95" customHeight="1" x14ac:dyDescent="0.2">
      <c r="A2917" s="449"/>
      <c r="B2917" s="449"/>
      <c r="C2917" s="449"/>
      <c r="D2917" s="449"/>
      <c r="E2917" s="449"/>
      <c r="F2917" s="449"/>
      <c r="G2917" s="449"/>
      <c r="H2917" s="449"/>
      <c r="I2917" s="449"/>
      <c r="J2917" s="449"/>
      <c r="K2917" s="449"/>
      <c r="L2917" s="449"/>
      <c r="M2917" s="449"/>
      <c r="N2917" s="449"/>
    </row>
    <row r="2918" spans="1:14" ht="24.95" customHeight="1" x14ac:dyDescent="0.2">
      <c r="A2918" s="449"/>
      <c r="B2918" s="449"/>
      <c r="C2918" s="449"/>
      <c r="D2918" s="449"/>
      <c r="E2918" s="449"/>
      <c r="F2918" s="449"/>
      <c r="G2918" s="449"/>
      <c r="H2918" s="449"/>
      <c r="I2918" s="449"/>
      <c r="J2918" s="449"/>
      <c r="K2918" s="449"/>
      <c r="L2918" s="449"/>
      <c r="M2918" s="449"/>
      <c r="N2918" s="449"/>
    </row>
    <row r="2919" spans="1:14" ht="24.95" customHeight="1" x14ac:dyDescent="0.2">
      <c r="A2919" s="449"/>
      <c r="B2919" s="449"/>
      <c r="C2919" s="449"/>
      <c r="D2919" s="449"/>
      <c r="E2919" s="449"/>
      <c r="F2919" s="449"/>
      <c r="G2919" s="449"/>
      <c r="H2919" s="449"/>
      <c r="I2919" s="449"/>
      <c r="J2919" s="449"/>
      <c r="K2919" s="449"/>
      <c r="L2919" s="449"/>
      <c r="M2919" s="449"/>
      <c r="N2919" s="449"/>
    </row>
    <row r="2920" spans="1:14" ht="24.95" customHeight="1" x14ac:dyDescent="0.2">
      <c r="A2920" s="449"/>
      <c r="B2920" s="449"/>
      <c r="C2920" s="449"/>
      <c r="D2920" s="449"/>
      <c r="E2920" s="449"/>
      <c r="F2920" s="449"/>
      <c r="G2920" s="449"/>
      <c r="H2920" s="449"/>
      <c r="I2920" s="449"/>
      <c r="J2920" s="449"/>
      <c r="K2920" s="449"/>
      <c r="L2920" s="449"/>
      <c r="M2920" s="449"/>
      <c r="N2920" s="449"/>
    </row>
    <row r="2921" spans="1:14" ht="24.95" customHeight="1" x14ac:dyDescent="0.2">
      <c r="A2921" s="449"/>
      <c r="B2921" s="449"/>
      <c r="C2921" s="449"/>
      <c r="D2921" s="449"/>
      <c r="E2921" s="449"/>
      <c r="F2921" s="449"/>
      <c r="G2921" s="449"/>
      <c r="H2921" s="449"/>
      <c r="I2921" s="449"/>
      <c r="J2921" s="449"/>
      <c r="K2921" s="449"/>
      <c r="L2921" s="449"/>
      <c r="M2921" s="449"/>
      <c r="N2921" s="449"/>
    </row>
    <row r="2922" spans="1:14" ht="24.95" customHeight="1" x14ac:dyDescent="0.2">
      <c r="A2922" s="449"/>
      <c r="B2922" s="449"/>
      <c r="C2922" s="449"/>
      <c r="D2922" s="449"/>
      <c r="E2922" s="449"/>
      <c r="F2922" s="449"/>
      <c r="G2922" s="449"/>
      <c r="H2922" s="449"/>
      <c r="I2922" s="449"/>
      <c r="J2922" s="449"/>
      <c r="K2922" s="449"/>
      <c r="L2922" s="449"/>
      <c r="M2922" s="449"/>
      <c r="N2922" s="449"/>
    </row>
    <row r="2923" spans="1:14" ht="24.95" customHeight="1" x14ac:dyDescent="0.2">
      <c r="A2923" s="449"/>
      <c r="B2923" s="449"/>
      <c r="C2923" s="449"/>
      <c r="D2923" s="449"/>
      <c r="E2923" s="449"/>
      <c r="F2923" s="449"/>
      <c r="G2923" s="449"/>
      <c r="H2923" s="449"/>
      <c r="I2923" s="449"/>
      <c r="J2923" s="449"/>
      <c r="K2923" s="449"/>
      <c r="L2923" s="449"/>
      <c r="M2923" s="449"/>
      <c r="N2923" s="449"/>
    </row>
    <row r="2924" spans="1:14" ht="24.95" customHeight="1" x14ac:dyDescent="0.2">
      <c r="A2924" s="449"/>
      <c r="B2924" s="449"/>
      <c r="C2924" s="449"/>
      <c r="D2924" s="449"/>
      <c r="E2924" s="449"/>
      <c r="F2924" s="449"/>
      <c r="G2924" s="449"/>
      <c r="H2924" s="449"/>
      <c r="I2924" s="449"/>
      <c r="J2924" s="449"/>
      <c r="K2924" s="449"/>
      <c r="L2924" s="449"/>
      <c r="M2924" s="449"/>
      <c r="N2924" s="449"/>
    </row>
    <row r="2925" spans="1:14" ht="24.95" customHeight="1" x14ac:dyDescent="0.2">
      <c r="A2925" s="449"/>
      <c r="B2925" s="449"/>
      <c r="C2925" s="449"/>
      <c r="D2925" s="449"/>
      <c r="E2925" s="449"/>
      <c r="F2925" s="449"/>
      <c r="G2925" s="449"/>
      <c r="H2925" s="449"/>
      <c r="I2925" s="449"/>
      <c r="J2925" s="449"/>
      <c r="K2925" s="449"/>
      <c r="L2925" s="449"/>
      <c r="M2925" s="449"/>
      <c r="N2925" s="449"/>
    </row>
    <row r="2926" spans="1:14" ht="24.95" customHeight="1" x14ac:dyDescent="0.2">
      <c r="A2926" s="449"/>
      <c r="B2926" s="449"/>
      <c r="C2926" s="449"/>
      <c r="D2926" s="449"/>
      <c r="E2926" s="449"/>
      <c r="F2926" s="449"/>
      <c r="G2926" s="449"/>
      <c r="H2926" s="449"/>
      <c r="I2926" s="449"/>
      <c r="J2926" s="449"/>
      <c r="K2926" s="449"/>
      <c r="L2926" s="449"/>
      <c r="M2926" s="449"/>
      <c r="N2926" s="449"/>
    </row>
    <row r="2927" spans="1:14" ht="24.95" customHeight="1" x14ac:dyDescent="0.2">
      <c r="A2927" s="449"/>
      <c r="B2927" s="449"/>
      <c r="C2927" s="449"/>
      <c r="D2927" s="449"/>
      <c r="E2927" s="449"/>
      <c r="F2927" s="449"/>
      <c r="G2927" s="449"/>
      <c r="H2927" s="449"/>
      <c r="I2927" s="449"/>
      <c r="J2927" s="449"/>
      <c r="K2927" s="449"/>
      <c r="L2927" s="449"/>
      <c r="M2927" s="449"/>
      <c r="N2927" s="449"/>
    </row>
    <row r="2928" spans="1:14" ht="24.95" customHeight="1" x14ac:dyDescent="0.2">
      <c r="A2928" s="449"/>
      <c r="B2928" s="449"/>
      <c r="C2928" s="449"/>
      <c r="D2928" s="449"/>
      <c r="E2928" s="449"/>
      <c r="F2928" s="449"/>
      <c r="G2928" s="449"/>
      <c r="H2928" s="449"/>
      <c r="I2928" s="449"/>
      <c r="J2928" s="449"/>
      <c r="K2928" s="449"/>
      <c r="L2928" s="449"/>
      <c r="M2928" s="449"/>
      <c r="N2928" s="449"/>
    </row>
    <row r="2929" spans="1:14" ht="24.95" customHeight="1" x14ac:dyDescent="0.2">
      <c r="A2929" s="449"/>
      <c r="B2929" s="449"/>
      <c r="C2929" s="449"/>
      <c r="D2929" s="449"/>
      <c r="E2929" s="449"/>
      <c r="F2929" s="449"/>
      <c r="G2929" s="449"/>
      <c r="H2929" s="449"/>
      <c r="I2929" s="449"/>
      <c r="J2929" s="449"/>
      <c r="K2929" s="449"/>
      <c r="L2929" s="449"/>
      <c r="M2929" s="449"/>
      <c r="N2929" s="4">
        <v>37</v>
      </c>
    </row>
    <row r="2930" spans="1:14" ht="39.950000000000003" customHeight="1" x14ac:dyDescent="0.2">
      <c r="A2930" s="655" t="s">
        <v>587</v>
      </c>
      <c r="B2930" s="655"/>
      <c r="C2930" s="655"/>
      <c r="D2930" s="655"/>
      <c r="E2930" s="655"/>
      <c r="F2930" s="655"/>
      <c r="G2930" s="655"/>
      <c r="H2930" s="655"/>
      <c r="I2930" s="655"/>
      <c r="J2930" s="655"/>
      <c r="K2930" s="655"/>
      <c r="L2930" s="655"/>
      <c r="M2930" s="655"/>
      <c r="N2930" s="655"/>
    </row>
    <row r="2931" spans="1:14" ht="24.95" customHeight="1" x14ac:dyDescent="0.2">
      <c r="A2931" s="449"/>
      <c r="B2931" s="449"/>
      <c r="C2931" s="449"/>
      <c r="D2931" s="449"/>
      <c r="E2931" s="449"/>
      <c r="F2931" s="449"/>
      <c r="G2931" s="449"/>
      <c r="H2931" s="449"/>
      <c r="I2931" s="449"/>
      <c r="J2931" s="449"/>
      <c r="K2931" s="449"/>
      <c r="L2931" s="449"/>
      <c r="M2931" s="449"/>
      <c r="N2931" s="449"/>
    </row>
    <row r="2932" spans="1:14" ht="24.95" customHeight="1" x14ac:dyDescent="0.2">
      <c r="A2932" s="367"/>
      <c r="B2932" s="534" t="s">
        <v>45</v>
      </c>
      <c r="C2932" s="534" t="s">
        <v>46</v>
      </c>
      <c r="D2932" s="534" t="s">
        <v>47</v>
      </c>
      <c r="E2932" s="534" t="s">
        <v>48</v>
      </c>
      <c r="F2932" s="534" t="s">
        <v>49</v>
      </c>
      <c r="G2932" s="534" t="s">
        <v>50</v>
      </c>
      <c r="H2932" s="534" t="s">
        <v>51</v>
      </c>
      <c r="I2932" s="534" t="s">
        <v>61</v>
      </c>
      <c r="J2932" s="534" t="s">
        <v>62</v>
      </c>
      <c r="K2932" s="534" t="s">
        <v>54</v>
      </c>
      <c r="L2932" s="534" t="s">
        <v>63</v>
      </c>
      <c r="M2932" s="534" t="s">
        <v>56</v>
      </c>
      <c r="N2932" s="534" t="s">
        <v>13</v>
      </c>
    </row>
    <row r="2933" spans="1:14" ht="24.95" customHeight="1" x14ac:dyDescent="0.2">
      <c r="A2933" s="558" t="s">
        <v>287</v>
      </c>
      <c r="B2933" s="550">
        <v>20193.510282301853</v>
      </c>
      <c r="C2933" s="550">
        <v>100115.43084584409</v>
      </c>
      <c r="D2933" s="550">
        <v>153241.6266650052</v>
      </c>
      <c r="E2933" s="550">
        <v>947974.66777254443</v>
      </c>
      <c r="F2933" s="550">
        <v>1557339.8607617898</v>
      </c>
      <c r="G2933" s="550">
        <v>1502379.0942843652</v>
      </c>
      <c r="H2933" s="550">
        <v>3181834.0616252529</v>
      </c>
      <c r="I2933" s="550">
        <v>4697130.050957419</v>
      </c>
      <c r="J2933" s="550">
        <v>1272819.5470061156</v>
      </c>
      <c r="K2933" s="550">
        <v>595928.45750164764</v>
      </c>
      <c r="L2933" s="550">
        <v>247845.60761626306</v>
      </c>
      <c r="M2933" s="550">
        <v>111728.09050468715</v>
      </c>
      <c r="N2933" s="629">
        <v>14388530.005823236</v>
      </c>
    </row>
    <row r="2934" spans="1:14" ht="24.95" customHeight="1" x14ac:dyDescent="0.2">
      <c r="A2934" s="549" t="s">
        <v>289</v>
      </c>
      <c r="B2934" s="550">
        <v>54233.251520990845</v>
      </c>
      <c r="C2934" s="550">
        <v>216812.27378048943</v>
      </c>
      <c r="D2934" s="550">
        <v>350879.29744170688</v>
      </c>
      <c r="E2934" s="550">
        <v>1741133.684420076</v>
      </c>
      <c r="F2934" s="550">
        <v>860716.50998596568</v>
      </c>
      <c r="G2934" s="550">
        <v>1032396.25819994</v>
      </c>
      <c r="H2934" s="550">
        <v>2390124.6592497202</v>
      </c>
      <c r="I2934" s="550">
        <v>3394288.6663062265</v>
      </c>
      <c r="J2934" s="550">
        <v>907234.16866609908</v>
      </c>
      <c r="K2934" s="550">
        <v>572088.84372970124</v>
      </c>
      <c r="L2934" s="550">
        <v>209968.06536136358</v>
      </c>
      <c r="M2934" s="550">
        <v>105721.55309701643</v>
      </c>
      <c r="N2934" s="629">
        <v>11835597.231759295</v>
      </c>
    </row>
    <row r="2935" spans="1:14" ht="24.95" customHeight="1" x14ac:dyDescent="0.2">
      <c r="A2935" s="549" t="s">
        <v>291</v>
      </c>
      <c r="B2935" s="550">
        <v>7341.9666390633529</v>
      </c>
      <c r="C2935" s="550">
        <v>59214.455368290022</v>
      </c>
      <c r="D2935" s="550">
        <v>110959.90958454885</v>
      </c>
      <c r="E2935" s="550">
        <v>708191.91156137781</v>
      </c>
      <c r="F2935" s="550">
        <v>1436497.2109246263</v>
      </c>
      <c r="G2935" s="550">
        <v>1396602.2173124764</v>
      </c>
      <c r="H2935" s="550">
        <v>1060297.0549635005</v>
      </c>
      <c r="I2935" s="550">
        <v>1844581.7480159586</v>
      </c>
      <c r="J2935" s="550">
        <v>526896.80378129461</v>
      </c>
      <c r="K2935" s="550">
        <v>214123.25795878889</v>
      </c>
      <c r="L2935" s="550">
        <v>120722.08392663106</v>
      </c>
      <c r="M2935" s="550">
        <v>61313.687108187754</v>
      </c>
      <c r="N2935" s="629">
        <v>7546742.3071447434</v>
      </c>
    </row>
    <row r="2936" spans="1:14" ht="24.95" customHeight="1" x14ac:dyDescent="0.2">
      <c r="A2936" s="549" t="s">
        <v>293</v>
      </c>
      <c r="B2936" s="550">
        <v>12718.127805533593</v>
      </c>
      <c r="C2936" s="550">
        <v>46611.433938784066</v>
      </c>
      <c r="D2936" s="550">
        <v>53697.904962420813</v>
      </c>
      <c r="E2936" s="550">
        <v>488434.70185423293</v>
      </c>
      <c r="F2936" s="550">
        <v>1060620.6256719693</v>
      </c>
      <c r="G2936" s="550">
        <v>1098665.1653868523</v>
      </c>
      <c r="H2936" s="550">
        <v>1411310.1457540377</v>
      </c>
      <c r="I2936" s="550">
        <v>2170467.749975889</v>
      </c>
      <c r="J2936" s="550">
        <v>519372.03356621735</v>
      </c>
      <c r="K2936" s="550">
        <v>228871.26148153481</v>
      </c>
      <c r="L2936" s="550">
        <v>122213.00876853289</v>
      </c>
      <c r="M2936" s="550">
        <v>48736.503886456849</v>
      </c>
      <c r="N2936" s="629">
        <v>7261718.6630524611</v>
      </c>
    </row>
    <row r="2937" spans="1:14" ht="24.95" customHeight="1" x14ac:dyDescent="0.2">
      <c r="A2937" s="549" t="s">
        <v>295</v>
      </c>
      <c r="B2937" s="550">
        <v>1420.1417705268177</v>
      </c>
      <c r="C2937" s="550">
        <v>9547.7419335748127</v>
      </c>
      <c r="D2937" s="550">
        <v>21919.313429661568</v>
      </c>
      <c r="E2937" s="550">
        <v>91840.396774930734</v>
      </c>
      <c r="F2937" s="550">
        <v>185873.73826831352</v>
      </c>
      <c r="G2937" s="550">
        <v>210003.66179592843</v>
      </c>
      <c r="H2937" s="550">
        <v>257523.81724170869</v>
      </c>
      <c r="I2937" s="550">
        <v>410375.8067999708</v>
      </c>
      <c r="J2937" s="550">
        <v>81336.095895120452</v>
      </c>
      <c r="K2937" s="550">
        <v>75978.901231113108</v>
      </c>
      <c r="L2937" s="550">
        <v>50668.461761568222</v>
      </c>
      <c r="M2937" s="550">
        <v>16809.955349879205</v>
      </c>
      <c r="N2937" s="629">
        <v>1413298.0322522963</v>
      </c>
    </row>
    <row r="2938" spans="1:14" ht="24.95" customHeight="1" x14ac:dyDescent="0.2">
      <c r="A2938" s="549" t="s">
        <v>297</v>
      </c>
      <c r="B2938" s="550">
        <v>2289.1324864911835</v>
      </c>
      <c r="C2938" s="550">
        <v>16337.657383517197</v>
      </c>
      <c r="D2938" s="550">
        <v>33012.067733921001</v>
      </c>
      <c r="E2938" s="550">
        <v>167356.05497463275</v>
      </c>
      <c r="F2938" s="550">
        <v>400200.71976620518</v>
      </c>
      <c r="G2938" s="550">
        <v>437765.54102183273</v>
      </c>
      <c r="H2938" s="550">
        <v>440560.13219284173</v>
      </c>
      <c r="I2938" s="550">
        <v>540093.16450943216</v>
      </c>
      <c r="J2938" s="550">
        <v>123292.14958883569</v>
      </c>
      <c r="K2938" s="550">
        <v>79582.315218886884</v>
      </c>
      <c r="L2938" s="550">
        <v>7193.9840631278676</v>
      </c>
      <c r="M2938" s="550">
        <v>8594.4001945318651</v>
      </c>
      <c r="N2938" s="629">
        <v>2256277.3191342563</v>
      </c>
    </row>
    <row r="2939" spans="1:14" ht="24.95" customHeight="1" x14ac:dyDescent="0.2">
      <c r="A2939" s="549" t="s">
        <v>298</v>
      </c>
      <c r="B2939" s="553">
        <v>0</v>
      </c>
      <c r="C2939" s="553">
        <v>0</v>
      </c>
      <c r="D2939" s="553">
        <v>0</v>
      </c>
      <c r="E2939" s="553">
        <v>9355.8561992858031</v>
      </c>
      <c r="F2939" s="553">
        <v>0</v>
      </c>
      <c r="G2939" s="553">
        <v>0</v>
      </c>
      <c r="H2939" s="553">
        <v>5565.3457691801177</v>
      </c>
      <c r="I2939" s="553">
        <v>16045.999797410765</v>
      </c>
      <c r="J2939" s="553">
        <v>4096.681167241185</v>
      </c>
      <c r="K2939" s="553">
        <v>0</v>
      </c>
      <c r="L2939" s="553">
        <v>0</v>
      </c>
      <c r="M2939" s="553">
        <v>0</v>
      </c>
      <c r="N2939" s="629">
        <v>35063.882933117871</v>
      </c>
    </row>
    <row r="2940" spans="1:14" ht="24.95" customHeight="1" x14ac:dyDescent="0.2">
      <c r="A2940" s="535" t="s">
        <v>284</v>
      </c>
      <c r="B2940" s="627">
        <v>98196.130504907647</v>
      </c>
      <c r="C2940" s="627">
        <v>448638.99325049965</v>
      </c>
      <c r="D2940" s="627">
        <v>723710.11981726438</v>
      </c>
      <c r="E2940" s="627">
        <v>4154287.2735570804</v>
      </c>
      <c r="F2940" s="627">
        <v>5501248.6653788704</v>
      </c>
      <c r="G2940" s="627">
        <v>5677811.9380013943</v>
      </c>
      <c r="H2940" s="627">
        <v>8747215.2167962398</v>
      </c>
      <c r="I2940" s="627">
        <v>13072983.186362306</v>
      </c>
      <c r="J2940" s="627">
        <v>3435047.4796709241</v>
      </c>
      <c r="K2940" s="627">
        <v>1766573.0371216724</v>
      </c>
      <c r="L2940" s="627">
        <v>758611.21149748669</v>
      </c>
      <c r="M2940" s="627">
        <v>352904.19014075928</v>
      </c>
      <c r="N2940" s="630">
        <v>44737227.442099407</v>
      </c>
    </row>
    <row r="2941" spans="1:14" ht="24.95" customHeight="1" x14ac:dyDescent="0.2">
      <c r="A2941" s="449"/>
      <c r="B2941" s="449"/>
      <c r="C2941" s="449"/>
      <c r="D2941" s="449"/>
      <c r="E2941" s="449"/>
      <c r="F2941" s="449"/>
      <c r="G2941" s="449"/>
      <c r="H2941" s="449"/>
      <c r="I2941" s="449"/>
      <c r="J2941" s="449"/>
      <c r="K2941" s="449"/>
      <c r="L2941" s="449"/>
      <c r="M2941" s="449"/>
      <c r="N2941" s="449"/>
    </row>
    <row r="2942" spans="1:14" ht="24.95" customHeight="1" x14ac:dyDescent="0.2">
      <c r="A2942" s="449"/>
      <c r="B2942" s="449"/>
      <c r="C2942" s="449"/>
      <c r="D2942" s="449"/>
      <c r="E2942" s="449"/>
      <c r="F2942" s="449"/>
      <c r="G2942" s="449"/>
      <c r="H2942" s="449"/>
      <c r="I2942" s="449"/>
      <c r="J2942" s="449"/>
      <c r="K2942" s="449"/>
      <c r="L2942" s="449"/>
      <c r="M2942" s="449"/>
      <c r="N2942" s="449"/>
    </row>
    <row r="2943" spans="1:14" ht="24.95" customHeight="1" x14ac:dyDescent="0.2">
      <c r="A2943" s="449"/>
      <c r="B2943" s="449"/>
      <c r="C2943" s="449"/>
      <c r="D2943" s="449"/>
      <c r="E2943" s="449"/>
      <c r="F2943" s="449"/>
      <c r="G2943" s="449"/>
      <c r="H2943" s="449"/>
      <c r="I2943" s="449"/>
      <c r="J2943" s="449"/>
      <c r="K2943" s="449"/>
      <c r="L2943" s="449"/>
      <c r="M2943" s="449"/>
      <c r="N2943" s="449"/>
    </row>
    <row r="2944" spans="1:14" ht="24.95" customHeight="1" x14ac:dyDescent="0.2">
      <c r="A2944" s="449"/>
      <c r="B2944" s="449"/>
      <c r="C2944" s="449"/>
      <c r="D2944" s="449"/>
      <c r="E2944" s="449"/>
      <c r="F2944" s="449"/>
      <c r="G2944" s="449"/>
      <c r="H2944" s="449"/>
      <c r="I2944" s="449"/>
      <c r="J2944" s="449"/>
      <c r="K2944" s="449"/>
      <c r="L2944" s="449"/>
      <c r="M2944" s="449"/>
      <c r="N2944" s="449"/>
    </row>
    <row r="2945" spans="1:14" ht="24.95" customHeight="1" x14ac:dyDescent="0.2">
      <c r="A2945" s="449"/>
      <c r="B2945" s="449"/>
      <c r="C2945" s="449"/>
      <c r="D2945" s="449"/>
      <c r="E2945" s="449"/>
      <c r="F2945" s="449"/>
      <c r="G2945" s="449"/>
      <c r="H2945" s="449"/>
      <c r="I2945" s="449"/>
      <c r="J2945" s="449"/>
      <c r="K2945" s="449"/>
      <c r="L2945" s="449"/>
      <c r="M2945" s="449"/>
      <c r="N2945" s="449"/>
    </row>
    <row r="2946" spans="1:14" ht="24.95" customHeight="1" x14ac:dyDescent="0.2">
      <c r="A2946" s="449"/>
      <c r="B2946" s="449"/>
      <c r="C2946" s="449"/>
      <c r="D2946" s="449"/>
      <c r="E2946" s="449"/>
      <c r="F2946" s="449"/>
      <c r="G2946" s="449"/>
      <c r="H2946" s="449"/>
      <c r="I2946" s="449"/>
      <c r="J2946" s="449"/>
      <c r="K2946" s="449"/>
      <c r="L2946" s="449"/>
      <c r="M2946" s="449"/>
      <c r="N2946" s="449"/>
    </row>
    <row r="2947" spans="1:14" ht="24.95" customHeight="1" x14ac:dyDescent="0.2">
      <c r="A2947" s="449"/>
      <c r="B2947" s="449"/>
      <c r="C2947" s="449"/>
      <c r="D2947" s="449"/>
      <c r="E2947" s="449"/>
      <c r="F2947" s="449"/>
      <c r="G2947" s="449"/>
      <c r="H2947" s="449"/>
      <c r="I2947" s="449"/>
      <c r="J2947" s="449"/>
      <c r="K2947" s="449"/>
      <c r="L2947" s="449"/>
      <c r="M2947" s="449"/>
      <c r="N2947" s="449"/>
    </row>
    <row r="2948" spans="1:14" ht="24.95" customHeight="1" x14ac:dyDescent="0.2">
      <c r="A2948" s="449"/>
      <c r="B2948" s="449"/>
      <c r="C2948" s="449"/>
      <c r="D2948" s="449"/>
      <c r="E2948" s="449"/>
      <c r="F2948" s="449"/>
      <c r="G2948" s="449"/>
      <c r="H2948" s="449"/>
      <c r="I2948" s="449"/>
      <c r="J2948" s="449"/>
      <c r="K2948" s="449"/>
      <c r="L2948" s="449"/>
      <c r="M2948" s="449"/>
      <c r="N2948" s="449"/>
    </row>
    <row r="2949" spans="1:14" ht="24.95" customHeight="1" x14ac:dyDescent="0.2">
      <c r="A2949" s="449"/>
      <c r="B2949" s="449"/>
      <c r="C2949" s="449"/>
      <c r="D2949" s="449"/>
      <c r="E2949" s="449"/>
      <c r="F2949" s="449"/>
      <c r="G2949" s="449"/>
      <c r="H2949" s="449"/>
      <c r="I2949" s="449"/>
      <c r="J2949" s="449"/>
      <c r="K2949" s="449"/>
      <c r="L2949" s="449"/>
      <c r="M2949" s="449"/>
      <c r="N2949" s="449"/>
    </row>
    <row r="2950" spans="1:14" ht="24.95" customHeight="1" x14ac:dyDescent="0.2">
      <c r="A2950" s="449"/>
      <c r="B2950" s="449"/>
      <c r="C2950" s="449"/>
      <c r="D2950" s="449"/>
      <c r="E2950" s="449"/>
      <c r="F2950" s="449"/>
      <c r="G2950" s="449"/>
      <c r="H2950" s="449"/>
      <c r="I2950" s="449"/>
      <c r="J2950" s="449"/>
      <c r="K2950" s="449"/>
      <c r="L2950" s="449"/>
      <c r="M2950" s="449"/>
      <c r="N2950" s="449"/>
    </row>
    <row r="2951" spans="1:14" ht="24.95" customHeight="1" x14ac:dyDescent="0.2">
      <c r="A2951" s="449"/>
      <c r="B2951" s="449"/>
      <c r="C2951" s="449"/>
      <c r="D2951" s="449"/>
      <c r="E2951" s="449"/>
      <c r="F2951" s="449"/>
      <c r="G2951" s="449"/>
      <c r="H2951" s="449"/>
      <c r="I2951" s="449"/>
      <c r="J2951" s="449"/>
      <c r="K2951" s="449"/>
      <c r="L2951" s="449"/>
      <c r="M2951" s="449"/>
      <c r="N2951" s="449"/>
    </row>
    <row r="2952" spans="1:14" ht="24.95" customHeight="1" x14ac:dyDescent="0.2">
      <c r="A2952" s="449"/>
      <c r="B2952" s="449"/>
      <c r="C2952" s="449"/>
      <c r="D2952" s="449"/>
      <c r="E2952" s="449"/>
      <c r="F2952" s="449"/>
      <c r="G2952" s="449"/>
      <c r="H2952" s="449"/>
      <c r="I2952" s="449"/>
      <c r="J2952" s="449"/>
      <c r="K2952" s="449"/>
      <c r="L2952" s="449"/>
      <c r="M2952" s="449"/>
      <c r="N2952" s="449"/>
    </row>
    <row r="2953" spans="1:14" ht="24.95" customHeight="1" x14ac:dyDescent="0.2">
      <c r="A2953" s="449"/>
      <c r="B2953" s="449"/>
      <c r="C2953" s="449"/>
      <c r="D2953" s="449"/>
      <c r="E2953" s="449"/>
      <c r="F2953" s="449"/>
      <c r="G2953" s="449"/>
      <c r="H2953" s="449"/>
      <c r="I2953" s="449"/>
      <c r="J2953" s="449"/>
      <c r="K2953" s="449"/>
      <c r="L2953" s="449"/>
      <c r="M2953" s="449"/>
      <c r="N2953" s="449"/>
    </row>
    <row r="2954" spans="1:14" ht="24.95" customHeight="1" x14ac:dyDescent="0.2">
      <c r="A2954" s="449"/>
      <c r="B2954" s="449"/>
      <c r="C2954" s="449"/>
      <c r="D2954" s="449"/>
      <c r="E2954" s="449"/>
      <c r="F2954" s="449"/>
      <c r="G2954" s="449"/>
      <c r="H2954" s="449"/>
      <c r="I2954" s="449"/>
      <c r="J2954" s="449"/>
      <c r="K2954" s="449"/>
      <c r="L2954" s="449"/>
      <c r="M2954" s="449"/>
      <c r="N2954" s="449"/>
    </row>
    <row r="2955" spans="1:14" ht="24.95" customHeight="1" x14ac:dyDescent="0.2">
      <c r="A2955" s="449"/>
      <c r="B2955" s="449"/>
      <c r="C2955" s="449"/>
      <c r="D2955" s="449"/>
      <c r="E2955" s="449"/>
      <c r="F2955" s="449"/>
      <c r="G2955" s="449"/>
      <c r="H2955" s="449"/>
      <c r="I2955" s="449"/>
      <c r="J2955" s="449"/>
      <c r="K2955" s="449"/>
      <c r="L2955" s="449"/>
      <c r="M2955" s="449"/>
      <c r="N2955" s="449"/>
    </row>
    <row r="2956" spans="1:14" ht="24.95" customHeight="1" x14ac:dyDescent="0.2">
      <c r="A2956" s="449"/>
      <c r="B2956" s="449"/>
      <c r="C2956" s="449"/>
      <c r="D2956" s="449"/>
      <c r="E2956" s="449"/>
      <c r="F2956" s="449"/>
      <c r="G2956" s="449"/>
      <c r="H2956" s="449"/>
      <c r="I2956" s="449"/>
      <c r="J2956" s="449"/>
      <c r="K2956" s="449"/>
      <c r="L2956" s="449"/>
      <c r="M2956" s="449"/>
      <c r="N2956" s="4">
        <v>38</v>
      </c>
    </row>
    <row r="2957" spans="1:14" ht="39.950000000000003" customHeight="1" x14ac:dyDescent="0.2">
      <c r="A2957" s="655" t="s">
        <v>588</v>
      </c>
      <c r="B2957" s="655"/>
      <c r="C2957" s="655"/>
      <c r="D2957" s="655"/>
      <c r="E2957" s="655"/>
      <c r="F2957" s="655"/>
      <c r="G2957" s="655"/>
      <c r="H2957" s="655"/>
      <c r="I2957" s="655"/>
      <c r="J2957" s="655"/>
      <c r="K2957" s="655"/>
      <c r="L2957" s="655"/>
      <c r="M2957" s="655"/>
      <c r="N2957" s="655"/>
    </row>
    <row r="2958" spans="1:14" ht="24.95" customHeight="1" x14ac:dyDescent="0.2">
      <c r="A2958" s="449"/>
      <c r="B2958" s="449"/>
      <c r="C2958" s="449"/>
      <c r="D2958" s="449"/>
      <c r="E2958" s="449"/>
      <c r="F2958" s="449"/>
      <c r="G2958" s="449"/>
      <c r="H2958" s="449"/>
      <c r="I2958" s="449"/>
      <c r="J2958" s="449"/>
      <c r="K2958" s="449"/>
      <c r="L2958" s="449"/>
      <c r="M2958" s="449"/>
      <c r="N2958" s="449"/>
    </row>
    <row r="2959" spans="1:14" ht="24.95" customHeight="1" x14ac:dyDescent="0.2">
      <c r="A2959" s="367"/>
      <c r="B2959" s="534" t="s">
        <v>45</v>
      </c>
      <c r="C2959" s="534" t="s">
        <v>46</v>
      </c>
      <c r="D2959" s="534" t="s">
        <v>47</v>
      </c>
      <c r="E2959" s="534" t="s">
        <v>48</v>
      </c>
      <c r="F2959" s="534" t="s">
        <v>49</v>
      </c>
      <c r="G2959" s="534" t="s">
        <v>50</v>
      </c>
      <c r="H2959" s="534" t="s">
        <v>51</v>
      </c>
      <c r="I2959" s="534" t="s">
        <v>61</v>
      </c>
      <c r="J2959" s="534" t="s">
        <v>62</v>
      </c>
      <c r="K2959" s="534" t="s">
        <v>54</v>
      </c>
      <c r="L2959" s="534" t="s">
        <v>63</v>
      </c>
      <c r="M2959" s="534" t="s">
        <v>56</v>
      </c>
      <c r="N2959" s="534" t="s">
        <v>13</v>
      </c>
    </row>
    <row r="2960" spans="1:14" ht="24.95" customHeight="1" x14ac:dyDescent="0.2">
      <c r="A2960" s="558" t="s">
        <v>287</v>
      </c>
      <c r="B2960" s="550">
        <v>1593494.6708139991</v>
      </c>
      <c r="C2960" s="550">
        <v>2660803.8197702742</v>
      </c>
      <c r="D2960" s="550">
        <v>2755822.6778576677</v>
      </c>
      <c r="E2960" s="550">
        <v>7854990.8939035013</v>
      </c>
      <c r="F2960" s="550">
        <v>4898750.9787372807</v>
      </c>
      <c r="G2960" s="550">
        <v>6011155.301943304</v>
      </c>
      <c r="H2960" s="550">
        <v>8827377.5104260948</v>
      </c>
      <c r="I2960" s="550">
        <v>16715508.962294361</v>
      </c>
      <c r="J2960" s="550">
        <v>6702890.6109123761</v>
      </c>
      <c r="K2960" s="550">
        <v>6289099.7159099011</v>
      </c>
      <c r="L2960" s="550">
        <v>4018591.7758032251</v>
      </c>
      <c r="M2960" s="550">
        <v>4660664.6556309238</v>
      </c>
      <c r="N2960" s="629">
        <v>72989151.574002922</v>
      </c>
    </row>
    <row r="2961" spans="1:14" ht="24.95" customHeight="1" x14ac:dyDescent="0.2">
      <c r="A2961" s="549" t="s">
        <v>289</v>
      </c>
      <c r="B2961" s="550">
        <v>911149.55460512964</v>
      </c>
      <c r="C2961" s="550">
        <v>1482590.9408836802</v>
      </c>
      <c r="D2961" s="550">
        <v>1597238.6435520041</v>
      </c>
      <c r="E2961" s="550">
        <v>3869582.3586539235</v>
      </c>
      <c r="F2961" s="550">
        <v>3122032.2548341858</v>
      </c>
      <c r="G2961" s="550">
        <v>3939419.6288666758</v>
      </c>
      <c r="H2961" s="550">
        <v>5269231.8660594262</v>
      </c>
      <c r="I2961" s="550">
        <v>10291866.00042125</v>
      </c>
      <c r="J2961" s="550">
        <v>4070844.485692664</v>
      </c>
      <c r="K2961" s="550">
        <v>3634498.3106231261</v>
      </c>
      <c r="L2961" s="550">
        <v>2476184.2491635126</v>
      </c>
      <c r="M2961" s="550">
        <v>3116940.838826227</v>
      </c>
      <c r="N2961" s="629">
        <v>43781579.132181801</v>
      </c>
    </row>
    <row r="2962" spans="1:14" ht="24.95" customHeight="1" x14ac:dyDescent="0.2">
      <c r="A2962" s="549" t="s">
        <v>291</v>
      </c>
      <c r="B2962" s="550">
        <v>582973.43638349767</v>
      </c>
      <c r="C2962" s="550">
        <v>937210.53758787317</v>
      </c>
      <c r="D2962" s="550">
        <v>971507.22834561497</v>
      </c>
      <c r="E2962" s="550">
        <v>2829922.5979023115</v>
      </c>
      <c r="F2962" s="550">
        <v>2007789.6317687593</v>
      </c>
      <c r="G2962" s="550">
        <v>2473446.6626662402</v>
      </c>
      <c r="H2962" s="550">
        <v>1521964.867708571</v>
      </c>
      <c r="I2962" s="550">
        <v>2906191.4778102813</v>
      </c>
      <c r="J2962" s="550">
        <v>1146227.7553853749</v>
      </c>
      <c r="K2962" s="550">
        <v>610795.56437375105</v>
      </c>
      <c r="L2962" s="550">
        <v>455026.74975331587</v>
      </c>
      <c r="M2962" s="550">
        <v>628209.16149675834</v>
      </c>
      <c r="N2962" s="629">
        <v>17071265.671182346</v>
      </c>
    </row>
    <row r="2963" spans="1:14" ht="24.95" customHeight="1" x14ac:dyDescent="0.2">
      <c r="A2963" s="549" t="s">
        <v>293</v>
      </c>
      <c r="B2963" s="550">
        <v>216301.77795629596</v>
      </c>
      <c r="C2963" s="550">
        <v>383397.10259334272</v>
      </c>
      <c r="D2963" s="550">
        <v>398667.06587704306</v>
      </c>
      <c r="E2963" s="550">
        <v>1036569.0718351116</v>
      </c>
      <c r="F2963" s="550">
        <v>1053615.7947051781</v>
      </c>
      <c r="G2963" s="550">
        <v>1251225.9281041545</v>
      </c>
      <c r="H2963" s="550">
        <v>3084285.9041914083</v>
      </c>
      <c r="I2963" s="550">
        <v>5733507.7670505028</v>
      </c>
      <c r="J2963" s="550">
        <v>2418786.0979592139</v>
      </c>
      <c r="K2963" s="550">
        <v>1880485.7759422667</v>
      </c>
      <c r="L2963" s="550">
        <v>1089800.2937467538</v>
      </c>
      <c r="M2963" s="550">
        <v>1199086.0523154181</v>
      </c>
      <c r="N2963" s="629">
        <v>19745728.632276688</v>
      </c>
    </row>
    <row r="2964" spans="1:14" ht="24.95" customHeight="1" x14ac:dyDescent="0.2">
      <c r="A2964" s="549" t="s">
        <v>295</v>
      </c>
      <c r="B2964" s="550">
        <v>177422.42366211151</v>
      </c>
      <c r="C2964" s="550">
        <v>267588.19725606998</v>
      </c>
      <c r="D2964" s="550">
        <v>293411.95505541359</v>
      </c>
      <c r="E2964" s="550">
        <v>439975.6199243727</v>
      </c>
      <c r="F2964" s="550">
        <v>308033.22142982675</v>
      </c>
      <c r="G2964" s="550">
        <v>351394.91852494725</v>
      </c>
      <c r="H2964" s="550">
        <v>812809.44708004384</v>
      </c>
      <c r="I2964" s="550">
        <v>1718623.2385151554</v>
      </c>
      <c r="J2964" s="550">
        <v>640302.11419103667</v>
      </c>
      <c r="K2964" s="550">
        <v>456882.96187378431</v>
      </c>
      <c r="L2964" s="550">
        <v>263999.01727963245</v>
      </c>
      <c r="M2964" s="550">
        <v>328346.96997747838</v>
      </c>
      <c r="N2964" s="629">
        <v>6058790.0847698729</v>
      </c>
    </row>
    <row r="2965" spans="1:14" ht="24.95" customHeight="1" x14ac:dyDescent="0.2">
      <c r="A2965" s="549" t="s">
        <v>297</v>
      </c>
      <c r="B2965" s="550">
        <v>427935.48830348777</v>
      </c>
      <c r="C2965" s="550">
        <v>639289.03194784326</v>
      </c>
      <c r="D2965" s="550">
        <v>677525.16685550881</v>
      </c>
      <c r="E2965" s="550">
        <v>1215791.1114252137</v>
      </c>
      <c r="F2965" s="550">
        <v>468627.6067742334</v>
      </c>
      <c r="G2965" s="550">
        <v>538086.13944337354</v>
      </c>
      <c r="H2965" s="550">
        <v>754918.48136013187</v>
      </c>
      <c r="I2965" s="550">
        <v>1451649.5273720722</v>
      </c>
      <c r="J2965" s="550">
        <v>628939.78441494063</v>
      </c>
      <c r="K2965" s="550">
        <v>555495.43112152198</v>
      </c>
      <c r="L2965" s="550">
        <v>327329.58845233696</v>
      </c>
      <c r="M2965" s="550">
        <v>458368.42628383473</v>
      </c>
      <c r="N2965" s="629">
        <v>8143955.7837544987</v>
      </c>
    </row>
    <row r="2966" spans="1:14" ht="24.95" customHeight="1" x14ac:dyDescent="0.2">
      <c r="A2966" s="549" t="s">
        <v>298</v>
      </c>
      <c r="B2966" s="553">
        <v>0</v>
      </c>
      <c r="C2966" s="553">
        <v>0</v>
      </c>
      <c r="D2966" s="553">
        <v>0</v>
      </c>
      <c r="E2966" s="553">
        <v>0</v>
      </c>
      <c r="F2966" s="553">
        <v>0</v>
      </c>
      <c r="G2966" s="553">
        <v>0</v>
      </c>
      <c r="H2966" s="553">
        <v>5659.8805149702057</v>
      </c>
      <c r="I2966" s="553">
        <v>14413.023100443908</v>
      </c>
      <c r="J2966" s="553">
        <v>4960.5846602619495</v>
      </c>
      <c r="K2966" s="553">
        <v>0</v>
      </c>
      <c r="L2966" s="553">
        <v>0</v>
      </c>
      <c r="M2966" s="553">
        <v>0</v>
      </c>
      <c r="N2966" s="629">
        <v>25033.488275676063</v>
      </c>
    </row>
    <row r="2967" spans="1:14" ht="24.95" customHeight="1" x14ac:dyDescent="0.2">
      <c r="A2967" s="535" t="s">
        <v>284</v>
      </c>
      <c r="B2967" s="627">
        <v>3909277.3517245213</v>
      </c>
      <c r="C2967" s="627">
        <v>6370879.6300390828</v>
      </c>
      <c r="D2967" s="627">
        <v>6694172.7375432514</v>
      </c>
      <c r="E2967" s="627">
        <v>17246831.653644435</v>
      </c>
      <c r="F2967" s="627">
        <v>11858849.488249464</v>
      </c>
      <c r="G2967" s="627">
        <v>14564728.579548696</v>
      </c>
      <c r="H2967" s="627">
        <v>20276247.95734065</v>
      </c>
      <c r="I2967" s="627">
        <v>38831759.99656406</v>
      </c>
      <c r="J2967" s="627">
        <v>15612951.43321587</v>
      </c>
      <c r="K2967" s="627">
        <v>13427257.75984435</v>
      </c>
      <c r="L2967" s="627">
        <v>8630931.6741987765</v>
      </c>
      <c r="M2967" s="627">
        <v>10391616.104530638</v>
      </c>
      <c r="N2967" s="630">
        <v>167815504.36644381</v>
      </c>
    </row>
    <row r="2968" spans="1:14" ht="24.95" customHeight="1" x14ac:dyDescent="0.2">
      <c r="A2968" s="449"/>
      <c r="B2968" s="449"/>
      <c r="C2968" s="449"/>
      <c r="D2968" s="449"/>
      <c r="E2968" s="449"/>
      <c r="F2968" s="449"/>
      <c r="G2968" s="449"/>
      <c r="H2968" s="449"/>
      <c r="I2968" s="449"/>
      <c r="J2968" s="449"/>
      <c r="K2968" s="449"/>
      <c r="L2968" s="449"/>
      <c r="M2968" s="449"/>
      <c r="N2968" s="449"/>
    </row>
    <row r="2969" spans="1:14" ht="24.95" customHeight="1" x14ac:dyDescent="0.2">
      <c r="A2969" s="449"/>
      <c r="B2969" s="449"/>
      <c r="C2969" s="449"/>
      <c r="D2969" s="449"/>
      <c r="E2969" s="449"/>
      <c r="F2969" s="449"/>
      <c r="G2969" s="449"/>
      <c r="H2969" s="449"/>
      <c r="I2969" s="449"/>
      <c r="J2969" s="449"/>
      <c r="K2969" s="449"/>
      <c r="L2969" s="449"/>
      <c r="M2969" s="449"/>
      <c r="N2969" s="449"/>
    </row>
    <row r="2970" spans="1:14" ht="24.95" customHeight="1" x14ac:dyDescent="0.2">
      <c r="A2970" s="449"/>
      <c r="B2970" s="449"/>
      <c r="C2970" s="449"/>
      <c r="D2970" s="449"/>
      <c r="E2970" s="449"/>
      <c r="F2970" s="449"/>
      <c r="G2970" s="449"/>
      <c r="H2970" s="449"/>
      <c r="I2970" s="449"/>
      <c r="J2970" s="449"/>
      <c r="K2970" s="449"/>
      <c r="L2970" s="449"/>
      <c r="M2970" s="449"/>
      <c r="N2970" s="449"/>
    </row>
    <row r="2971" spans="1:14" ht="24.95" customHeight="1" x14ac:dyDescent="0.2">
      <c r="A2971" s="449"/>
      <c r="B2971" s="449"/>
      <c r="C2971" s="449"/>
      <c r="D2971" s="449"/>
      <c r="E2971" s="449"/>
      <c r="F2971" s="449"/>
      <c r="G2971" s="449"/>
      <c r="H2971" s="449"/>
      <c r="I2971" s="449"/>
      <c r="J2971" s="449"/>
      <c r="K2971" s="449"/>
      <c r="L2971" s="449"/>
      <c r="M2971" s="449"/>
      <c r="N2971" s="449"/>
    </row>
    <row r="2972" spans="1:14" ht="24.95" customHeight="1" x14ac:dyDescent="0.2">
      <c r="A2972" s="449"/>
      <c r="B2972" s="449"/>
      <c r="C2972" s="449"/>
      <c r="D2972" s="449"/>
      <c r="E2972" s="449"/>
      <c r="F2972" s="449"/>
      <c r="G2972" s="449"/>
      <c r="H2972" s="449"/>
      <c r="I2972" s="449"/>
      <c r="J2972" s="449"/>
      <c r="K2972" s="449"/>
      <c r="L2972" s="449"/>
      <c r="M2972" s="449"/>
      <c r="N2972" s="449"/>
    </row>
    <row r="2973" spans="1:14" ht="24.95" customHeight="1" x14ac:dyDescent="0.2">
      <c r="A2973" s="449"/>
      <c r="B2973" s="449"/>
      <c r="C2973" s="449"/>
      <c r="D2973" s="449"/>
      <c r="E2973" s="449"/>
      <c r="F2973" s="449"/>
      <c r="G2973" s="449"/>
      <c r="H2973" s="449"/>
      <c r="I2973" s="449"/>
      <c r="J2973" s="449"/>
      <c r="K2973" s="449"/>
      <c r="L2973" s="449"/>
      <c r="M2973" s="449"/>
      <c r="N2973" s="449"/>
    </row>
    <row r="2974" spans="1:14" ht="24.95" customHeight="1" x14ac:dyDescent="0.2">
      <c r="A2974" s="449"/>
      <c r="B2974" s="449"/>
      <c r="C2974" s="449"/>
      <c r="D2974" s="449"/>
      <c r="E2974" s="449"/>
      <c r="F2974" s="449"/>
      <c r="G2974" s="449"/>
      <c r="H2974" s="449"/>
      <c r="I2974" s="449"/>
      <c r="J2974" s="449"/>
      <c r="K2974" s="449"/>
      <c r="L2974" s="449"/>
      <c r="M2974" s="449"/>
      <c r="N2974" s="449"/>
    </row>
    <row r="2975" spans="1:14" ht="24.95" customHeight="1" x14ac:dyDescent="0.2">
      <c r="A2975" s="449"/>
      <c r="B2975" s="449"/>
      <c r="C2975" s="449"/>
      <c r="D2975" s="449"/>
      <c r="E2975" s="449"/>
      <c r="F2975" s="449"/>
      <c r="G2975" s="449"/>
      <c r="H2975" s="449"/>
      <c r="I2975" s="449"/>
      <c r="J2975" s="449"/>
      <c r="K2975" s="449"/>
      <c r="L2975" s="449"/>
      <c r="M2975" s="449"/>
      <c r="N2975" s="449"/>
    </row>
    <row r="2976" spans="1:14" ht="24.95" customHeight="1" x14ac:dyDescent="0.2">
      <c r="A2976" s="449"/>
      <c r="B2976" s="449"/>
      <c r="C2976" s="449"/>
      <c r="D2976" s="449"/>
      <c r="E2976" s="449"/>
      <c r="F2976" s="449"/>
      <c r="G2976" s="449"/>
      <c r="H2976" s="449"/>
      <c r="I2976" s="449"/>
      <c r="J2976" s="449"/>
      <c r="K2976" s="449"/>
      <c r="L2976" s="449"/>
      <c r="M2976" s="449"/>
      <c r="N2976" s="449"/>
    </row>
    <row r="2977" spans="1:14" ht="24.95" customHeight="1" x14ac:dyDescent="0.2">
      <c r="A2977" s="449"/>
      <c r="B2977" s="449"/>
      <c r="C2977" s="449"/>
      <c r="D2977" s="449"/>
      <c r="E2977" s="449"/>
      <c r="F2977" s="449"/>
      <c r="G2977" s="449"/>
      <c r="H2977" s="449"/>
      <c r="I2977" s="449"/>
      <c r="J2977" s="449"/>
      <c r="K2977" s="449"/>
      <c r="L2977" s="449"/>
      <c r="M2977" s="449"/>
      <c r="N2977" s="449"/>
    </row>
    <row r="2978" spans="1:14" ht="24.95" customHeight="1" x14ac:dyDescent="0.2">
      <c r="A2978" s="449"/>
      <c r="B2978" s="449"/>
      <c r="C2978" s="449"/>
      <c r="D2978" s="449"/>
      <c r="E2978" s="449"/>
      <c r="F2978" s="449"/>
      <c r="G2978" s="449"/>
      <c r="H2978" s="449"/>
      <c r="I2978" s="449"/>
      <c r="J2978" s="449"/>
      <c r="K2978" s="449"/>
      <c r="L2978" s="449"/>
      <c r="M2978" s="449"/>
      <c r="N2978" s="449"/>
    </row>
    <row r="2979" spans="1:14" ht="24.95" customHeight="1" x14ac:dyDescent="0.2">
      <c r="A2979" s="449"/>
      <c r="B2979" s="449"/>
      <c r="C2979" s="449"/>
      <c r="D2979" s="449"/>
      <c r="E2979" s="449"/>
      <c r="F2979" s="449"/>
      <c r="G2979" s="449"/>
      <c r="H2979" s="449"/>
      <c r="I2979" s="449"/>
      <c r="J2979" s="449"/>
      <c r="K2979" s="449"/>
      <c r="L2979" s="449"/>
      <c r="M2979" s="449"/>
      <c r="N2979" s="449"/>
    </row>
    <row r="2980" spans="1:14" ht="24.95" customHeight="1" x14ac:dyDescent="0.2">
      <c r="A2980" s="449"/>
      <c r="B2980" s="449"/>
      <c r="C2980" s="449"/>
      <c r="D2980" s="449"/>
      <c r="E2980" s="449"/>
      <c r="F2980" s="449"/>
      <c r="G2980" s="449"/>
      <c r="H2980" s="449"/>
      <c r="I2980" s="449"/>
      <c r="J2980" s="449"/>
      <c r="K2980" s="449"/>
      <c r="L2980" s="449"/>
      <c r="M2980" s="449"/>
      <c r="N2980" s="449"/>
    </row>
    <row r="2981" spans="1:14" ht="24.95" customHeight="1" x14ac:dyDescent="0.2">
      <c r="A2981" s="449"/>
      <c r="B2981" s="449"/>
      <c r="C2981" s="449"/>
      <c r="D2981" s="449"/>
      <c r="E2981" s="449"/>
      <c r="F2981" s="449"/>
      <c r="G2981" s="449"/>
      <c r="H2981" s="449"/>
      <c r="I2981" s="449"/>
      <c r="J2981" s="449"/>
      <c r="K2981" s="449"/>
      <c r="L2981" s="449"/>
      <c r="M2981" s="449"/>
      <c r="N2981" s="449"/>
    </row>
    <row r="2982" spans="1:14" ht="24.95" customHeight="1" x14ac:dyDescent="0.2">
      <c r="A2982" s="449"/>
      <c r="B2982" s="449"/>
      <c r="C2982" s="449"/>
      <c r="D2982" s="449"/>
      <c r="E2982" s="449"/>
      <c r="F2982" s="449"/>
      <c r="G2982" s="449"/>
      <c r="H2982" s="449"/>
      <c r="I2982" s="449"/>
      <c r="J2982" s="449"/>
      <c r="K2982" s="449"/>
      <c r="L2982" s="449"/>
      <c r="M2982" s="449"/>
      <c r="N2982" s="449"/>
    </row>
    <row r="2983" spans="1:14" ht="24.95" customHeight="1" x14ac:dyDescent="0.2">
      <c r="A2983" s="449"/>
      <c r="B2983" s="449"/>
      <c r="C2983" s="449"/>
      <c r="D2983" s="449"/>
      <c r="E2983" s="449"/>
      <c r="F2983" s="449"/>
      <c r="G2983" s="449"/>
      <c r="H2983" s="449"/>
      <c r="I2983" s="449"/>
      <c r="J2983" s="449"/>
      <c r="K2983" s="449"/>
      <c r="L2983" s="449"/>
      <c r="M2983" s="449"/>
      <c r="N2983" s="449"/>
    </row>
    <row r="2984" spans="1:14" ht="24.95" customHeight="1" x14ac:dyDescent="0.2">
      <c r="A2984" s="449"/>
      <c r="B2984" s="449"/>
      <c r="C2984" s="449"/>
      <c r="D2984" s="449"/>
      <c r="E2984" s="449"/>
      <c r="F2984" s="449"/>
      <c r="G2984" s="449"/>
      <c r="H2984" s="449"/>
      <c r="I2984" s="449"/>
      <c r="J2984" s="449"/>
      <c r="K2984" s="449"/>
      <c r="L2984" s="449"/>
      <c r="M2984" s="449"/>
      <c r="N2984" s="449"/>
    </row>
    <row r="2985" spans="1:14" ht="24.95" customHeight="1" x14ac:dyDescent="0.2">
      <c r="A2985" s="449"/>
      <c r="B2985" s="449"/>
      <c r="C2985" s="449"/>
      <c r="D2985" s="449"/>
      <c r="E2985" s="449"/>
      <c r="F2985" s="449"/>
      <c r="G2985" s="449"/>
      <c r="H2985" s="449"/>
      <c r="I2985" s="449"/>
      <c r="J2985" s="449"/>
      <c r="K2985" s="449"/>
      <c r="L2985" s="449"/>
      <c r="M2985" s="449"/>
      <c r="N2985" s="449"/>
    </row>
    <row r="2986" spans="1:14" ht="24.95" customHeight="1" x14ac:dyDescent="0.2">
      <c r="A2986" s="449"/>
      <c r="B2986" s="449"/>
      <c r="C2986" s="449"/>
      <c r="D2986" s="449"/>
      <c r="E2986" s="449"/>
      <c r="F2986" s="449"/>
      <c r="G2986" s="449"/>
      <c r="H2986" s="449"/>
      <c r="I2986" s="449"/>
      <c r="J2986" s="449"/>
      <c r="K2986" s="449"/>
      <c r="L2986" s="449"/>
      <c r="M2986" s="449"/>
      <c r="N2986" s="449"/>
    </row>
    <row r="2987" spans="1:14" ht="24.95" customHeight="1" x14ac:dyDescent="0.2">
      <c r="A2987" s="449"/>
      <c r="B2987" s="449"/>
      <c r="C2987" s="449"/>
      <c r="D2987" s="449"/>
      <c r="E2987" s="449"/>
      <c r="F2987" s="449"/>
      <c r="G2987" s="449"/>
      <c r="H2987" s="449"/>
      <c r="I2987" s="449"/>
      <c r="J2987" s="449"/>
      <c r="K2987" s="449"/>
      <c r="L2987" s="449"/>
      <c r="M2987" s="449"/>
      <c r="N2987" s="449"/>
    </row>
    <row r="2988" spans="1:14" ht="24.95" customHeight="1" x14ac:dyDescent="0.2">
      <c r="A2988" s="449"/>
      <c r="B2988" s="449"/>
      <c r="C2988" s="449"/>
      <c r="D2988" s="449"/>
      <c r="E2988" s="449"/>
      <c r="F2988" s="449"/>
      <c r="G2988" s="449"/>
      <c r="H2988" s="449"/>
      <c r="I2988" s="449"/>
      <c r="J2988" s="449"/>
      <c r="K2988" s="449"/>
      <c r="L2988" s="449"/>
      <c r="M2988" s="449"/>
      <c r="N2988" s="449"/>
    </row>
    <row r="2989" spans="1:14" ht="24.95" customHeight="1" x14ac:dyDescent="0.2">
      <c r="A2989" s="449"/>
      <c r="B2989" s="449"/>
      <c r="C2989" s="449"/>
      <c r="D2989" s="449"/>
      <c r="E2989" s="449"/>
      <c r="F2989" s="449"/>
      <c r="G2989" s="449"/>
      <c r="H2989" s="449"/>
      <c r="I2989" s="449"/>
      <c r="J2989" s="449"/>
      <c r="K2989" s="449"/>
      <c r="L2989" s="449"/>
      <c r="M2989" s="449"/>
      <c r="N2989" s="449"/>
    </row>
    <row r="2990" spans="1:14" ht="24.95" customHeight="1" x14ac:dyDescent="0.2">
      <c r="A2990" s="449"/>
      <c r="B2990" s="449"/>
      <c r="C2990" s="449"/>
      <c r="D2990" s="449"/>
      <c r="E2990" s="449"/>
      <c r="F2990" s="449"/>
      <c r="G2990" s="449"/>
      <c r="H2990" s="449"/>
      <c r="I2990" s="449"/>
      <c r="J2990" s="449"/>
      <c r="K2990" s="449"/>
      <c r="L2990" s="449"/>
      <c r="M2990" s="449"/>
      <c r="N2990" s="449"/>
    </row>
    <row r="2991" spans="1:14" ht="24.95" customHeight="1" x14ac:dyDescent="0.2">
      <c r="A2991" s="449"/>
      <c r="B2991" s="449"/>
      <c r="C2991" s="449"/>
      <c r="D2991" s="449"/>
      <c r="E2991" s="449"/>
      <c r="F2991" s="449"/>
      <c r="G2991" s="449"/>
      <c r="H2991" s="449"/>
      <c r="I2991" s="449"/>
      <c r="J2991" s="449"/>
      <c r="K2991" s="449"/>
      <c r="L2991" s="449"/>
      <c r="M2991" s="449"/>
      <c r="N2991" s="449"/>
    </row>
    <row r="2992" spans="1:14" ht="24.95" customHeight="1" x14ac:dyDescent="0.2">
      <c r="A2992" s="449"/>
      <c r="B2992" s="449"/>
      <c r="C2992" s="449"/>
      <c r="D2992" s="449"/>
      <c r="E2992" s="449"/>
      <c r="F2992" s="449"/>
      <c r="G2992" s="449"/>
      <c r="H2992" s="449"/>
      <c r="I2992" s="449"/>
      <c r="J2992" s="449"/>
      <c r="K2992" s="449"/>
      <c r="L2992" s="449"/>
      <c r="M2992" s="449"/>
      <c r="N2992" s="449"/>
    </row>
    <row r="2993" spans="1:14" ht="24.95" customHeight="1" x14ac:dyDescent="0.2">
      <c r="A2993" s="449"/>
      <c r="B2993" s="449"/>
      <c r="C2993" s="449"/>
      <c r="D2993" s="449"/>
      <c r="E2993" s="449"/>
      <c r="F2993" s="449"/>
      <c r="G2993" s="449"/>
      <c r="H2993" s="449"/>
      <c r="I2993" s="449"/>
      <c r="J2993" s="449"/>
      <c r="K2993" s="449"/>
      <c r="L2993" s="449"/>
      <c r="M2993" s="449"/>
      <c r="N2993" s="449"/>
    </row>
    <row r="2994" spans="1:14" ht="24.95" customHeight="1" x14ac:dyDescent="0.2">
      <c r="A2994" s="449"/>
      <c r="B2994" s="449"/>
      <c r="C2994" s="449"/>
      <c r="D2994" s="449"/>
      <c r="E2994" s="449"/>
      <c r="F2994" s="449"/>
      <c r="G2994" s="449"/>
      <c r="H2994" s="449"/>
      <c r="I2994" s="449"/>
      <c r="J2994" s="449"/>
      <c r="K2994" s="449"/>
      <c r="L2994" s="449"/>
      <c r="M2994" s="449"/>
      <c r="N2994" s="449"/>
    </row>
    <row r="2995" spans="1:14" ht="24.95" customHeight="1" x14ac:dyDescent="0.2">
      <c r="A2995" s="449"/>
      <c r="B2995" s="449"/>
      <c r="C2995" s="449"/>
      <c r="D2995" s="449"/>
      <c r="E2995" s="449"/>
      <c r="F2995" s="449"/>
      <c r="G2995" s="449"/>
      <c r="H2995" s="449"/>
      <c r="I2995" s="449"/>
      <c r="J2995" s="449"/>
      <c r="K2995" s="449"/>
      <c r="L2995" s="449"/>
      <c r="M2995" s="449"/>
      <c r="N2995" s="449"/>
    </row>
    <row r="2996" spans="1:14" ht="24.95" customHeight="1" x14ac:dyDescent="0.2">
      <c r="A2996" s="449"/>
      <c r="B2996" s="449"/>
      <c r="C2996" s="449"/>
      <c r="D2996" s="449"/>
      <c r="E2996" s="449"/>
      <c r="F2996" s="449"/>
      <c r="G2996" s="449"/>
      <c r="H2996" s="449"/>
      <c r="I2996" s="449"/>
      <c r="J2996" s="449"/>
      <c r="K2996" s="449"/>
      <c r="L2996" s="449"/>
      <c r="M2996" s="449"/>
      <c r="N2996" s="449"/>
    </row>
    <row r="2997" spans="1:14" ht="24.95" customHeight="1" x14ac:dyDescent="0.2">
      <c r="A2997" s="449"/>
      <c r="B2997" s="449"/>
      <c r="C2997" s="449"/>
      <c r="D2997" s="449"/>
      <c r="E2997" s="449"/>
      <c r="F2997" s="449"/>
      <c r="G2997" s="449"/>
      <c r="H2997" s="449"/>
      <c r="I2997" s="449"/>
      <c r="J2997" s="449"/>
      <c r="K2997" s="449"/>
      <c r="L2997" s="449"/>
      <c r="M2997" s="449"/>
      <c r="N2997" s="449"/>
    </row>
    <row r="2998" spans="1:14" ht="24.95" customHeight="1" x14ac:dyDescent="0.2">
      <c r="A2998" s="449"/>
      <c r="B2998" s="449"/>
      <c r="C2998" s="449"/>
      <c r="D2998" s="449"/>
      <c r="E2998" s="449"/>
      <c r="F2998" s="449"/>
      <c r="G2998" s="449"/>
      <c r="H2998" s="449"/>
      <c r="I2998" s="449"/>
      <c r="J2998" s="449"/>
      <c r="K2998" s="449"/>
      <c r="L2998" s="449"/>
      <c r="M2998" s="449"/>
      <c r="N2998" s="4">
        <v>39</v>
      </c>
    </row>
    <row r="2999" spans="1:14" ht="39.950000000000003" customHeight="1" x14ac:dyDescent="0.2">
      <c r="A2999" s="655" t="s">
        <v>589</v>
      </c>
      <c r="B2999" s="655"/>
      <c r="C2999" s="655"/>
      <c r="D2999" s="655"/>
      <c r="E2999" s="655"/>
      <c r="F2999" s="655"/>
      <c r="G2999" s="655"/>
      <c r="H2999" s="655"/>
      <c r="I2999" s="655"/>
      <c r="J2999" s="655"/>
      <c r="K2999" s="655"/>
      <c r="L2999" s="655"/>
      <c r="M2999" s="655"/>
      <c r="N2999" s="655"/>
    </row>
    <row r="3000" spans="1:14" ht="24.95" customHeight="1" x14ac:dyDescent="0.2">
      <c r="A3000" s="449"/>
      <c r="B3000" s="449"/>
      <c r="C3000" s="449"/>
      <c r="D3000" s="449"/>
      <c r="E3000" s="449"/>
      <c r="F3000" s="449"/>
      <c r="G3000" s="449"/>
      <c r="H3000" s="449"/>
      <c r="I3000" s="449"/>
      <c r="J3000" s="449"/>
      <c r="K3000" s="449"/>
      <c r="L3000" s="449"/>
      <c r="M3000" s="449"/>
      <c r="N3000" s="449"/>
    </row>
    <row r="3001" spans="1:14" ht="24.95" customHeight="1" x14ac:dyDescent="0.2">
      <c r="A3001" s="367"/>
      <c r="B3001" s="534" t="s">
        <v>45</v>
      </c>
      <c r="C3001" s="534" t="s">
        <v>46</v>
      </c>
      <c r="D3001" s="534" t="s">
        <v>47</v>
      </c>
      <c r="E3001" s="534" t="s">
        <v>48</v>
      </c>
      <c r="F3001" s="534" t="s">
        <v>49</v>
      </c>
      <c r="G3001" s="534" t="s">
        <v>50</v>
      </c>
      <c r="H3001" s="534" t="s">
        <v>51</v>
      </c>
      <c r="I3001" s="534" t="s">
        <v>61</v>
      </c>
      <c r="J3001" s="534" t="s">
        <v>62</v>
      </c>
      <c r="K3001" s="534" t="s">
        <v>54</v>
      </c>
      <c r="L3001" s="534" t="s">
        <v>63</v>
      </c>
      <c r="M3001" s="534" t="s">
        <v>56</v>
      </c>
      <c r="N3001" s="534" t="s">
        <v>13</v>
      </c>
    </row>
    <row r="3002" spans="1:14" ht="24.95" customHeight="1" x14ac:dyDescent="0.2">
      <c r="A3002" s="558" t="s">
        <v>287</v>
      </c>
      <c r="B3002" s="550">
        <v>1360638.3896852119</v>
      </c>
      <c r="C3002" s="550">
        <v>2251433.7119616596</v>
      </c>
      <c r="D3002" s="550">
        <v>2519615.0762136285</v>
      </c>
      <c r="E3002" s="550">
        <v>4424890.0625896147</v>
      </c>
      <c r="F3002" s="550">
        <v>4312067.0921808658</v>
      </c>
      <c r="G3002" s="550">
        <v>4993943.1412379043</v>
      </c>
      <c r="H3002" s="550">
        <v>5743728.3905774681</v>
      </c>
      <c r="I3002" s="550">
        <v>8328154.0226282561</v>
      </c>
      <c r="J3002" s="550">
        <v>4471826.4902578471</v>
      </c>
      <c r="K3002" s="550">
        <v>3978393.5163874002</v>
      </c>
      <c r="L3002" s="550">
        <v>2661868.1153431125</v>
      </c>
      <c r="M3002" s="550">
        <v>3423937.7301278259</v>
      </c>
      <c r="N3002" s="629">
        <v>48470495.739190802</v>
      </c>
    </row>
    <row r="3003" spans="1:14" ht="24.95" customHeight="1" x14ac:dyDescent="0.2">
      <c r="A3003" s="549" t="s">
        <v>289</v>
      </c>
      <c r="B3003" s="550">
        <v>766553.51393603603</v>
      </c>
      <c r="C3003" s="550">
        <v>1342276.927323783</v>
      </c>
      <c r="D3003" s="550">
        <v>1618551.5208488661</v>
      </c>
      <c r="E3003" s="550">
        <v>3386482.6229416248</v>
      </c>
      <c r="F3003" s="550">
        <v>2285970.4870441556</v>
      </c>
      <c r="G3003" s="550">
        <v>2317876.1365222386</v>
      </c>
      <c r="H3003" s="550">
        <v>2925396.8139995597</v>
      </c>
      <c r="I3003" s="550">
        <v>4483786.840997206</v>
      </c>
      <c r="J3003" s="550">
        <v>2027417.0469539231</v>
      </c>
      <c r="K3003" s="550">
        <v>3569132.6696210043</v>
      </c>
      <c r="L3003" s="550">
        <v>2395118.177557122</v>
      </c>
      <c r="M3003" s="550">
        <v>3062486.5652666017</v>
      </c>
      <c r="N3003" s="629">
        <v>30181049.323012125</v>
      </c>
    </row>
    <row r="3004" spans="1:14" ht="24.95" customHeight="1" x14ac:dyDescent="0.2">
      <c r="A3004" s="549" t="s">
        <v>291</v>
      </c>
      <c r="B3004" s="550">
        <v>453530.15441108256</v>
      </c>
      <c r="C3004" s="550">
        <v>820238.09467507817</v>
      </c>
      <c r="D3004" s="550">
        <v>1006761.9740613342</v>
      </c>
      <c r="E3004" s="550">
        <v>2029114.6812296328</v>
      </c>
      <c r="F3004" s="550">
        <v>1535274.938164993</v>
      </c>
      <c r="G3004" s="550">
        <v>1976763.8858014981</v>
      </c>
      <c r="H3004" s="550">
        <v>2931897.2468572934</v>
      </c>
      <c r="I3004" s="550">
        <v>4856947.6749191126</v>
      </c>
      <c r="J3004" s="550">
        <v>2111889.8165849634</v>
      </c>
      <c r="K3004" s="550">
        <v>528940.7088028104</v>
      </c>
      <c r="L3004" s="550">
        <v>310840.48867824161</v>
      </c>
      <c r="M3004" s="550">
        <v>352660.79486540961</v>
      </c>
      <c r="N3004" s="629">
        <v>18914860.459051453</v>
      </c>
    </row>
    <row r="3005" spans="1:14" ht="24.95" customHeight="1" x14ac:dyDescent="0.2">
      <c r="A3005" s="549" t="s">
        <v>293</v>
      </c>
      <c r="B3005" s="550">
        <v>297374.97026769043</v>
      </c>
      <c r="C3005" s="550">
        <v>501112.2985448105</v>
      </c>
      <c r="D3005" s="550">
        <v>531905.90749667108</v>
      </c>
      <c r="E3005" s="550">
        <v>950459.67662240285</v>
      </c>
      <c r="F3005" s="550">
        <v>1557490.51605677</v>
      </c>
      <c r="G3005" s="550">
        <v>1682331.7761711911</v>
      </c>
      <c r="H3005" s="550">
        <v>1263770.5168826217</v>
      </c>
      <c r="I3005" s="550">
        <v>1780223.5440491533</v>
      </c>
      <c r="J3005" s="550">
        <v>981185.29192732286</v>
      </c>
      <c r="K3005" s="550">
        <v>1317113.1474107055</v>
      </c>
      <c r="L3005" s="550">
        <v>844753.29511353211</v>
      </c>
      <c r="M3005" s="550">
        <v>1085637.8283127476</v>
      </c>
      <c r="N3005" s="629">
        <v>12793358.768855618</v>
      </c>
    </row>
    <row r="3006" spans="1:14" ht="24.95" customHeight="1" x14ac:dyDescent="0.2">
      <c r="A3006" s="549" t="s">
        <v>295</v>
      </c>
      <c r="B3006" s="550">
        <v>443895.98812694923</v>
      </c>
      <c r="C3006" s="550">
        <v>646335.48096830735</v>
      </c>
      <c r="D3006" s="550">
        <v>625567.84252169752</v>
      </c>
      <c r="E3006" s="550">
        <v>937384.15666650573</v>
      </c>
      <c r="F3006" s="550">
        <v>2213167.5034132884</v>
      </c>
      <c r="G3006" s="550">
        <v>2726188.5670796949</v>
      </c>
      <c r="H3006" s="550">
        <v>848146.36034989846</v>
      </c>
      <c r="I3006" s="550">
        <v>1128026.7098236165</v>
      </c>
      <c r="J3006" s="550">
        <v>657209.09318971436</v>
      </c>
      <c r="K3006" s="550">
        <v>934865.63644207141</v>
      </c>
      <c r="L3006" s="550">
        <v>544987.39619940904</v>
      </c>
      <c r="M3006" s="550">
        <v>615134.07295038947</v>
      </c>
      <c r="N3006" s="629">
        <v>12320908.807731541</v>
      </c>
    </row>
    <row r="3007" spans="1:14" ht="24.95" customHeight="1" x14ac:dyDescent="0.2">
      <c r="A3007" s="549" t="s">
        <v>297</v>
      </c>
      <c r="B3007" s="550">
        <v>304734.31447728461</v>
      </c>
      <c r="C3007" s="550">
        <v>520369.00830123964</v>
      </c>
      <c r="D3007" s="550">
        <v>607942.62746814755</v>
      </c>
      <c r="E3007" s="550">
        <v>1002331.3387217139</v>
      </c>
      <c r="F3007" s="550">
        <v>491776.62024964677</v>
      </c>
      <c r="G3007" s="550">
        <v>516721.33156145283</v>
      </c>
      <c r="H3007" s="550">
        <v>277131.7720742767</v>
      </c>
      <c r="I3007" s="550">
        <v>384315.55218653311</v>
      </c>
      <c r="J3007" s="550">
        <v>202866.59474452445</v>
      </c>
      <c r="K3007" s="550">
        <v>1589812.1569549597</v>
      </c>
      <c r="L3007" s="550">
        <v>1260948.27894293</v>
      </c>
      <c r="M3007" s="550">
        <v>1665705.1637381199</v>
      </c>
      <c r="N3007" s="629">
        <v>8824654.7594208308</v>
      </c>
    </row>
    <row r="3008" spans="1:14" ht="24.95" customHeight="1" x14ac:dyDescent="0.2">
      <c r="A3008" s="549" t="s">
        <v>298</v>
      </c>
      <c r="B3008" s="553">
        <v>0</v>
      </c>
      <c r="C3008" s="553">
        <v>0</v>
      </c>
      <c r="D3008" s="553">
        <v>0</v>
      </c>
      <c r="E3008" s="553">
        <v>0</v>
      </c>
      <c r="F3008" s="553">
        <v>0</v>
      </c>
      <c r="G3008" s="553">
        <v>0</v>
      </c>
      <c r="H3008" s="553">
        <v>32143.098405736833</v>
      </c>
      <c r="I3008" s="553">
        <v>59050.904519539639</v>
      </c>
      <c r="J3008" s="553">
        <v>27714.880724739236</v>
      </c>
      <c r="K3008" s="553">
        <v>0</v>
      </c>
      <c r="L3008" s="553">
        <v>0</v>
      </c>
      <c r="M3008" s="553">
        <v>0</v>
      </c>
      <c r="N3008" s="629">
        <v>118908.8836500157</v>
      </c>
    </row>
    <row r="3009" spans="1:14" ht="24.95" customHeight="1" x14ac:dyDescent="0.2">
      <c r="A3009" s="535" t="s">
        <v>284</v>
      </c>
      <c r="B3009" s="627">
        <v>3626727.3309042547</v>
      </c>
      <c r="C3009" s="627">
        <v>6081765.5217748778</v>
      </c>
      <c r="D3009" s="627">
        <v>6910344.9486103449</v>
      </c>
      <c r="E3009" s="627">
        <v>12730662.538771493</v>
      </c>
      <c r="F3009" s="627">
        <v>12395747.157109721</v>
      </c>
      <c r="G3009" s="627">
        <v>14213824.83837398</v>
      </c>
      <c r="H3009" s="627">
        <v>14022214.199146856</v>
      </c>
      <c r="I3009" s="627">
        <v>21020505.249123421</v>
      </c>
      <c r="J3009" s="627">
        <v>10480109.214383034</v>
      </c>
      <c r="K3009" s="627">
        <v>11918257.83561895</v>
      </c>
      <c r="L3009" s="627">
        <v>8018515.751834346</v>
      </c>
      <c r="M3009" s="627">
        <v>10205562.155261096</v>
      </c>
      <c r="N3009" s="630">
        <v>131624236.74091239</v>
      </c>
    </row>
    <row r="3010" spans="1:14" ht="24.95" customHeight="1" x14ac:dyDescent="0.2">
      <c r="A3010" s="449"/>
      <c r="B3010" s="449"/>
      <c r="C3010" s="449"/>
      <c r="D3010" s="449"/>
      <c r="E3010" s="449"/>
      <c r="F3010" s="449"/>
      <c r="G3010" s="449"/>
      <c r="H3010" s="449"/>
      <c r="I3010" s="449"/>
      <c r="J3010" s="449"/>
      <c r="K3010" s="449"/>
      <c r="L3010" s="449"/>
      <c r="M3010" s="449"/>
      <c r="N3010" s="449"/>
    </row>
    <row r="3011" spans="1:14" ht="24.95" customHeight="1" x14ac:dyDescent="0.2">
      <c r="A3011" s="449"/>
      <c r="B3011" s="449"/>
      <c r="C3011" s="449"/>
      <c r="D3011" s="449"/>
      <c r="E3011" s="449"/>
      <c r="F3011" s="449"/>
      <c r="G3011" s="449"/>
      <c r="H3011" s="449"/>
      <c r="I3011" s="449"/>
      <c r="J3011" s="449"/>
      <c r="K3011" s="449"/>
      <c r="L3011" s="449"/>
      <c r="M3011" s="449"/>
      <c r="N3011" s="449"/>
    </row>
    <row r="3012" spans="1:14" ht="24.95" customHeight="1" x14ac:dyDescent="0.2">
      <c r="A3012" s="449"/>
      <c r="B3012" s="449"/>
      <c r="C3012" s="449"/>
      <c r="D3012" s="449"/>
      <c r="E3012" s="449"/>
      <c r="F3012" s="449"/>
      <c r="G3012" s="449"/>
      <c r="H3012" s="449"/>
      <c r="I3012" s="449"/>
      <c r="J3012" s="449"/>
      <c r="K3012" s="449"/>
      <c r="L3012" s="449"/>
      <c r="M3012" s="449"/>
      <c r="N3012" s="449"/>
    </row>
    <row r="3013" spans="1:14" ht="24.95" customHeight="1" x14ac:dyDescent="0.2">
      <c r="A3013" s="449"/>
      <c r="B3013" s="449"/>
      <c r="C3013" s="449"/>
      <c r="D3013" s="449"/>
      <c r="E3013" s="449"/>
      <c r="F3013" s="449"/>
      <c r="G3013" s="449"/>
      <c r="H3013" s="449"/>
      <c r="I3013" s="449"/>
      <c r="J3013" s="449"/>
      <c r="K3013" s="449"/>
      <c r="L3013" s="449"/>
      <c r="M3013" s="449"/>
      <c r="N3013" s="449"/>
    </row>
    <row r="3014" spans="1:14" ht="24.95" customHeight="1" x14ac:dyDescent="0.2">
      <c r="A3014" s="449"/>
      <c r="B3014" s="449"/>
      <c r="C3014" s="449"/>
      <c r="D3014" s="449"/>
      <c r="E3014" s="449"/>
      <c r="F3014" s="449"/>
      <c r="G3014" s="449"/>
      <c r="H3014" s="449"/>
      <c r="I3014" s="449"/>
      <c r="J3014" s="449"/>
      <c r="K3014" s="449"/>
      <c r="L3014" s="449"/>
      <c r="M3014" s="449"/>
      <c r="N3014" s="449"/>
    </row>
    <row r="3015" spans="1:14" ht="24.95" customHeight="1" x14ac:dyDescent="0.2">
      <c r="A3015" s="449"/>
      <c r="B3015" s="449"/>
      <c r="C3015" s="449"/>
      <c r="D3015" s="449"/>
      <c r="E3015" s="449"/>
      <c r="F3015" s="449"/>
      <c r="G3015" s="449"/>
      <c r="H3015" s="449"/>
      <c r="I3015" s="449"/>
      <c r="J3015" s="449"/>
      <c r="K3015" s="449"/>
      <c r="L3015" s="449"/>
      <c r="M3015" s="449"/>
      <c r="N3015" s="449"/>
    </row>
    <row r="3016" spans="1:14" ht="24.95" customHeight="1" x14ac:dyDescent="0.2">
      <c r="A3016" s="449"/>
      <c r="B3016" s="449"/>
      <c r="C3016" s="449"/>
      <c r="D3016" s="449"/>
      <c r="E3016" s="449"/>
      <c r="F3016" s="449"/>
      <c r="G3016" s="449"/>
      <c r="H3016" s="449"/>
      <c r="I3016" s="449"/>
      <c r="J3016" s="449"/>
      <c r="K3016" s="449"/>
      <c r="L3016" s="449"/>
      <c r="M3016" s="449"/>
      <c r="N3016" s="449"/>
    </row>
    <row r="3017" spans="1:14" ht="24.95" customHeight="1" x14ac:dyDescent="0.2">
      <c r="A3017" s="449"/>
      <c r="B3017" s="449"/>
      <c r="C3017" s="449"/>
      <c r="D3017" s="449"/>
      <c r="E3017" s="449"/>
      <c r="F3017" s="449"/>
      <c r="G3017" s="449"/>
      <c r="H3017" s="449"/>
      <c r="I3017" s="449"/>
      <c r="J3017" s="449"/>
      <c r="K3017" s="449"/>
      <c r="L3017" s="449"/>
      <c r="M3017" s="449"/>
      <c r="N3017" s="449"/>
    </row>
    <row r="3018" spans="1:14" ht="24.95" customHeight="1" x14ac:dyDescent="0.2">
      <c r="A3018" s="449"/>
      <c r="B3018" s="449"/>
      <c r="C3018" s="449"/>
      <c r="D3018" s="449"/>
      <c r="E3018" s="449"/>
      <c r="F3018" s="449"/>
      <c r="G3018" s="449"/>
      <c r="H3018" s="449"/>
      <c r="I3018" s="449"/>
      <c r="J3018" s="449"/>
      <c r="K3018" s="449"/>
      <c r="L3018" s="449"/>
      <c r="M3018" s="449"/>
      <c r="N3018" s="449"/>
    </row>
    <row r="3019" spans="1:14" ht="24.95" customHeight="1" x14ac:dyDescent="0.2">
      <c r="A3019" s="449"/>
      <c r="B3019" s="449"/>
      <c r="C3019" s="449"/>
      <c r="D3019" s="449"/>
      <c r="E3019" s="449"/>
      <c r="F3019" s="449"/>
      <c r="G3019" s="449"/>
      <c r="H3019" s="449"/>
      <c r="I3019" s="449"/>
      <c r="J3019" s="449"/>
      <c r="K3019" s="449"/>
      <c r="L3019" s="449"/>
      <c r="M3019" s="449"/>
      <c r="N3019" s="449"/>
    </row>
    <row r="3020" spans="1:14" ht="24.95" customHeight="1" x14ac:dyDescent="0.2">
      <c r="A3020" s="449"/>
      <c r="B3020" s="449"/>
      <c r="C3020" s="449"/>
      <c r="D3020" s="449"/>
      <c r="E3020" s="449"/>
      <c r="F3020" s="449"/>
      <c r="G3020" s="449"/>
      <c r="H3020" s="449"/>
      <c r="I3020" s="449"/>
      <c r="J3020" s="449"/>
      <c r="K3020" s="449"/>
      <c r="L3020" s="449"/>
      <c r="M3020" s="449"/>
      <c r="N3020" s="449"/>
    </row>
    <row r="3021" spans="1:14" ht="24.95" customHeight="1" x14ac:dyDescent="0.2">
      <c r="A3021" s="449"/>
      <c r="B3021" s="449"/>
      <c r="C3021" s="449"/>
      <c r="D3021" s="449"/>
      <c r="E3021" s="449"/>
      <c r="F3021" s="449"/>
      <c r="G3021" s="449"/>
      <c r="H3021" s="449"/>
      <c r="I3021" s="449"/>
      <c r="J3021" s="449"/>
      <c r="K3021" s="449"/>
      <c r="L3021" s="449"/>
      <c r="M3021" s="449"/>
      <c r="N3021" s="449"/>
    </row>
    <row r="3022" spans="1:14" ht="24.95" customHeight="1" x14ac:dyDescent="0.2">
      <c r="A3022" s="449"/>
      <c r="B3022" s="449"/>
      <c r="C3022" s="449"/>
      <c r="D3022" s="449"/>
      <c r="E3022" s="449"/>
      <c r="F3022" s="449"/>
      <c r="G3022" s="449"/>
      <c r="H3022" s="449"/>
      <c r="I3022" s="449"/>
      <c r="J3022" s="449"/>
      <c r="K3022" s="449"/>
      <c r="L3022" s="449"/>
      <c r="M3022" s="449"/>
      <c r="N3022" s="449"/>
    </row>
    <row r="3023" spans="1:14" ht="24.95" customHeight="1" x14ac:dyDescent="0.2">
      <c r="A3023" s="449"/>
      <c r="B3023" s="449"/>
      <c r="C3023" s="449"/>
      <c r="D3023" s="449"/>
      <c r="E3023" s="449"/>
      <c r="F3023" s="449"/>
      <c r="G3023" s="449"/>
      <c r="H3023" s="449"/>
      <c r="I3023" s="449"/>
      <c r="J3023" s="449"/>
      <c r="K3023" s="449"/>
      <c r="L3023" s="449"/>
      <c r="M3023" s="449"/>
      <c r="N3023" s="449"/>
    </row>
    <row r="3024" spans="1:14" ht="24.95" customHeight="1" x14ac:dyDescent="0.2">
      <c r="A3024" s="449"/>
      <c r="B3024" s="449"/>
      <c r="C3024" s="449"/>
      <c r="D3024" s="449"/>
      <c r="E3024" s="449"/>
      <c r="F3024" s="449"/>
      <c r="G3024" s="449"/>
      <c r="H3024" s="449"/>
      <c r="I3024" s="449"/>
      <c r="J3024" s="449"/>
      <c r="K3024" s="449"/>
      <c r="L3024" s="449"/>
      <c r="M3024" s="449"/>
      <c r="N3024" s="449"/>
    </row>
    <row r="3025" spans="1:14" ht="24.95" customHeight="1" x14ac:dyDescent="0.2">
      <c r="A3025" s="449"/>
      <c r="B3025" s="449"/>
      <c r="C3025" s="449"/>
      <c r="D3025" s="449"/>
      <c r="E3025" s="449"/>
      <c r="F3025" s="449"/>
      <c r="G3025" s="449"/>
      <c r="H3025" s="449"/>
      <c r="I3025" s="449"/>
      <c r="J3025" s="449"/>
      <c r="K3025" s="449"/>
      <c r="L3025" s="449"/>
      <c r="M3025" s="449"/>
      <c r="N3025" s="449"/>
    </row>
    <row r="3026" spans="1:14" ht="24.95" customHeight="1" x14ac:dyDescent="0.2">
      <c r="A3026" s="449"/>
      <c r="B3026" s="449"/>
      <c r="C3026" s="449"/>
      <c r="D3026" s="449"/>
      <c r="E3026" s="449"/>
      <c r="F3026" s="449"/>
      <c r="G3026" s="449"/>
      <c r="H3026" s="449"/>
      <c r="I3026" s="449"/>
      <c r="J3026" s="449"/>
      <c r="K3026" s="449"/>
      <c r="L3026" s="449"/>
      <c r="M3026" s="449"/>
      <c r="N3026" s="449"/>
    </row>
    <row r="3027" spans="1:14" ht="24.95" customHeight="1" x14ac:dyDescent="0.2">
      <c r="A3027" s="449"/>
      <c r="B3027" s="449"/>
      <c r="C3027" s="449"/>
      <c r="D3027" s="449"/>
      <c r="E3027" s="449"/>
      <c r="F3027" s="449"/>
      <c r="G3027" s="449"/>
      <c r="H3027" s="449"/>
      <c r="I3027" s="449"/>
      <c r="J3027" s="449"/>
      <c r="K3027" s="449"/>
      <c r="L3027" s="449"/>
      <c r="M3027" s="449"/>
      <c r="N3027" s="449"/>
    </row>
    <row r="3028" spans="1:14" ht="24.95" customHeight="1" x14ac:dyDescent="0.2">
      <c r="A3028" s="449"/>
      <c r="B3028" s="449"/>
      <c r="C3028" s="449"/>
      <c r="D3028" s="449"/>
      <c r="E3028" s="449"/>
      <c r="F3028" s="449"/>
      <c r="G3028" s="449"/>
      <c r="H3028" s="449"/>
      <c r="I3028" s="449"/>
      <c r="J3028" s="449"/>
      <c r="K3028" s="449"/>
      <c r="L3028" s="449"/>
      <c r="M3028" s="449"/>
      <c r="N3028" s="449"/>
    </row>
    <row r="3029" spans="1:14" ht="24.95" customHeight="1" x14ac:dyDescent="0.2">
      <c r="A3029" s="449"/>
      <c r="B3029" s="449"/>
      <c r="C3029" s="449"/>
      <c r="D3029" s="449"/>
      <c r="E3029" s="449"/>
      <c r="F3029" s="449"/>
      <c r="G3029" s="449"/>
      <c r="H3029" s="449"/>
      <c r="I3029" s="449"/>
      <c r="J3029" s="449"/>
      <c r="K3029" s="449"/>
      <c r="L3029" s="449"/>
      <c r="M3029" s="449"/>
      <c r="N3029" s="449"/>
    </row>
    <row r="3030" spans="1:14" ht="24.95" customHeight="1" x14ac:dyDescent="0.2">
      <c r="A3030" s="449"/>
      <c r="B3030" s="449"/>
      <c r="C3030" s="449"/>
      <c r="D3030" s="449"/>
      <c r="E3030" s="449"/>
      <c r="F3030" s="449"/>
      <c r="G3030" s="449"/>
      <c r="H3030" s="449"/>
      <c r="I3030" s="449"/>
      <c r="J3030" s="449"/>
      <c r="K3030" s="449"/>
      <c r="L3030" s="449"/>
      <c r="M3030" s="449"/>
      <c r="N3030" s="449"/>
    </row>
    <row r="3031" spans="1:14" ht="24.95" customHeight="1" x14ac:dyDescent="0.2">
      <c r="A3031" s="449"/>
      <c r="B3031" s="449"/>
      <c r="C3031" s="449"/>
      <c r="D3031" s="449"/>
      <c r="E3031" s="449"/>
      <c r="F3031" s="449"/>
      <c r="G3031" s="449"/>
      <c r="H3031" s="449"/>
      <c r="I3031" s="449"/>
      <c r="J3031" s="449"/>
      <c r="K3031" s="449"/>
      <c r="L3031" s="449"/>
      <c r="M3031" s="449"/>
      <c r="N3031" s="449"/>
    </row>
    <row r="3032" spans="1:14" ht="24.95" customHeight="1" x14ac:dyDescent="0.2">
      <c r="A3032" s="449"/>
      <c r="B3032" s="449"/>
      <c r="C3032" s="449"/>
      <c r="D3032" s="449"/>
      <c r="E3032" s="449"/>
      <c r="F3032" s="449"/>
      <c r="G3032" s="449"/>
      <c r="H3032" s="449"/>
      <c r="I3032" s="449"/>
      <c r="J3032" s="449"/>
      <c r="K3032" s="449"/>
      <c r="L3032" s="449"/>
      <c r="M3032" s="449"/>
      <c r="N3032" s="449"/>
    </row>
    <row r="3033" spans="1:14" ht="24.95" customHeight="1" x14ac:dyDescent="0.2">
      <c r="A3033" s="449"/>
      <c r="B3033" s="449"/>
      <c r="C3033" s="449"/>
      <c r="D3033" s="449"/>
      <c r="E3033" s="449"/>
      <c r="F3033" s="449"/>
      <c r="G3033" s="449"/>
      <c r="H3033" s="449"/>
      <c r="I3033" s="449"/>
      <c r="J3033" s="449"/>
      <c r="K3033" s="449"/>
      <c r="L3033" s="449"/>
      <c r="M3033" s="449"/>
      <c r="N3033" s="449"/>
    </row>
    <row r="3034" spans="1:14" ht="24.95" customHeight="1" x14ac:dyDescent="0.2">
      <c r="A3034" s="449"/>
      <c r="B3034" s="449"/>
      <c r="C3034" s="449"/>
      <c r="D3034" s="449"/>
      <c r="E3034" s="449"/>
      <c r="F3034" s="449"/>
      <c r="G3034" s="449"/>
      <c r="H3034" s="449"/>
      <c r="I3034" s="449"/>
      <c r="J3034" s="449"/>
      <c r="K3034" s="449"/>
      <c r="L3034" s="449"/>
      <c r="M3034" s="449"/>
      <c r="N3034" s="449"/>
    </row>
    <row r="3035" spans="1:14" ht="24.95" customHeight="1" x14ac:dyDescent="0.2">
      <c r="A3035" s="449"/>
      <c r="B3035" s="449"/>
      <c r="C3035" s="449"/>
      <c r="D3035" s="449"/>
      <c r="E3035" s="449"/>
      <c r="F3035" s="449"/>
      <c r="G3035" s="449"/>
      <c r="H3035" s="449"/>
      <c r="I3035" s="449"/>
      <c r="J3035" s="449"/>
      <c r="K3035" s="449"/>
      <c r="L3035" s="449"/>
      <c r="M3035" s="449"/>
      <c r="N3035" s="449"/>
    </row>
    <row r="3036" spans="1:14" ht="24.95" customHeight="1" x14ac:dyDescent="0.2">
      <c r="A3036" s="449"/>
      <c r="B3036" s="449"/>
      <c r="C3036" s="449"/>
      <c r="D3036" s="449"/>
      <c r="E3036" s="449"/>
      <c r="F3036" s="449"/>
      <c r="G3036" s="449"/>
      <c r="H3036" s="449"/>
      <c r="I3036" s="449"/>
      <c r="J3036" s="449"/>
      <c r="K3036" s="449"/>
      <c r="L3036" s="449"/>
      <c r="M3036" s="449"/>
      <c r="N3036" s="449"/>
    </row>
    <row r="3037" spans="1:14" ht="24.95" customHeight="1" x14ac:dyDescent="0.2">
      <c r="A3037" s="449"/>
      <c r="B3037" s="449"/>
      <c r="C3037" s="449"/>
      <c r="D3037" s="449"/>
      <c r="E3037" s="449"/>
      <c r="F3037" s="449"/>
      <c r="G3037" s="449"/>
      <c r="H3037" s="449"/>
      <c r="I3037" s="449"/>
      <c r="J3037" s="449"/>
      <c r="K3037" s="449"/>
      <c r="L3037" s="449"/>
      <c r="M3037" s="449"/>
      <c r="N3037" s="449"/>
    </row>
    <row r="3038" spans="1:14" ht="24.95" customHeight="1" x14ac:dyDescent="0.2">
      <c r="A3038" s="449"/>
      <c r="B3038" s="449"/>
      <c r="C3038" s="449"/>
      <c r="D3038" s="449"/>
      <c r="E3038" s="449"/>
      <c r="F3038" s="449"/>
      <c r="G3038" s="449"/>
      <c r="H3038" s="449"/>
      <c r="I3038" s="449"/>
      <c r="J3038" s="449"/>
      <c r="K3038" s="449"/>
      <c r="L3038" s="449"/>
      <c r="M3038" s="449"/>
      <c r="N3038" s="449"/>
    </row>
    <row r="3039" spans="1:14" ht="24.95" customHeight="1" x14ac:dyDescent="0.2">
      <c r="A3039" s="449"/>
      <c r="B3039" s="449"/>
      <c r="C3039" s="449"/>
      <c r="D3039" s="449"/>
      <c r="E3039" s="449"/>
      <c r="F3039" s="449"/>
      <c r="G3039" s="449"/>
      <c r="H3039" s="449"/>
      <c r="I3039" s="449"/>
      <c r="J3039" s="449"/>
      <c r="K3039" s="449"/>
      <c r="L3039" s="449"/>
      <c r="M3039" s="449"/>
      <c r="N3039" s="449"/>
    </row>
    <row r="3040" spans="1:14" ht="24.95" customHeight="1" x14ac:dyDescent="0.2">
      <c r="A3040" s="449"/>
      <c r="B3040" s="449"/>
      <c r="C3040" s="449"/>
      <c r="D3040" s="449"/>
      <c r="E3040" s="449"/>
      <c r="F3040" s="449"/>
      <c r="G3040" s="449"/>
      <c r="H3040" s="449"/>
      <c r="I3040" s="449"/>
      <c r="J3040" s="449"/>
      <c r="K3040" s="449"/>
      <c r="L3040" s="449"/>
      <c r="M3040" s="449"/>
      <c r="N3040" s="449"/>
    </row>
    <row r="3041" spans="1:14" ht="24.95" customHeight="1" x14ac:dyDescent="0.2">
      <c r="A3041" s="449"/>
      <c r="B3041" s="449"/>
      <c r="C3041" s="449"/>
      <c r="D3041" s="449"/>
      <c r="E3041" s="449"/>
      <c r="F3041" s="449"/>
      <c r="G3041" s="449"/>
      <c r="H3041" s="449"/>
      <c r="I3041" s="449"/>
      <c r="J3041" s="449"/>
      <c r="K3041" s="449"/>
      <c r="L3041" s="449"/>
      <c r="M3041" s="449"/>
      <c r="N3041" s="449"/>
    </row>
    <row r="3042" spans="1:14" ht="24.95" customHeight="1" x14ac:dyDescent="0.2">
      <c r="A3042" s="449"/>
      <c r="B3042" s="449"/>
      <c r="C3042" s="449"/>
      <c r="D3042" s="449"/>
      <c r="E3042" s="449"/>
      <c r="F3042" s="449"/>
      <c r="G3042" s="449"/>
      <c r="H3042" s="449"/>
      <c r="I3042" s="449"/>
      <c r="J3042" s="449"/>
      <c r="K3042" s="449"/>
      <c r="L3042" s="449"/>
      <c r="M3042" s="449"/>
      <c r="N3042" s="449"/>
    </row>
    <row r="3043" spans="1:14" ht="24.95" customHeight="1" x14ac:dyDescent="0.2">
      <c r="A3043" s="449"/>
      <c r="B3043" s="449"/>
      <c r="C3043" s="449"/>
      <c r="D3043" s="449"/>
      <c r="E3043" s="449"/>
      <c r="F3043" s="449"/>
      <c r="G3043" s="449"/>
      <c r="H3043" s="449"/>
      <c r="I3043" s="449"/>
      <c r="J3043" s="449"/>
      <c r="K3043" s="449"/>
      <c r="L3043" s="449"/>
      <c r="M3043" s="449"/>
      <c r="N3043" s="449"/>
    </row>
    <row r="3044" spans="1:14" ht="24.95" customHeight="1" x14ac:dyDescent="0.2">
      <c r="A3044" s="449"/>
      <c r="B3044" s="449"/>
      <c r="C3044" s="449"/>
      <c r="D3044" s="449"/>
      <c r="E3044" s="449"/>
      <c r="F3044" s="449"/>
      <c r="G3044" s="449"/>
      <c r="H3044" s="449"/>
      <c r="I3044" s="449"/>
      <c r="J3044" s="449"/>
      <c r="K3044" s="449"/>
      <c r="L3044" s="449"/>
      <c r="M3044" s="449"/>
      <c r="N3044" s="449"/>
    </row>
    <row r="3045" spans="1:14" ht="24.95" customHeight="1" x14ac:dyDescent="0.2">
      <c r="A3045" s="449"/>
      <c r="B3045" s="449"/>
      <c r="C3045" s="449"/>
      <c r="D3045" s="449"/>
      <c r="E3045" s="449"/>
      <c r="F3045" s="449"/>
      <c r="G3045" s="449"/>
      <c r="H3045" s="449"/>
      <c r="I3045" s="449"/>
      <c r="J3045" s="449"/>
      <c r="K3045" s="449"/>
      <c r="L3045" s="449"/>
      <c r="M3045" s="449"/>
      <c r="N3045" s="449"/>
    </row>
    <row r="3046" spans="1:14" ht="24.95" customHeight="1" x14ac:dyDescent="0.2">
      <c r="A3046" s="449"/>
      <c r="B3046" s="449"/>
      <c r="C3046" s="449"/>
      <c r="D3046" s="449"/>
      <c r="E3046" s="449"/>
      <c r="F3046" s="449"/>
      <c r="G3046" s="449"/>
      <c r="H3046" s="449"/>
      <c r="I3046" s="449"/>
      <c r="J3046" s="449"/>
      <c r="K3046" s="449"/>
      <c r="L3046" s="449"/>
      <c r="M3046" s="449"/>
      <c r="N3046" s="449"/>
    </row>
    <row r="3047" spans="1:14" ht="24.95" customHeight="1" x14ac:dyDescent="0.2">
      <c r="A3047" s="449"/>
      <c r="B3047" s="449"/>
      <c r="C3047" s="449"/>
      <c r="D3047" s="449"/>
      <c r="E3047" s="449"/>
      <c r="F3047" s="449"/>
      <c r="G3047" s="449"/>
      <c r="H3047" s="449"/>
      <c r="I3047" s="449"/>
      <c r="J3047" s="449"/>
      <c r="K3047" s="449"/>
      <c r="L3047" s="449"/>
      <c r="M3047" s="449"/>
      <c r="N3047" s="449"/>
    </row>
    <row r="3048" spans="1:14" ht="24.95" customHeight="1" x14ac:dyDescent="0.2">
      <c r="A3048" s="449"/>
      <c r="B3048" s="449"/>
      <c r="C3048" s="449"/>
      <c r="D3048" s="449"/>
      <c r="E3048" s="449"/>
      <c r="F3048" s="449"/>
      <c r="G3048" s="449"/>
      <c r="H3048" s="449"/>
      <c r="I3048" s="449"/>
      <c r="J3048" s="449"/>
      <c r="K3048" s="449"/>
      <c r="L3048" s="449"/>
      <c r="M3048" s="449"/>
      <c r="N3048" s="449"/>
    </row>
    <row r="3049" spans="1:14" ht="24.95" customHeight="1" x14ac:dyDescent="0.2">
      <c r="A3049" s="449"/>
      <c r="B3049" s="449"/>
      <c r="C3049" s="449"/>
      <c r="D3049" s="449"/>
      <c r="E3049" s="449"/>
      <c r="F3049" s="449"/>
      <c r="G3049" s="449"/>
      <c r="H3049" s="449"/>
      <c r="I3049" s="449"/>
      <c r="J3049" s="449"/>
      <c r="K3049" s="449"/>
      <c r="L3049" s="449"/>
      <c r="M3049" s="449"/>
      <c r="N3049" s="449"/>
    </row>
    <row r="3050" spans="1:14" ht="24.95" customHeight="1" x14ac:dyDescent="0.2">
      <c r="A3050" s="449"/>
      <c r="B3050" s="449"/>
      <c r="C3050" s="449"/>
      <c r="D3050" s="449"/>
      <c r="E3050" s="449"/>
      <c r="F3050" s="449"/>
      <c r="G3050" s="449"/>
      <c r="H3050" s="449"/>
      <c r="I3050" s="449"/>
      <c r="J3050" s="449"/>
      <c r="K3050" s="449"/>
      <c r="L3050" s="449"/>
      <c r="M3050" s="449"/>
      <c r="N3050" s="449"/>
    </row>
    <row r="3051" spans="1:14" ht="24.95" customHeight="1" x14ac:dyDescent="0.2">
      <c r="A3051" s="449"/>
      <c r="B3051" s="449"/>
      <c r="C3051" s="449"/>
      <c r="D3051" s="449"/>
      <c r="E3051" s="449"/>
      <c r="F3051" s="449"/>
      <c r="G3051" s="449"/>
      <c r="H3051" s="449"/>
      <c r="I3051" s="449"/>
      <c r="J3051" s="449"/>
      <c r="K3051" s="449"/>
      <c r="L3051" s="449"/>
      <c r="M3051" s="449"/>
      <c r="N3051" s="449"/>
    </row>
    <row r="3052" spans="1:14" ht="24.95" customHeight="1" x14ac:dyDescent="0.2">
      <c r="A3052" s="449"/>
      <c r="B3052" s="449"/>
      <c r="C3052" s="449"/>
      <c r="D3052" s="449"/>
      <c r="E3052" s="449"/>
      <c r="F3052" s="449"/>
      <c r="G3052" s="449"/>
      <c r="H3052" s="449"/>
      <c r="I3052" s="449"/>
      <c r="J3052" s="449"/>
      <c r="K3052" s="449"/>
      <c r="L3052" s="449"/>
      <c r="M3052" s="449"/>
      <c r="N3052" s="449"/>
    </row>
    <row r="3053" spans="1:14" ht="24.95" customHeight="1" x14ac:dyDescent="0.2">
      <c r="A3053" s="449"/>
      <c r="B3053" s="449"/>
      <c r="C3053" s="449"/>
      <c r="D3053" s="449"/>
      <c r="E3053" s="449"/>
      <c r="F3053" s="449"/>
      <c r="G3053" s="449"/>
      <c r="H3053" s="449"/>
      <c r="I3053" s="449"/>
      <c r="J3053" s="449"/>
      <c r="K3053" s="449"/>
      <c r="L3053" s="449"/>
      <c r="M3053" s="449"/>
      <c r="N3053" s="449"/>
    </row>
    <row r="3054" spans="1:14" ht="24.95" customHeight="1" x14ac:dyDescent="0.2">
      <c r="A3054" s="449"/>
      <c r="B3054" s="449"/>
      <c r="C3054" s="449"/>
      <c r="D3054" s="449"/>
      <c r="E3054" s="449"/>
      <c r="F3054" s="449"/>
      <c r="G3054" s="449"/>
      <c r="H3054" s="449"/>
      <c r="I3054" s="449"/>
      <c r="J3054" s="449"/>
      <c r="K3054" s="449"/>
      <c r="L3054" s="449"/>
      <c r="M3054" s="449"/>
      <c r="N3054" s="449"/>
    </row>
    <row r="3055" spans="1:14" ht="24.95" customHeight="1" x14ac:dyDescent="0.2">
      <c r="A3055" s="449"/>
      <c r="B3055" s="449"/>
      <c r="C3055" s="449"/>
      <c r="D3055" s="449"/>
      <c r="E3055" s="449"/>
      <c r="F3055" s="449"/>
      <c r="G3055" s="449"/>
      <c r="H3055" s="449"/>
      <c r="I3055" s="449"/>
      <c r="J3055" s="449"/>
      <c r="K3055" s="449"/>
      <c r="L3055" s="449"/>
      <c r="M3055" s="449"/>
      <c r="N3055" s="449"/>
    </row>
    <row r="3056" spans="1:14" ht="24.95" customHeight="1" x14ac:dyDescent="0.2">
      <c r="A3056" s="449"/>
      <c r="B3056" s="449"/>
      <c r="C3056" s="449"/>
      <c r="D3056" s="449"/>
      <c r="E3056" s="449"/>
      <c r="F3056" s="449"/>
      <c r="G3056" s="449"/>
      <c r="H3056" s="449"/>
      <c r="I3056" s="449"/>
      <c r="J3056" s="449"/>
      <c r="K3056" s="449"/>
      <c r="L3056" s="449"/>
      <c r="M3056" s="449"/>
      <c r="N3056" s="449"/>
    </row>
    <row r="3057" spans="1:14" ht="24.95" customHeight="1" x14ac:dyDescent="0.2">
      <c r="A3057" s="449"/>
      <c r="B3057" s="449"/>
      <c r="C3057" s="449"/>
      <c r="D3057" s="449"/>
      <c r="E3057" s="449"/>
      <c r="F3057" s="449"/>
      <c r="G3057" s="449"/>
      <c r="H3057" s="449"/>
      <c r="I3057" s="449"/>
      <c r="J3057" s="449"/>
      <c r="K3057" s="449"/>
      <c r="L3057" s="449"/>
      <c r="M3057" s="449"/>
      <c r="N3057" s="449"/>
    </row>
    <row r="3058" spans="1:14" ht="24.95" customHeight="1" x14ac:dyDescent="0.2">
      <c r="A3058" s="449"/>
      <c r="B3058" s="449"/>
      <c r="C3058" s="449"/>
      <c r="D3058" s="449"/>
      <c r="E3058" s="449"/>
      <c r="F3058" s="449"/>
      <c r="G3058" s="449"/>
      <c r="H3058" s="449"/>
      <c r="I3058" s="449"/>
      <c r="J3058" s="449"/>
      <c r="K3058" s="449"/>
      <c r="L3058" s="449"/>
      <c r="M3058" s="449"/>
      <c r="N3058" s="449"/>
    </row>
    <row r="3059" spans="1:14" ht="24.95" customHeight="1" x14ac:dyDescent="0.2">
      <c r="A3059" s="449"/>
      <c r="B3059" s="449"/>
      <c r="C3059" s="449"/>
      <c r="D3059" s="449"/>
      <c r="E3059" s="449"/>
      <c r="F3059" s="449"/>
      <c r="G3059" s="449"/>
      <c r="H3059" s="449"/>
      <c r="I3059" s="449"/>
      <c r="J3059" s="449"/>
      <c r="K3059" s="449"/>
      <c r="L3059" s="449"/>
      <c r="M3059" s="449"/>
      <c r="N3059" s="449"/>
    </row>
    <row r="3060" spans="1:14" ht="24.95" customHeight="1" x14ac:dyDescent="0.2">
      <c r="A3060" s="449"/>
      <c r="B3060" s="449"/>
      <c r="C3060" s="449"/>
      <c r="D3060" s="449"/>
      <c r="E3060" s="449"/>
      <c r="F3060" s="449"/>
      <c r="G3060" s="449"/>
      <c r="H3060" s="449"/>
      <c r="I3060" s="449"/>
      <c r="J3060" s="449"/>
      <c r="K3060" s="449"/>
      <c r="L3060" s="449"/>
      <c r="M3060" s="449"/>
      <c r="N3060" s="449"/>
    </row>
    <row r="3061" spans="1:14" ht="24.95" customHeight="1" x14ac:dyDescent="0.2">
      <c r="A3061" s="449"/>
      <c r="B3061" s="449"/>
      <c r="C3061" s="449"/>
      <c r="D3061" s="449"/>
      <c r="E3061" s="449"/>
      <c r="F3061" s="449"/>
      <c r="G3061" s="449"/>
      <c r="H3061" s="449"/>
      <c r="I3061" s="449"/>
      <c r="J3061" s="449"/>
      <c r="K3061" s="449"/>
      <c r="L3061" s="449"/>
      <c r="M3061" s="449"/>
      <c r="N3061" s="449"/>
    </row>
    <row r="3062" spans="1:14" ht="24.95" customHeight="1" x14ac:dyDescent="0.2">
      <c r="A3062" s="449"/>
      <c r="B3062" s="449"/>
      <c r="C3062" s="449"/>
      <c r="D3062" s="449"/>
      <c r="E3062" s="449"/>
      <c r="F3062" s="449"/>
      <c r="G3062" s="449"/>
      <c r="H3062" s="449"/>
      <c r="I3062" s="449"/>
      <c r="J3062" s="449"/>
      <c r="K3062" s="449"/>
      <c r="L3062" s="449"/>
      <c r="M3062" s="449"/>
      <c r="N3062" s="449"/>
    </row>
    <row r="3063" spans="1:14" ht="24.95" customHeight="1" x14ac:dyDescent="0.2">
      <c r="A3063" s="449"/>
      <c r="B3063" s="449"/>
      <c r="C3063" s="449"/>
      <c r="D3063" s="449"/>
      <c r="E3063" s="449"/>
      <c r="F3063" s="449"/>
      <c r="G3063" s="449"/>
      <c r="H3063" s="449"/>
      <c r="I3063" s="449"/>
      <c r="J3063" s="449"/>
      <c r="K3063" s="449"/>
      <c r="L3063" s="449"/>
      <c r="M3063" s="449"/>
      <c r="N3063" s="449"/>
    </row>
    <row r="3064" spans="1:14" ht="24.95" customHeight="1" x14ac:dyDescent="0.2">
      <c r="A3064" s="449"/>
      <c r="B3064" s="449"/>
      <c r="C3064" s="449"/>
      <c r="D3064" s="449"/>
      <c r="E3064" s="449"/>
      <c r="F3064" s="449"/>
      <c r="G3064" s="449"/>
      <c r="H3064" s="449"/>
      <c r="I3064" s="449"/>
      <c r="J3064" s="449"/>
      <c r="K3064" s="449"/>
      <c r="L3064" s="449"/>
      <c r="M3064" s="449"/>
      <c r="N3064" s="449"/>
    </row>
    <row r="3065" spans="1:14" ht="24.95" customHeight="1" x14ac:dyDescent="0.2">
      <c r="A3065" s="449"/>
      <c r="B3065" s="449"/>
      <c r="C3065" s="449"/>
      <c r="D3065" s="449"/>
      <c r="E3065" s="449"/>
      <c r="F3065" s="449"/>
      <c r="G3065" s="449"/>
      <c r="H3065" s="449"/>
      <c r="I3065" s="449"/>
      <c r="J3065" s="449"/>
      <c r="K3065" s="449"/>
      <c r="L3065" s="449"/>
      <c r="M3065" s="449"/>
      <c r="N3065" s="449"/>
    </row>
    <row r="3066" spans="1:14" ht="24.95" customHeight="1" x14ac:dyDescent="0.2">
      <c r="A3066" s="449"/>
      <c r="B3066" s="449"/>
      <c r="C3066" s="449"/>
      <c r="D3066" s="449"/>
      <c r="E3066" s="449"/>
      <c r="F3066" s="449"/>
      <c r="G3066" s="449"/>
      <c r="H3066" s="449"/>
      <c r="I3066" s="449"/>
      <c r="J3066" s="449"/>
      <c r="K3066" s="449"/>
      <c r="L3066" s="449"/>
      <c r="M3066" s="449"/>
      <c r="N3066" s="449"/>
    </row>
    <row r="3067" spans="1:14" ht="24.95" customHeight="1" x14ac:dyDescent="0.2">
      <c r="A3067" s="449"/>
      <c r="B3067" s="449"/>
      <c r="C3067" s="449"/>
      <c r="D3067" s="449"/>
      <c r="E3067" s="449"/>
      <c r="F3067" s="449"/>
      <c r="G3067" s="449"/>
      <c r="H3067" s="449"/>
      <c r="I3067" s="449"/>
      <c r="J3067" s="449"/>
      <c r="K3067" s="449"/>
      <c r="L3067" s="449"/>
      <c r="M3067" s="449"/>
      <c r="N3067" s="449"/>
    </row>
    <row r="3068" spans="1:14" ht="24.95" customHeight="1" x14ac:dyDescent="0.2">
      <c r="A3068" s="449"/>
      <c r="B3068" s="449"/>
      <c r="C3068" s="449"/>
      <c r="D3068" s="449"/>
      <c r="E3068" s="449"/>
      <c r="F3068" s="449"/>
      <c r="G3068" s="449"/>
      <c r="H3068" s="449"/>
      <c r="I3068" s="449"/>
      <c r="J3068" s="449"/>
      <c r="K3068" s="449"/>
      <c r="L3068" s="449"/>
      <c r="M3068" s="449"/>
      <c r="N3068" s="4">
        <v>40</v>
      </c>
    </row>
    <row r="3069" spans="1:14" ht="39.950000000000003" customHeight="1" x14ac:dyDescent="0.2">
      <c r="A3069" s="655" t="s">
        <v>604</v>
      </c>
      <c r="B3069" s="655"/>
      <c r="C3069" s="655"/>
      <c r="D3069" s="655"/>
      <c r="E3069" s="655"/>
      <c r="F3069" s="655"/>
      <c r="G3069" s="655"/>
      <c r="H3069" s="655"/>
      <c r="I3069" s="655"/>
      <c r="J3069" s="655"/>
      <c r="K3069" s="655"/>
      <c r="L3069" s="655"/>
      <c r="M3069" s="655"/>
      <c r="N3069" s="655"/>
    </row>
    <row r="3070" spans="1:14" ht="24.95" customHeight="1" x14ac:dyDescent="0.2">
      <c r="A3070" s="449"/>
      <c r="B3070" s="449"/>
      <c r="C3070" s="449"/>
      <c r="D3070" s="449"/>
      <c r="E3070" s="449"/>
      <c r="F3070" s="449"/>
      <c r="G3070" s="449"/>
      <c r="H3070" s="449"/>
      <c r="I3070" s="449"/>
      <c r="J3070" s="449"/>
      <c r="K3070" s="449"/>
      <c r="L3070" s="449"/>
      <c r="M3070" s="449"/>
      <c r="N3070" s="449"/>
    </row>
    <row r="3071" spans="1:14" ht="24.95" customHeight="1" x14ac:dyDescent="0.2">
      <c r="A3071" s="367"/>
      <c r="B3071" s="534" t="s">
        <v>45</v>
      </c>
      <c r="C3071" s="534" t="s">
        <v>46</v>
      </c>
      <c r="D3071" s="534" t="s">
        <v>47</v>
      </c>
      <c r="E3071" s="534" t="s">
        <v>48</v>
      </c>
      <c r="F3071" s="534" t="s">
        <v>49</v>
      </c>
      <c r="G3071" s="534" t="s">
        <v>50</v>
      </c>
      <c r="H3071" s="534" t="s">
        <v>51</v>
      </c>
      <c r="I3071" s="534" t="s">
        <v>61</v>
      </c>
      <c r="J3071" s="534" t="s">
        <v>62</v>
      </c>
      <c r="K3071" s="534" t="s">
        <v>54</v>
      </c>
      <c r="L3071" s="534" t="s">
        <v>63</v>
      </c>
      <c r="M3071" s="534" t="s">
        <v>56</v>
      </c>
      <c r="N3071" s="534" t="s">
        <v>13</v>
      </c>
    </row>
    <row r="3072" spans="1:14" ht="24.95" customHeight="1" x14ac:dyDescent="0.2">
      <c r="A3072" s="549" t="s">
        <v>289</v>
      </c>
      <c r="B3072" s="550">
        <v>4885730.6969665755</v>
      </c>
      <c r="C3072" s="550">
        <v>6633171.2152243219</v>
      </c>
      <c r="D3072" s="550">
        <v>7339940.0741862347</v>
      </c>
      <c r="E3072" s="550">
        <v>14128386.763253072</v>
      </c>
      <c r="F3072" s="550">
        <v>11575851.088289618</v>
      </c>
      <c r="G3072" s="550">
        <v>11452625.280679055</v>
      </c>
      <c r="H3072" s="550">
        <v>12078715.485202687</v>
      </c>
      <c r="I3072" s="550">
        <v>17352757.990607254</v>
      </c>
      <c r="J3072" s="550">
        <v>11622615.084573932</v>
      </c>
      <c r="K3072" s="550">
        <v>10429398.865652414</v>
      </c>
      <c r="L3072" s="550">
        <v>9158249.0798040051</v>
      </c>
      <c r="M3072" s="550">
        <v>7142514.7594798552</v>
      </c>
      <c r="N3072" s="629">
        <v>123799956.383919</v>
      </c>
    </row>
    <row r="3073" spans="1:14" ht="24.95" customHeight="1" x14ac:dyDescent="0.2">
      <c r="A3073" s="549" t="s">
        <v>291</v>
      </c>
      <c r="B3073" s="550">
        <v>2862048.133271059</v>
      </c>
      <c r="C3073" s="550">
        <v>3811026.2347428296</v>
      </c>
      <c r="D3073" s="550">
        <v>4594043.0742295021</v>
      </c>
      <c r="E3073" s="550">
        <v>7703489.5615747841</v>
      </c>
      <c r="F3073" s="550">
        <v>6649355.9270804478</v>
      </c>
      <c r="G3073" s="550">
        <v>7031473.6679608179</v>
      </c>
      <c r="H3073" s="550">
        <v>8102922.0235255221</v>
      </c>
      <c r="I3073" s="550">
        <v>12082536.877826072</v>
      </c>
      <c r="J3073" s="550">
        <v>7190965.1456266437</v>
      </c>
      <c r="K3073" s="550">
        <v>3573735.4097288083</v>
      </c>
      <c r="L3073" s="550">
        <v>3058172.7736887373</v>
      </c>
      <c r="M3073" s="550">
        <v>2387931.0465282537</v>
      </c>
      <c r="N3073" s="629">
        <v>69047699.875783473</v>
      </c>
    </row>
    <row r="3074" spans="1:14" ht="24.95" customHeight="1" x14ac:dyDescent="0.2">
      <c r="A3074" s="549" t="s">
        <v>293</v>
      </c>
      <c r="B3074" s="550">
        <v>2543332.5917698774</v>
      </c>
      <c r="C3074" s="550">
        <v>3427970.4320598883</v>
      </c>
      <c r="D3074" s="550">
        <v>3927492.0379001903</v>
      </c>
      <c r="E3074" s="550">
        <v>7233875.1589166252</v>
      </c>
      <c r="F3074" s="550">
        <v>11766116.856833257</v>
      </c>
      <c r="G3074" s="550">
        <v>11894510.875432614</v>
      </c>
      <c r="H3074" s="550">
        <v>10892218.535753971</v>
      </c>
      <c r="I3074" s="550">
        <v>15739443.821750447</v>
      </c>
      <c r="J3074" s="550">
        <v>10434500.996481951</v>
      </c>
      <c r="K3074" s="550">
        <v>10010201.150840802</v>
      </c>
      <c r="L3074" s="550">
        <v>8756167.7263224069</v>
      </c>
      <c r="M3074" s="550">
        <v>6938389.0181130646</v>
      </c>
      <c r="N3074" s="629">
        <v>103564219.20217511</v>
      </c>
    </row>
    <row r="3075" spans="1:14" ht="24.95" customHeight="1" x14ac:dyDescent="0.2">
      <c r="A3075" s="549" t="s">
        <v>295</v>
      </c>
      <c r="B3075" s="550">
        <v>542712.18115215271</v>
      </c>
      <c r="C3075" s="550">
        <v>759833.74867705186</v>
      </c>
      <c r="D3075" s="550">
        <v>818879.68298991676</v>
      </c>
      <c r="E3075" s="550">
        <v>1787444.3178804282</v>
      </c>
      <c r="F3075" s="550">
        <v>1954074.0494462177</v>
      </c>
      <c r="G3075" s="550">
        <v>1933149.8994394911</v>
      </c>
      <c r="H3075" s="550">
        <v>1580059.2924796022</v>
      </c>
      <c r="I3075" s="550">
        <v>2347566.8399126502</v>
      </c>
      <c r="J3075" s="550">
        <v>1466173.1416600384</v>
      </c>
      <c r="K3075" s="550">
        <v>2059294.9972180033</v>
      </c>
      <c r="L3075" s="550">
        <v>1720483.8573921346</v>
      </c>
      <c r="M3075" s="550">
        <v>1414912.0290595947</v>
      </c>
      <c r="N3075" s="629">
        <v>18384584.037307285</v>
      </c>
    </row>
    <row r="3076" spans="1:14" ht="24.95" customHeight="1" x14ac:dyDescent="0.2">
      <c r="A3076" s="549" t="s">
        <v>297</v>
      </c>
      <c r="B3076" s="550">
        <v>1532049.7865374265</v>
      </c>
      <c r="C3076" s="550">
        <v>2103002.383051239</v>
      </c>
      <c r="D3076" s="550">
        <v>2390848.6470695115</v>
      </c>
      <c r="E3076" s="550">
        <v>4450050.2881835401</v>
      </c>
      <c r="F3076" s="550">
        <v>2713562.274029498</v>
      </c>
      <c r="G3076" s="550">
        <v>2866910.9866202981</v>
      </c>
      <c r="H3076" s="550">
        <v>2854579.0231847307</v>
      </c>
      <c r="I3076" s="550">
        <v>4065599.1440347969</v>
      </c>
      <c r="J3076" s="550">
        <v>2683863.2450606087</v>
      </c>
      <c r="K3076" s="550">
        <v>4646547.8408019235</v>
      </c>
      <c r="L3076" s="550">
        <v>4095283.7176087429</v>
      </c>
      <c r="M3076" s="550">
        <v>3196503.548815873</v>
      </c>
      <c r="N3076" s="629">
        <v>37598800.884998187</v>
      </c>
    </row>
    <row r="3077" spans="1:14" ht="24.95" customHeight="1" x14ac:dyDescent="0.2">
      <c r="A3077" s="549" t="s">
        <v>298</v>
      </c>
      <c r="B3077" s="550">
        <v>29733.363120567374</v>
      </c>
      <c r="C3077" s="550">
        <v>37317.23936170213</v>
      </c>
      <c r="D3077" s="550">
        <v>41901.536879432628</v>
      </c>
      <c r="E3077" s="550">
        <v>58505.617521367531</v>
      </c>
      <c r="F3077" s="550">
        <v>57013.489583333343</v>
      </c>
      <c r="G3077" s="550">
        <v>54352.760416666679</v>
      </c>
      <c r="H3077" s="550">
        <v>193781.31214554049</v>
      </c>
      <c r="I3077" s="550">
        <v>267243.21619364992</v>
      </c>
      <c r="J3077" s="550">
        <v>208528.51300632631</v>
      </c>
      <c r="K3077" s="550">
        <v>0</v>
      </c>
      <c r="L3077" s="550">
        <v>0</v>
      </c>
      <c r="M3077" s="550">
        <v>0</v>
      </c>
      <c r="N3077" s="629">
        <v>948377.04822858633</v>
      </c>
    </row>
    <row r="3078" spans="1:14" ht="24.95" customHeight="1" x14ac:dyDescent="0.2">
      <c r="A3078" s="535" t="s">
        <v>284</v>
      </c>
      <c r="B3078" s="630">
        <v>12395606.752817657</v>
      </c>
      <c r="C3078" s="630">
        <v>16772321.253117032</v>
      </c>
      <c r="D3078" s="630">
        <v>19113105.053254787</v>
      </c>
      <c r="E3078" s="630">
        <v>35361751.707329817</v>
      </c>
      <c r="F3078" s="630">
        <v>34715973.685262375</v>
      </c>
      <c r="G3078" s="630">
        <v>35233023.470548943</v>
      </c>
      <c r="H3078" s="630">
        <v>35702275.672292046</v>
      </c>
      <c r="I3078" s="630">
        <v>51855147.890324876</v>
      </c>
      <c r="J3078" s="630">
        <v>33606646.126409501</v>
      </c>
      <c r="K3078" s="630">
        <v>30719178.264241952</v>
      </c>
      <c r="L3078" s="630">
        <v>26788357.154816028</v>
      </c>
      <c r="M3078" s="630">
        <v>21080250.401996642</v>
      </c>
      <c r="N3078" s="630">
        <v>353343637.43241161</v>
      </c>
    </row>
    <row r="3079" spans="1:14" ht="24.95" customHeight="1" x14ac:dyDescent="0.2">
      <c r="A3079" s="449"/>
      <c r="B3079" s="449"/>
      <c r="C3079" s="449"/>
      <c r="D3079" s="449"/>
      <c r="E3079" s="449"/>
      <c r="F3079" s="449"/>
      <c r="G3079" s="449"/>
      <c r="H3079" s="449"/>
      <c r="I3079" s="449"/>
      <c r="J3079" s="449"/>
      <c r="K3079" s="449"/>
      <c r="L3079" s="449"/>
      <c r="M3079" s="449"/>
      <c r="N3079" s="449"/>
    </row>
    <row r="3080" spans="1:14" ht="24.95" customHeight="1" x14ac:dyDescent="0.2">
      <c r="A3080" s="449"/>
      <c r="B3080" s="449"/>
      <c r="C3080" s="449"/>
      <c r="D3080" s="449"/>
      <c r="E3080" s="449"/>
      <c r="F3080" s="449"/>
      <c r="G3080" s="449"/>
      <c r="H3080" s="449"/>
      <c r="I3080" s="449"/>
      <c r="J3080" s="449"/>
      <c r="K3080" s="449"/>
      <c r="L3080" s="449"/>
      <c r="M3080" s="449"/>
      <c r="N3080" s="449"/>
    </row>
    <row r="3081" spans="1:14" ht="24.95" customHeight="1" x14ac:dyDescent="0.2">
      <c r="A3081" s="449"/>
      <c r="B3081" s="449"/>
      <c r="C3081" s="449"/>
      <c r="D3081" s="449"/>
      <c r="E3081" s="449"/>
      <c r="F3081" s="449"/>
      <c r="G3081" s="449"/>
      <c r="H3081" s="449"/>
      <c r="I3081" s="449"/>
      <c r="J3081" s="449"/>
      <c r="K3081" s="449"/>
      <c r="L3081" s="449"/>
      <c r="M3081" s="449"/>
      <c r="N3081" s="449"/>
    </row>
    <row r="3082" spans="1:14" ht="24.95" customHeight="1" x14ac:dyDescent="0.2">
      <c r="A3082" s="449"/>
      <c r="B3082" s="449"/>
      <c r="C3082" s="449"/>
      <c r="D3082" s="449"/>
      <c r="E3082" s="449"/>
      <c r="F3082" s="449"/>
      <c r="G3082" s="449"/>
      <c r="H3082" s="449"/>
      <c r="I3082" s="449"/>
      <c r="J3082" s="449"/>
      <c r="K3082" s="449"/>
      <c r="L3082" s="449"/>
      <c r="M3082" s="449"/>
      <c r="N3082" s="449"/>
    </row>
    <row r="3083" spans="1:14" ht="24.95" customHeight="1" x14ac:dyDescent="0.2">
      <c r="A3083" s="449"/>
      <c r="B3083" s="449"/>
      <c r="C3083" s="449"/>
      <c r="D3083" s="449"/>
      <c r="E3083" s="449"/>
      <c r="F3083" s="449"/>
      <c r="G3083" s="449"/>
      <c r="H3083" s="449"/>
      <c r="I3083" s="449"/>
      <c r="J3083" s="449"/>
      <c r="K3083" s="449"/>
      <c r="L3083" s="449"/>
      <c r="M3083" s="449"/>
      <c r="N3083" s="449"/>
    </row>
    <row r="3084" spans="1:14" ht="24.95" customHeight="1" x14ac:dyDescent="0.2">
      <c r="A3084" s="449"/>
      <c r="B3084" s="449"/>
      <c r="C3084" s="449"/>
      <c r="D3084" s="449"/>
      <c r="E3084" s="449"/>
      <c r="F3084" s="449"/>
      <c r="G3084" s="449"/>
      <c r="H3084" s="449"/>
      <c r="I3084" s="449"/>
      <c r="J3084" s="449"/>
      <c r="K3084" s="449"/>
      <c r="L3084" s="449"/>
      <c r="M3084" s="449"/>
      <c r="N3084" s="449"/>
    </row>
    <row r="3085" spans="1:14" ht="24.95" customHeight="1" x14ac:dyDescent="0.2">
      <c r="A3085" s="449"/>
      <c r="B3085" s="449"/>
      <c r="C3085" s="449"/>
      <c r="D3085" s="449"/>
      <c r="E3085" s="449"/>
      <c r="F3085" s="449"/>
      <c r="G3085" s="449"/>
      <c r="H3085" s="449"/>
      <c r="I3085" s="449"/>
      <c r="J3085" s="449"/>
      <c r="K3085" s="449"/>
      <c r="L3085" s="449"/>
      <c r="M3085" s="449"/>
      <c r="N3085" s="449"/>
    </row>
    <row r="3086" spans="1:14" ht="24.95" customHeight="1" x14ac:dyDescent="0.2">
      <c r="A3086" s="449"/>
      <c r="B3086" s="449"/>
      <c r="C3086" s="449"/>
      <c r="D3086" s="449"/>
      <c r="E3086" s="449"/>
      <c r="F3086" s="449"/>
      <c r="G3086" s="449"/>
      <c r="H3086" s="449"/>
      <c r="I3086" s="449"/>
      <c r="J3086" s="449"/>
      <c r="K3086" s="449"/>
      <c r="L3086" s="449"/>
      <c r="M3086" s="449"/>
      <c r="N3086" s="449"/>
    </row>
    <row r="3087" spans="1:14" ht="24.95" customHeight="1" x14ac:dyDescent="0.2">
      <c r="A3087" s="449"/>
      <c r="B3087" s="449"/>
      <c r="C3087" s="449"/>
      <c r="D3087" s="449"/>
      <c r="E3087" s="449"/>
      <c r="F3087" s="449"/>
      <c r="G3087" s="449"/>
      <c r="H3087" s="449"/>
      <c r="I3087" s="449"/>
      <c r="J3087" s="449"/>
      <c r="K3087" s="449"/>
      <c r="L3087" s="449"/>
      <c r="M3087" s="449"/>
      <c r="N3087" s="449"/>
    </row>
    <row r="3088" spans="1:14" ht="24.95" customHeight="1" x14ac:dyDescent="0.2">
      <c r="A3088" s="449"/>
      <c r="B3088" s="449"/>
      <c r="C3088" s="449"/>
      <c r="D3088" s="449"/>
      <c r="E3088" s="449"/>
      <c r="F3088" s="449"/>
      <c r="G3088" s="449"/>
      <c r="H3088" s="449"/>
      <c r="I3088" s="449"/>
      <c r="J3088" s="449"/>
      <c r="K3088" s="449"/>
      <c r="L3088" s="449"/>
      <c r="M3088" s="449"/>
      <c r="N3088" s="449"/>
    </row>
    <row r="3089" spans="1:14" ht="24.95" customHeight="1" x14ac:dyDescent="0.2">
      <c r="A3089" s="449"/>
      <c r="B3089" s="449"/>
      <c r="C3089" s="449"/>
      <c r="D3089" s="449"/>
      <c r="E3089" s="449"/>
      <c r="F3089" s="449"/>
      <c r="G3089" s="449"/>
      <c r="H3089" s="449"/>
      <c r="I3089" s="449"/>
      <c r="J3089" s="449"/>
      <c r="K3089" s="449"/>
      <c r="L3089" s="449"/>
      <c r="M3089" s="449"/>
      <c r="N3089" s="449"/>
    </row>
    <row r="3090" spans="1:14" ht="24.95" customHeight="1" x14ac:dyDescent="0.2">
      <c r="A3090" s="449"/>
      <c r="B3090" s="449"/>
      <c r="C3090" s="449"/>
      <c r="D3090" s="449"/>
      <c r="E3090" s="449"/>
      <c r="F3090" s="449"/>
      <c r="G3090" s="449"/>
      <c r="H3090" s="449"/>
      <c r="I3090" s="449"/>
      <c r="J3090" s="449"/>
      <c r="K3090" s="449"/>
      <c r="L3090" s="449"/>
      <c r="M3090" s="449"/>
      <c r="N3090" s="449"/>
    </row>
    <row r="3091" spans="1:14" ht="24.95" customHeight="1" x14ac:dyDescent="0.2">
      <c r="A3091" s="449"/>
      <c r="B3091" s="449"/>
      <c r="C3091" s="449"/>
      <c r="D3091" s="449"/>
      <c r="E3091" s="449"/>
      <c r="F3091" s="449"/>
      <c r="G3091" s="449"/>
      <c r="H3091" s="449"/>
      <c r="I3091" s="449"/>
      <c r="J3091" s="449"/>
      <c r="K3091" s="449"/>
      <c r="L3091" s="449"/>
      <c r="M3091" s="449"/>
      <c r="N3091" s="449"/>
    </row>
    <row r="3092" spans="1:14" ht="24.95" customHeight="1" x14ac:dyDescent="0.2">
      <c r="A3092" s="449"/>
      <c r="B3092" s="449"/>
      <c r="C3092" s="449"/>
      <c r="D3092" s="449"/>
      <c r="E3092" s="449"/>
      <c r="F3092" s="449"/>
      <c r="G3092" s="449"/>
      <c r="H3092" s="449"/>
      <c r="I3092" s="449"/>
      <c r="J3092" s="449"/>
      <c r="K3092" s="449"/>
      <c r="L3092" s="449"/>
      <c r="M3092" s="449"/>
      <c r="N3092" s="449"/>
    </row>
    <row r="3093" spans="1:14" ht="24.95" customHeight="1" x14ac:dyDescent="0.2">
      <c r="A3093" s="449"/>
      <c r="B3093" s="449"/>
      <c r="C3093" s="449"/>
      <c r="D3093" s="449"/>
      <c r="E3093" s="449"/>
      <c r="F3093" s="449"/>
      <c r="G3093" s="449"/>
      <c r="H3093" s="449"/>
      <c r="I3093" s="449"/>
      <c r="J3093" s="449"/>
      <c r="K3093" s="449"/>
      <c r="L3093" s="449"/>
      <c r="M3093" s="449"/>
      <c r="N3093" s="449"/>
    </row>
    <row r="3094" spans="1:14" ht="24.95" customHeight="1" x14ac:dyDescent="0.2">
      <c r="A3094" s="449"/>
      <c r="B3094" s="449"/>
      <c r="C3094" s="449"/>
      <c r="D3094" s="449"/>
      <c r="E3094" s="449"/>
      <c r="F3094" s="449"/>
      <c r="G3094" s="449"/>
      <c r="H3094" s="449"/>
      <c r="I3094" s="449"/>
      <c r="J3094" s="449"/>
      <c r="K3094" s="449"/>
      <c r="L3094" s="449"/>
      <c r="M3094" s="449"/>
      <c r="N3094" s="449"/>
    </row>
    <row r="3095" spans="1:14" ht="39.950000000000003" customHeight="1" x14ac:dyDescent="0.2">
      <c r="A3095" s="655" t="s">
        <v>605</v>
      </c>
      <c r="B3095" s="655"/>
      <c r="C3095" s="655"/>
      <c r="D3095" s="655"/>
      <c r="E3095" s="655"/>
      <c r="F3095" s="655"/>
      <c r="G3095" s="655"/>
      <c r="H3095" s="655"/>
      <c r="I3095" s="655"/>
      <c r="J3095" s="655"/>
      <c r="K3095" s="655"/>
      <c r="L3095" s="655"/>
      <c r="M3095" s="655"/>
      <c r="N3095" s="655"/>
    </row>
    <row r="3096" spans="1:14" ht="24.95" customHeight="1" x14ac:dyDescent="0.2">
      <c r="A3096" s="449"/>
      <c r="B3096" s="449"/>
      <c r="C3096" s="449"/>
      <c r="D3096" s="449"/>
      <c r="E3096" s="449"/>
      <c r="F3096" s="449"/>
      <c r="G3096" s="449"/>
      <c r="H3096" s="449"/>
      <c r="I3096" s="449"/>
      <c r="J3096" s="449"/>
      <c r="K3096" s="449"/>
      <c r="L3096" s="449"/>
      <c r="M3096" s="449"/>
      <c r="N3096" s="449"/>
    </row>
    <row r="3097" spans="1:14" ht="24.95" customHeight="1" x14ac:dyDescent="0.2">
      <c r="A3097" s="367"/>
      <c r="B3097" s="534" t="s">
        <v>45</v>
      </c>
      <c r="C3097" s="534" t="s">
        <v>46</v>
      </c>
      <c r="D3097" s="534" t="s">
        <v>47</v>
      </c>
      <c r="E3097" s="534" t="s">
        <v>48</v>
      </c>
      <c r="F3097" s="534" t="s">
        <v>49</v>
      </c>
      <c r="G3097" s="534" t="s">
        <v>50</v>
      </c>
      <c r="H3097" s="534" t="s">
        <v>51</v>
      </c>
      <c r="I3097" s="534" t="s">
        <v>61</v>
      </c>
      <c r="J3097" s="534" t="s">
        <v>62</v>
      </c>
      <c r="K3097" s="534" t="s">
        <v>54</v>
      </c>
      <c r="L3097" s="534" t="s">
        <v>63</v>
      </c>
      <c r="M3097" s="534" t="s">
        <v>56</v>
      </c>
      <c r="N3097" s="534" t="s">
        <v>13</v>
      </c>
    </row>
    <row r="3098" spans="1:14" ht="24.95" customHeight="1" x14ac:dyDescent="0.2">
      <c r="A3098" s="558" t="s">
        <v>287</v>
      </c>
      <c r="B3098" s="550">
        <v>907641.33714912471</v>
      </c>
      <c r="C3098" s="550">
        <v>1769637.4963264766</v>
      </c>
      <c r="D3098" s="550">
        <v>1954177.0346160859</v>
      </c>
      <c r="E3098" s="550">
        <v>2510121.1543988134</v>
      </c>
      <c r="F3098" s="550">
        <v>1823156.0349303219</v>
      </c>
      <c r="G3098" s="550">
        <v>2339603.5121943997</v>
      </c>
      <c r="H3098" s="550">
        <v>2708362.7098499523</v>
      </c>
      <c r="I3098" s="550">
        <v>4636827.8127760701</v>
      </c>
      <c r="J3098" s="550">
        <v>2537548.0372010581</v>
      </c>
      <c r="K3098" s="550">
        <v>829447.18515858008</v>
      </c>
      <c r="L3098" s="550">
        <v>583138.1737821016</v>
      </c>
      <c r="M3098" s="550">
        <v>526743.64354616532</v>
      </c>
      <c r="N3098" s="629">
        <v>23126404.131929148</v>
      </c>
    </row>
    <row r="3099" spans="1:14" ht="24.95" customHeight="1" x14ac:dyDescent="0.2">
      <c r="A3099" s="549" t="s">
        <v>289</v>
      </c>
      <c r="B3099" s="550">
        <v>4960164.00486302</v>
      </c>
      <c r="C3099" s="550">
        <v>6107576.2498144871</v>
      </c>
      <c r="D3099" s="550">
        <v>7601904.0965239462</v>
      </c>
      <c r="E3099" s="550">
        <v>8953210.7189214416</v>
      </c>
      <c r="F3099" s="550">
        <v>7041020.4645325858</v>
      </c>
      <c r="G3099" s="550">
        <v>7259836.6716994261</v>
      </c>
      <c r="H3099" s="550">
        <v>27509943.904862929</v>
      </c>
      <c r="I3099" s="550">
        <v>38956185.882743515</v>
      </c>
      <c r="J3099" s="550">
        <v>22675121.411306802</v>
      </c>
      <c r="K3099" s="550">
        <v>14517407.18085579</v>
      </c>
      <c r="L3099" s="550">
        <v>11936725.379988661</v>
      </c>
      <c r="M3099" s="550">
        <v>9695010.9958373886</v>
      </c>
      <c r="N3099" s="629">
        <v>167214106.96195</v>
      </c>
    </row>
    <row r="3100" spans="1:14" ht="24.95" customHeight="1" x14ac:dyDescent="0.2">
      <c r="A3100" s="549" t="s">
        <v>291</v>
      </c>
      <c r="B3100" s="550">
        <v>3636984.5197793515</v>
      </c>
      <c r="C3100" s="550">
        <v>5308129.5790502038</v>
      </c>
      <c r="D3100" s="550">
        <v>5597031.6777236657</v>
      </c>
      <c r="E3100" s="550">
        <v>7270790.1622075327</v>
      </c>
      <c r="F3100" s="550">
        <v>7576804.9550729673</v>
      </c>
      <c r="G3100" s="550">
        <v>7445864.410175778</v>
      </c>
      <c r="H3100" s="550">
        <v>32246903.744737573</v>
      </c>
      <c r="I3100" s="550">
        <v>47876562.361907147</v>
      </c>
      <c r="J3100" s="550">
        <v>29654886.608702421</v>
      </c>
      <c r="K3100" s="550">
        <v>3650792.6006860095</v>
      </c>
      <c r="L3100" s="550">
        <v>2518210.3716981504</v>
      </c>
      <c r="M3100" s="550">
        <v>2021547.5104815138</v>
      </c>
      <c r="N3100" s="629">
        <v>154804508.5022223</v>
      </c>
    </row>
    <row r="3101" spans="1:14" ht="24.95" customHeight="1" x14ac:dyDescent="0.2">
      <c r="A3101" s="549" t="s">
        <v>293</v>
      </c>
      <c r="B3101" s="550">
        <v>3350216.308687177</v>
      </c>
      <c r="C3101" s="550">
        <v>4667530.3739693025</v>
      </c>
      <c r="D3101" s="550">
        <v>5113513.8114716858</v>
      </c>
      <c r="E3101" s="550">
        <v>6393105.151436504</v>
      </c>
      <c r="F3101" s="550">
        <v>6067221.6438897839</v>
      </c>
      <c r="G3101" s="550">
        <v>5800587.3104119692</v>
      </c>
      <c r="H3101" s="550">
        <v>30035775.469228398</v>
      </c>
      <c r="I3101" s="550">
        <v>41339517.851922601</v>
      </c>
      <c r="J3101" s="550">
        <v>27292041.958635081</v>
      </c>
      <c r="K3101" s="550">
        <v>4550593.3520907424</v>
      </c>
      <c r="L3101" s="550">
        <v>3584260.0255514155</v>
      </c>
      <c r="M3101" s="550">
        <v>3290716.6823536521</v>
      </c>
      <c r="N3101" s="629">
        <v>141485079.9396483</v>
      </c>
    </row>
    <row r="3102" spans="1:14" ht="24.95" customHeight="1" x14ac:dyDescent="0.2">
      <c r="A3102" s="549" t="s">
        <v>295</v>
      </c>
      <c r="B3102" s="550">
        <v>1894430.368975196</v>
      </c>
      <c r="C3102" s="550">
        <v>2809448.9199780719</v>
      </c>
      <c r="D3102" s="550">
        <v>3102307.2245995486</v>
      </c>
      <c r="E3102" s="550">
        <v>4187760.7800720083</v>
      </c>
      <c r="F3102" s="550">
        <v>1789985.9026467283</v>
      </c>
      <c r="G3102" s="550">
        <v>2118659.3410950257</v>
      </c>
      <c r="H3102" s="550">
        <v>10151601.28478705</v>
      </c>
      <c r="I3102" s="550">
        <v>16100067.40070707</v>
      </c>
      <c r="J3102" s="550">
        <v>9099169.5303087868</v>
      </c>
      <c r="K3102" s="550">
        <v>2963643.2878875425</v>
      </c>
      <c r="L3102" s="550">
        <v>2266592.964558898</v>
      </c>
      <c r="M3102" s="550">
        <v>2015473.9387100642</v>
      </c>
      <c r="N3102" s="629">
        <v>58499140.944325984</v>
      </c>
    </row>
    <row r="3103" spans="1:14" ht="24.95" customHeight="1" x14ac:dyDescent="0.2">
      <c r="A3103" s="549" t="s">
        <v>297</v>
      </c>
      <c r="B3103" s="550">
        <v>2109020.9853651295</v>
      </c>
      <c r="C3103" s="550">
        <v>3132746.1234710342</v>
      </c>
      <c r="D3103" s="550">
        <v>3392284.84086827</v>
      </c>
      <c r="E3103" s="550">
        <v>4230303.9747883249</v>
      </c>
      <c r="F3103" s="550">
        <v>1365231.8955545272</v>
      </c>
      <c r="G3103" s="550">
        <v>1606302.5428038889</v>
      </c>
      <c r="H3103" s="550">
        <v>5755114.1525350679</v>
      </c>
      <c r="I3103" s="550">
        <v>8750404.3987286724</v>
      </c>
      <c r="J3103" s="550">
        <v>5125297.19267218</v>
      </c>
      <c r="K3103" s="550">
        <v>2635404.9704317739</v>
      </c>
      <c r="L3103" s="550">
        <v>2025016.3061154909</v>
      </c>
      <c r="M3103" s="550">
        <v>1673786.2101922187</v>
      </c>
      <c r="N3103" s="629">
        <v>41800913.593526587</v>
      </c>
    </row>
    <row r="3104" spans="1:14" ht="24.95" customHeight="1" x14ac:dyDescent="0.2">
      <c r="A3104" s="549" t="s">
        <v>298</v>
      </c>
      <c r="B3104" s="553">
        <v>0</v>
      </c>
      <c r="C3104" s="553">
        <v>0</v>
      </c>
      <c r="D3104" s="553">
        <v>0</v>
      </c>
      <c r="E3104" s="553">
        <v>0</v>
      </c>
      <c r="F3104" s="553">
        <v>51351.952515046083</v>
      </c>
      <c r="G3104" s="553">
        <v>70281.268758148057</v>
      </c>
      <c r="H3104" s="553">
        <v>132709.71640951393</v>
      </c>
      <c r="I3104" s="553">
        <v>210756.89503556816</v>
      </c>
      <c r="J3104" s="553">
        <v>123363.70700163359</v>
      </c>
      <c r="K3104" s="553">
        <v>0</v>
      </c>
      <c r="L3104" s="553">
        <v>0</v>
      </c>
      <c r="M3104" s="553">
        <v>0</v>
      </c>
      <c r="N3104" s="629">
        <v>588463.5397199099</v>
      </c>
    </row>
    <row r="3105" spans="1:14" ht="24.95" customHeight="1" x14ac:dyDescent="0.2">
      <c r="A3105" s="535" t="s">
        <v>284</v>
      </c>
      <c r="B3105" s="627">
        <v>16858457.524818998</v>
      </c>
      <c r="C3105" s="627">
        <v>23795068.742609572</v>
      </c>
      <c r="D3105" s="627">
        <v>26761218.685803205</v>
      </c>
      <c r="E3105" s="627">
        <v>33545291.941824622</v>
      </c>
      <c r="F3105" s="627">
        <v>25714772.849141963</v>
      </c>
      <c r="G3105" s="627">
        <v>26641135.057138637</v>
      </c>
      <c r="H3105" s="627">
        <v>108540410.98241049</v>
      </c>
      <c r="I3105" s="627">
        <v>157870322.60382062</v>
      </c>
      <c r="J3105" s="627">
        <v>96507428.445827946</v>
      </c>
      <c r="K3105" s="627">
        <v>29147288.57711044</v>
      </c>
      <c r="L3105" s="627">
        <v>22913943.221694715</v>
      </c>
      <c r="M3105" s="627">
        <v>19223278.981121004</v>
      </c>
      <c r="N3105" s="630">
        <v>587518617.61332238</v>
      </c>
    </row>
    <row r="3106" spans="1:14" ht="24.95" customHeight="1" x14ac:dyDescent="0.2">
      <c r="A3106" s="449"/>
      <c r="B3106" s="449"/>
      <c r="C3106" s="449"/>
      <c r="D3106" s="449"/>
      <c r="E3106" s="449"/>
      <c r="F3106" s="449"/>
      <c r="G3106" s="449"/>
      <c r="H3106" s="449"/>
      <c r="I3106" s="449"/>
      <c r="J3106" s="449"/>
      <c r="K3106" s="449"/>
      <c r="L3106" s="449"/>
      <c r="M3106" s="449"/>
      <c r="N3106" s="449"/>
    </row>
    <row r="3107" spans="1:14" ht="24.95" customHeight="1" x14ac:dyDescent="0.2">
      <c r="A3107" s="449"/>
      <c r="B3107" s="449"/>
      <c r="C3107" s="449"/>
      <c r="D3107" s="449"/>
      <c r="E3107" s="449"/>
      <c r="F3107" s="449"/>
      <c r="G3107" s="449"/>
      <c r="H3107" s="449"/>
      <c r="I3107" s="449"/>
      <c r="J3107" s="449"/>
      <c r="K3107" s="449"/>
      <c r="L3107" s="449"/>
      <c r="M3107" s="449"/>
      <c r="N3107" s="449"/>
    </row>
    <row r="3108" spans="1:14" ht="24.95" customHeight="1" x14ac:dyDescent="0.2">
      <c r="A3108" s="449"/>
      <c r="B3108" s="449"/>
      <c r="C3108" s="449"/>
      <c r="D3108" s="449"/>
      <c r="E3108" s="449"/>
      <c r="F3108" s="449"/>
      <c r="G3108" s="449"/>
      <c r="H3108" s="449"/>
      <c r="I3108" s="449"/>
      <c r="J3108" s="449"/>
      <c r="K3108" s="449"/>
      <c r="L3108" s="449"/>
      <c r="M3108" s="449"/>
      <c r="N3108" s="449"/>
    </row>
    <row r="3109" spans="1:14" ht="24.95" customHeight="1" x14ac:dyDescent="0.2">
      <c r="A3109" s="449"/>
      <c r="B3109" s="449"/>
      <c r="C3109" s="449"/>
      <c r="D3109" s="449"/>
      <c r="E3109" s="449"/>
      <c r="F3109" s="449"/>
      <c r="G3109" s="449"/>
      <c r="H3109" s="449"/>
      <c r="I3109" s="449"/>
      <c r="J3109" s="449"/>
      <c r="K3109" s="449"/>
      <c r="L3109" s="449"/>
      <c r="M3109" s="449"/>
      <c r="N3109" s="449"/>
    </row>
    <row r="3110" spans="1:14" ht="24.95" customHeight="1" x14ac:dyDescent="0.2">
      <c r="A3110" s="449"/>
      <c r="B3110" s="449"/>
      <c r="C3110" s="449"/>
      <c r="D3110" s="449"/>
      <c r="E3110" s="449"/>
      <c r="F3110" s="449"/>
      <c r="G3110" s="449"/>
      <c r="H3110" s="449"/>
      <c r="I3110" s="449"/>
      <c r="J3110" s="449"/>
      <c r="K3110" s="449"/>
      <c r="L3110" s="449"/>
      <c r="M3110" s="449"/>
      <c r="N3110" s="449"/>
    </row>
    <row r="3111" spans="1:14" ht="24.95" customHeight="1" x14ac:dyDescent="0.2">
      <c r="A3111" s="449"/>
      <c r="B3111" s="449"/>
      <c r="C3111" s="449"/>
      <c r="D3111" s="449"/>
      <c r="E3111" s="449"/>
      <c r="F3111" s="449"/>
      <c r="G3111" s="449"/>
      <c r="H3111" s="449"/>
      <c r="I3111" s="449"/>
      <c r="J3111" s="449"/>
      <c r="K3111" s="449"/>
      <c r="L3111" s="449"/>
      <c r="M3111" s="449"/>
      <c r="N3111" s="449"/>
    </row>
    <row r="3112" spans="1:14" ht="24.95" customHeight="1" x14ac:dyDescent="0.2">
      <c r="A3112" s="449"/>
      <c r="B3112" s="449"/>
      <c r="C3112" s="449"/>
      <c r="D3112" s="449"/>
      <c r="E3112" s="449"/>
      <c r="F3112" s="449"/>
      <c r="G3112" s="449"/>
      <c r="H3112" s="449"/>
      <c r="I3112" s="449"/>
      <c r="J3112" s="449"/>
      <c r="K3112" s="449"/>
      <c r="L3112" s="449"/>
      <c r="M3112" s="449"/>
      <c r="N3112" s="449"/>
    </row>
    <row r="3113" spans="1:14" ht="24.95" customHeight="1" x14ac:dyDescent="0.2">
      <c r="A3113" s="449"/>
      <c r="B3113" s="449"/>
      <c r="C3113" s="449"/>
      <c r="D3113" s="449"/>
      <c r="E3113" s="449"/>
      <c r="F3113" s="449"/>
      <c r="G3113" s="449"/>
      <c r="H3113" s="449"/>
      <c r="I3113" s="449"/>
      <c r="J3113" s="449"/>
      <c r="K3113" s="449"/>
      <c r="L3113" s="449"/>
      <c r="M3113" s="449"/>
      <c r="N3113" s="449"/>
    </row>
    <row r="3114" spans="1:14" ht="24.95" customHeight="1" x14ac:dyDescent="0.2">
      <c r="A3114" s="449"/>
      <c r="B3114" s="449"/>
      <c r="C3114" s="449"/>
      <c r="D3114" s="449"/>
      <c r="E3114" s="449"/>
      <c r="F3114" s="449"/>
      <c r="G3114" s="449"/>
      <c r="H3114" s="449"/>
      <c r="I3114" s="449"/>
      <c r="J3114" s="449"/>
      <c r="K3114" s="449"/>
      <c r="L3114" s="449"/>
      <c r="M3114" s="449"/>
      <c r="N3114" s="449"/>
    </row>
    <row r="3115" spans="1:14" ht="24.95" customHeight="1" x14ac:dyDescent="0.2">
      <c r="A3115" s="449"/>
      <c r="B3115" s="449"/>
      <c r="C3115" s="449"/>
      <c r="D3115" s="449"/>
      <c r="E3115" s="449"/>
      <c r="F3115" s="449"/>
      <c r="G3115" s="449"/>
      <c r="H3115" s="449"/>
      <c r="I3115" s="449"/>
      <c r="J3115" s="449"/>
      <c r="K3115" s="449"/>
      <c r="L3115" s="449"/>
      <c r="M3115" s="449"/>
      <c r="N3115" s="449"/>
    </row>
    <row r="3116" spans="1:14" ht="24.95" customHeight="1" x14ac:dyDescent="0.2">
      <c r="A3116" s="449"/>
      <c r="B3116" s="449"/>
      <c r="C3116" s="449"/>
      <c r="D3116" s="449"/>
      <c r="E3116" s="449"/>
      <c r="F3116" s="449"/>
      <c r="G3116" s="449"/>
      <c r="H3116" s="449"/>
      <c r="I3116" s="449"/>
      <c r="J3116" s="449"/>
      <c r="K3116" s="449"/>
      <c r="L3116" s="449"/>
      <c r="M3116" s="449"/>
      <c r="N3116" s="449"/>
    </row>
    <row r="3117" spans="1:14" ht="24.95" customHeight="1" x14ac:dyDescent="0.2">
      <c r="A3117" s="449"/>
      <c r="B3117" s="449"/>
      <c r="C3117" s="449"/>
      <c r="D3117" s="449"/>
      <c r="E3117" s="449"/>
      <c r="F3117" s="449"/>
      <c r="G3117" s="449"/>
      <c r="H3117" s="449"/>
      <c r="I3117" s="449"/>
      <c r="J3117" s="449"/>
      <c r="K3117" s="449"/>
      <c r="L3117" s="449"/>
      <c r="M3117" s="449"/>
      <c r="N3117" s="449"/>
    </row>
    <row r="3118" spans="1:14" ht="24.95" customHeight="1" x14ac:dyDescent="0.2">
      <c r="A3118" s="449"/>
      <c r="B3118" s="449"/>
      <c r="C3118" s="449"/>
      <c r="D3118" s="449"/>
      <c r="E3118" s="449"/>
      <c r="F3118" s="449"/>
      <c r="G3118" s="449"/>
      <c r="H3118" s="449"/>
      <c r="I3118" s="449"/>
      <c r="J3118" s="449"/>
      <c r="K3118" s="449"/>
      <c r="L3118" s="449"/>
      <c r="M3118" s="449"/>
      <c r="N3118" s="449"/>
    </row>
    <row r="3119" spans="1:14" ht="24.95" customHeight="1" x14ac:dyDescent="0.2">
      <c r="A3119" s="449"/>
      <c r="B3119" s="449"/>
      <c r="C3119" s="449"/>
      <c r="D3119" s="449"/>
      <c r="E3119" s="449"/>
      <c r="F3119" s="449"/>
      <c r="G3119" s="449"/>
      <c r="H3119" s="449"/>
      <c r="I3119" s="449"/>
      <c r="J3119" s="449"/>
      <c r="K3119" s="449"/>
      <c r="L3119" s="449"/>
      <c r="M3119" s="449"/>
      <c r="N3119" s="449"/>
    </row>
    <row r="3120" spans="1:14" ht="24.95" customHeight="1" x14ac:dyDescent="0.2">
      <c r="A3120" s="449"/>
      <c r="B3120" s="449"/>
      <c r="C3120" s="449"/>
      <c r="D3120" s="449"/>
      <c r="E3120" s="449"/>
      <c r="F3120" s="449"/>
      <c r="G3120" s="449"/>
      <c r="H3120" s="449"/>
      <c r="I3120" s="449"/>
      <c r="J3120" s="449"/>
      <c r="K3120" s="449"/>
      <c r="L3120" s="449"/>
      <c r="M3120" s="449"/>
      <c r="N3120" s="449"/>
    </row>
    <row r="3121" spans="1:14" ht="24.95" customHeight="1" x14ac:dyDescent="0.2">
      <c r="A3121" s="449"/>
      <c r="B3121" s="449"/>
      <c r="C3121" s="449"/>
      <c r="D3121" s="449"/>
      <c r="E3121" s="449"/>
      <c r="F3121" s="449"/>
      <c r="G3121" s="449"/>
      <c r="H3121" s="449"/>
      <c r="I3121" s="449"/>
      <c r="J3121" s="449"/>
      <c r="K3121" s="449"/>
      <c r="L3121" s="449"/>
      <c r="M3121" s="449"/>
      <c r="N3121" s="449"/>
    </row>
    <row r="3122" spans="1:14" ht="24.95" customHeight="1" x14ac:dyDescent="0.2">
      <c r="A3122" s="449"/>
      <c r="B3122" s="449"/>
      <c r="C3122" s="449"/>
      <c r="D3122" s="449"/>
      <c r="E3122" s="449"/>
      <c r="F3122" s="449"/>
      <c r="G3122" s="449"/>
      <c r="H3122" s="449"/>
      <c r="I3122" s="449"/>
      <c r="J3122" s="449"/>
      <c r="K3122" s="449"/>
      <c r="L3122" s="449"/>
      <c r="M3122" s="449"/>
      <c r="N3122" s="449"/>
    </row>
    <row r="3123" spans="1:14" ht="24.95" customHeight="1" x14ac:dyDescent="0.2">
      <c r="A3123" s="449"/>
      <c r="B3123" s="449"/>
      <c r="C3123" s="449"/>
      <c r="D3123" s="449"/>
      <c r="E3123" s="449"/>
      <c r="F3123" s="449"/>
      <c r="G3123" s="449"/>
      <c r="H3123" s="449"/>
      <c r="I3123" s="449"/>
      <c r="J3123" s="449"/>
      <c r="K3123" s="449"/>
      <c r="L3123" s="449"/>
      <c r="M3123" s="449"/>
      <c r="N3123" s="449"/>
    </row>
    <row r="3124" spans="1:14" ht="24.95" customHeight="1" x14ac:dyDescent="0.2">
      <c r="A3124" s="449"/>
      <c r="B3124" s="449"/>
      <c r="C3124" s="449"/>
      <c r="D3124" s="449"/>
      <c r="E3124" s="449"/>
      <c r="F3124" s="449"/>
      <c r="G3124" s="449"/>
      <c r="H3124" s="449"/>
      <c r="I3124" s="449"/>
      <c r="J3124" s="449"/>
      <c r="K3124" s="449"/>
      <c r="L3124" s="449"/>
      <c r="M3124" s="449"/>
      <c r="N3124" s="449"/>
    </row>
    <row r="3125" spans="1:14" ht="24.95" customHeight="1" x14ac:dyDescent="0.2">
      <c r="A3125" s="449"/>
      <c r="B3125" s="449"/>
      <c r="C3125" s="449"/>
      <c r="D3125" s="449"/>
      <c r="E3125" s="449"/>
      <c r="F3125" s="449"/>
      <c r="G3125" s="449"/>
      <c r="H3125" s="449"/>
      <c r="I3125" s="449"/>
      <c r="J3125" s="449"/>
      <c r="K3125" s="449"/>
      <c r="L3125" s="449"/>
      <c r="M3125" s="449"/>
      <c r="N3125" s="449"/>
    </row>
    <row r="3126" spans="1:14" ht="24.95" customHeight="1" x14ac:dyDescent="0.2">
      <c r="A3126" s="449"/>
      <c r="B3126" s="449"/>
      <c r="C3126" s="449"/>
      <c r="D3126" s="449"/>
      <c r="E3126" s="449"/>
      <c r="F3126" s="449"/>
      <c r="G3126" s="449"/>
      <c r="H3126" s="449"/>
      <c r="I3126" s="449"/>
      <c r="J3126" s="449"/>
      <c r="K3126" s="449"/>
      <c r="L3126" s="449"/>
      <c r="M3126" s="449"/>
      <c r="N3126" s="449"/>
    </row>
    <row r="3127" spans="1:14" ht="24.95" customHeight="1" x14ac:dyDescent="0.2">
      <c r="A3127" s="449"/>
      <c r="B3127" s="449"/>
      <c r="C3127" s="449"/>
      <c r="D3127" s="449"/>
      <c r="E3127" s="449"/>
      <c r="F3127" s="449"/>
      <c r="G3127" s="449"/>
      <c r="H3127" s="449"/>
      <c r="I3127" s="449"/>
      <c r="J3127" s="449"/>
      <c r="K3127" s="449"/>
      <c r="L3127" s="449"/>
      <c r="M3127" s="449"/>
      <c r="N3127" s="449"/>
    </row>
    <row r="3128" spans="1:14" ht="24.95" customHeight="1" x14ac:dyDescent="0.2">
      <c r="A3128" s="449"/>
      <c r="B3128" s="449"/>
      <c r="C3128" s="449"/>
      <c r="D3128" s="449"/>
      <c r="E3128" s="449"/>
      <c r="F3128" s="449"/>
      <c r="G3128" s="449"/>
      <c r="H3128" s="449"/>
      <c r="I3128" s="449"/>
      <c r="J3128" s="449"/>
      <c r="K3128" s="449"/>
      <c r="L3128" s="449"/>
      <c r="M3128" s="449"/>
      <c r="N3128" s="449"/>
    </row>
    <row r="3129" spans="1:14" ht="24.95" customHeight="1" x14ac:dyDescent="0.2">
      <c r="A3129" s="449"/>
      <c r="B3129" s="449"/>
      <c r="C3129" s="449"/>
      <c r="D3129" s="449"/>
      <c r="E3129" s="449"/>
      <c r="F3129" s="449"/>
      <c r="G3129" s="449"/>
      <c r="H3129" s="449"/>
      <c r="I3129" s="449"/>
      <c r="J3129" s="449"/>
      <c r="K3129" s="449"/>
      <c r="L3129" s="449"/>
      <c r="M3129" s="449"/>
      <c r="N3129" s="449"/>
    </row>
    <row r="3130" spans="1:14" ht="24.95" customHeight="1" x14ac:dyDescent="0.2">
      <c r="A3130" s="449"/>
      <c r="B3130" s="449"/>
      <c r="C3130" s="449"/>
      <c r="D3130" s="449"/>
      <c r="E3130" s="449"/>
      <c r="F3130" s="449"/>
      <c r="G3130" s="449"/>
      <c r="H3130" s="449"/>
      <c r="I3130" s="449"/>
      <c r="J3130" s="449"/>
      <c r="K3130" s="449"/>
      <c r="L3130" s="449"/>
      <c r="M3130" s="449"/>
      <c r="N3130" s="449"/>
    </row>
    <row r="3131" spans="1:14" ht="24.95" customHeight="1" x14ac:dyDescent="0.2">
      <c r="A3131" s="449"/>
      <c r="B3131" s="449"/>
      <c r="C3131" s="449"/>
      <c r="D3131" s="449"/>
      <c r="E3131" s="449"/>
      <c r="F3131" s="449"/>
      <c r="G3131" s="449"/>
      <c r="H3131" s="449"/>
      <c r="I3131" s="449"/>
      <c r="J3131" s="449"/>
      <c r="K3131" s="449"/>
      <c r="L3131" s="449"/>
      <c r="M3131" s="449"/>
      <c r="N3131" s="449"/>
    </row>
    <row r="3132" spans="1:14" ht="24.95" customHeight="1" x14ac:dyDescent="0.2">
      <c r="A3132" s="449"/>
      <c r="B3132" s="449"/>
      <c r="C3132" s="449"/>
      <c r="D3132" s="449"/>
      <c r="E3132" s="449"/>
      <c r="F3132" s="449"/>
      <c r="G3132" s="449"/>
      <c r="H3132" s="449"/>
      <c r="I3132" s="449"/>
      <c r="J3132" s="449"/>
      <c r="K3132" s="449"/>
      <c r="L3132" s="449"/>
      <c r="M3132" s="449"/>
      <c r="N3132" s="449"/>
    </row>
    <row r="3133" spans="1:14" ht="24.95" customHeight="1" x14ac:dyDescent="0.2">
      <c r="A3133" s="449"/>
      <c r="B3133" s="449"/>
      <c r="C3133" s="449"/>
      <c r="D3133" s="449"/>
      <c r="E3133" s="449"/>
      <c r="F3133" s="449"/>
      <c r="G3133" s="449"/>
      <c r="H3133" s="449"/>
      <c r="I3133" s="449"/>
      <c r="J3133" s="449"/>
      <c r="K3133" s="449"/>
      <c r="L3133" s="449"/>
      <c r="M3133" s="449"/>
      <c r="N3133" s="449"/>
    </row>
    <row r="3134" spans="1:14" ht="24.95" customHeight="1" x14ac:dyDescent="0.2">
      <c r="A3134" s="449"/>
      <c r="B3134" s="449"/>
      <c r="C3134" s="449"/>
      <c r="D3134" s="449"/>
      <c r="E3134" s="449"/>
      <c r="F3134" s="449"/>
      <c r="G3134" s="449"/>
      <c r="H3134" s="449"/>
      <c r="I3134" s="449"/>
      <c r="J3134" s="449"/>
      <c r="K3134" s="449"/>
      <c r="L3134" s="449"/>
      <c r="M3134" s="449"/>
      <c r="N3134" s="449"/>
    </row>
    <row r="3135" spans="1:14" ht="24.95" customHeight="1" x14ac:dyDescent="0.2">
      <c r="A3135" s="449"/>
      <c r="B3135" s="449"/>
      <c r="C3135" s="449"/>
      <c r="D3135" s="449"/>
      <c r="E3135" s="449"/>
      <c r="F3135" s="449"/>
      <c r="G3135" s="449"/>
      <c r="H3135" s="449"/>
      <c r="I3135" s="449"/>
      <c r="J3135" s="449"/>
      <c r="K3135" s="449"/>
      <c r="L3135" s="449"/>
      <c r="M3135" s="449"/>
      <c r="N3135" s="449"/>
    </row>
    <row r="3136" spans="1:14" ht="24.95" customHeight="1" x14ac:dyDescent="0.2">
      <c r="A3136" s="449"/>
      <c r="B3136" s="449"/>
      <c r="C3136" s="449"/>
      <c r="D3136" s="449"/>
      <c r="E3136" s="449"/>
      <c r="F3136" s="449"/>
      <c r="G3136" s="449"/>
      <c r="H3136" s="449"/>
      <c r="I3136" s="449"/>
      <c r="J3136" s="449"/>
      <c r="K3136" s="449"/>
      <c r="L3136" s="449"/>
      <c r="M3136" s="449"/>
      <c r="N3136" s="449"/>
    </row>
    <row r="3137" spans="1:19" ht="24.95" customHeight="1" x14ac:dyDescent="0.2">
      <c r="A3137" s="449"/>
      <c r="B3137" s="449"/>
      <c r="C3137" s="449"/>
      <c r="D3137" s="449"/>
      <c r="E3137" s="449"/>
      <c r="F3137" s="449"/>
      <c r="G3137" s="449"/>
      <c r="H3137" s="449"/>
      <c r="I3137" s="449"/>
      <c r="J3137" s="449"/>
      <c r="K3137" s="449"/>
      <c r="L3137" s="449"/>
      <c r="M3137" s="449"/>
      <c r="N3137" s="4">
        <v>41</v>
      </c>
    </row>
    <row r="3138" spans="1:19" ht="24.95" customHeight="1" x14ac:dyDescent="0.2">
      <c r="A3138" s="665" t="s">
        <v>580</v>
      </c>
      <c r="B3138" s="665"/>
      <c r="C3138" s="665"/>
      <c r="D3138" s="665"/>
      <c r="E3138" s="665"/>
      <c r="F3138" s="665"/>
      <c r="G3138" s="665"/>
      <c r="H3138" s="665"/>
      <c r="I3138" s="665"/>
      <c r="J3138" s="665"/>
      <c r="K3138" s="665"/>
      <c r="L3138" s="665"/>
      <c r="M3138" s="665"/>
      <c r="N3138" s="665"/>
    </row>
    <row r="3139" spans="1:19" ht="45.75" customHeight="1" x14ac:dyDescent="0.2">
      <c r="A3139" s="665"/>
      <c r="B3139" s="665"/>
      <c r="C3139" s="665"/>
      <c r="D3139" s="665"/>
      <c r="E3139" s="665"/>
      <c r="F3139" s="665"/>
      <c r="G3139" s="665"/>
      <c r="H3139" s="665"/>
      <c r="I3139" s="665"/>
      <c r="J3139" s="665"/>
      <c r="K3139" s="665"/>
      <c r="L3139" s="665"/>
      <c r="M3139" s="665"/>
      <c r="N3139" s="665"/>
    </row>
    <row r="3140" spans="1:19" ht="24.95" customHeight="1" x14ac:dyDescent="0.2">
      <c r="A3140" s="449"/>
      <c r="B3140" s="449"/>
      <c r="C3140" s="449"/>
      <c r="D3140" s="449"/>
      <c r="E3140" s="449"/>
      <c r="F3140" s="449"/>
      <c r="G3140" s="449"/>
      <c r="H3140" s="449"/>
      <c r="I3140" s="449"/>
      <c r="J3140" s="449"/>
      <c r="K3140" s="449"/>
      <c r="L3140" s="449"/>
      <c r="M3140" s="449"/>
      <c r="N3140" s="449"/>
    </row>
    <row r="3141" spans="1:19" ht="39.950000000000003" customHeight="1" x14ac:dyDescent="0.2">
      <c r="A3141" s="655" t="s">
        <v>581</v>
      </c>
      <c r="B3141" s="655"/>
      <c r="C3141" s="655"/>
      <c r="D3141" s="655"/>
      <c r="E3141" s="655"/>
      <c r="F3141" s="655"/>
      <c r="G3141" s="655"/>
      <c r="H3141" s="655"/>
      <c r="I3141" s="655"/>
      <c r="J3141" s="655"/>
      <c r="K3141" s="655"/>
      <c r="L3141" s="655"/>
      <c r="M3141" s="655"/>
      <c r="N3141" s="655"/>
    </row>
    <row r="3142" spans="1:19" ht="24.95" customHeight="1" x14ac:dyDescent="0.2">
      <c r="A3142" s="449"/>
      <c r="B3142" s="449"/>
      <c r="C3142" s="449"/>
      <c r="D3142" s="449"/>
      <c r="E3142" s="449"/>
      <c r="F3142" s="449"/>
      <c r="G3142" s="449"/>
      <c r="H3142" s="449"/>
      <c r="I3142" s="449"/>
      <c r="J3142" s="449"/>
      <c r="K3142" s="449"/>
      <c r="L3142" s="449"/>
      <c r="M3142" s="449"/>
      <c r="N3142" s="449"/>
    </row>
    <row r="3143" spans="1:19" ht="24.95" customHeight="1" x14ac:dyDescent="0.2">
      <c r="A3143" s="367"/>
      <c r="B3143" s="669" t="s">
        <v>610</v>
      </c>
      <c r="C3143" s="669"/>
      <c r="D3143" s="669"/>
      <c r="E3143" s="669" t="s">
        <v>622</v>
      </c>
      <c r="F3143" s="669"/>
      <c r="G3143" s="669"/>
      <c r="H3143" s="669" t="s">
        <v>311</v>
      </c>
      <c r="I3143" s="669"/>
      <c r="J3143" s="669"/>
      <c r="K3143" s="449"/>
      <c r="L3143" s="449"/>
      <c r="M3143" s="449"/>
      <c r="N3143" s="449"/>
      <c r="O3143" s="449"/>
      <c r="P3143" s="449"/>
      <c r="Q3143" s="449"/>
      <c r="R3143" s="449"/>
      <c r="S3143" s="449"/>
    </row>
    <row r="3144" spans="1:19" ht="24.95" customHeight="1" x14ac:dyDescent="0.2">
      <c r="A3144" s="631" t="s">
        <v>312</v>
      </c>
      <c r="B3144" s="550"/>
      <c r="C3144" s="550">
        <v>68855</v>
      </c>
      <c r="D3144" s="550"/>
      <c r="E3144" s="550"/>
      <c r="F3144" s="550">
        <v>71059</v>
      </c>
      <c r="G3144" s="550"/>
      <c r="H3144" s="550"/>
      <c r="I3144" s="576">
        <v>3.2009294895069346E-2</v>
      </c>
      <c r="J3144" s="550"/>
      <c r="K3144" s="449"/>
      <c r="L3144" s="449"/>
      <c r="M3144" s="449"/>
      <c r="N3144" s="449"/>
      <c r="O3144" s="449"/>
      <c r="P3144" s="449"/>
      <c r="Q3144" s="449"/>
      <c r="R3144" s="449"/>
      <c r="S3144" s="449"/>
    </row>
    <row r="3145" spans="1:19" ht="24.95" customHeight="1" x14ac:dyDescent="0.2">
      <c r="A3145" s="632" t="s">
        <v>313</v>
      </c>
      <c r="B3145" s="550"/>
      <c r="C3145" s="550">
        <v>1354</v>
      </c>
      <c r="D3145" s="550"/>
      <c r="E3145" s="550"/>
      <c r="F3145" s="550">
        <v>1417</v>
      </c>
      <c r="G3145" s="550"/>
      <c r="H3145" s="550"/>
      <c r="I3145" s="576">
        <v>4.6528803545051699E-2</v>
      </c>
      <c r="J3145" s="550"/>
      <c r="K3145" s="449"/>
      <c r="L3145" s="449"/>
      <c r="M3145" s="449"/>
      <c r="N3145" s="449"/>
      <c r="O3145" s="449"/>
      <c r="P3145" s="449"/>
      <c r="Q3145" s="449"/>
      <c r="R3145" s="449"/>
      <c r="S3145" s="449"/>
    </row>
    <row r="3146" spans="1:19" ht="24.95" customHeight="1" x14ac:dyDescent="0.2">
      <c r="A3146" s="520" t="s">
        <v>314</v>
      </c>
      <c r="B3146" s="581"/>
      <c r="C3146" s="581">
        <v>70209</v>
      </c>
      <c r="D3146" s="581"/>
      <c r="E3146" s="581"/>
      <c r="F3146" s="581">
        <v>72476</v>
      </c>
      <c r="G3146" s="581"/>
      <c r="H3146" s="581"/>
      <c r="I3146" s="583">
        <v>3.2289307638621832E-2</v>
      </c>
      <c r="J3146" s="581"/>
      <c r="K3146" s="449"/>
      <c r="L3146" s="449"/>
      <c r="M3146" s="449"/>
      <c r="N3146" s="449"/>
      <c r="O3146" s="449"/>
      <c r="P3146" s="449"/>
      <c r="Q3146" s="449"/>
      <c r="R3146" s="449"/>
      <c r="S3146" s="449"/>
    </row>
    <row r="3147" spans="1:19" ht="24.95" customHeight="1" x14ac:dyDescent="0.2">
      <c r="A3147" s="449"/>
      <c r="B3147" s="449"/>
      <c r="C3147" s="449"/>
      <c r="D3147" s="449"/>
      <c r="E3147" s="449"/>
      <c r="F3147" s="449"/>
      <c r="G3147" s="449"/>
      <c r="H3147" s="449"/>
      <c r="I3147" s="449"/>
      <c r="J3147" s="449"/>
      <c r="K3147" s="449"/>
      <c r="L3147" s="449"/>
      <c r="M3147" s="449"/>
      <c r="N3147" s="449"/>
    </row>
    <row r="3148" spans="1:19" ht="24.95" customHeight="1" x14ac:dyDescent="0.2">
      <c r="A3148" s="449"/>
      <c r="B3148" s="449"/>
      <c r="C3148" s="449"/>
      <c r="D3148" s="449"/>
      <c r="E3148" s="449"/>
      <c r="F3148" s="449"/>
      <c r="G3148" s="449"/>
      <c r="H3148" s="449"/>
      <c r="I3148" s="449"/>
      <c r="J3148" s="449"/>
      <c r="K3148" s="449"/>
      <c r="L3148" s="449"/>
      <c r="M3148" s="449"/>
      <c r="N3148" s="449"/>
    </row>
    <row r="3149" spans="1:19" ht="24.95" customHeight="1" x14ac:dyDescent="0.2">
      <c r="A3149" s="449"/>
      <c r="B3149" s="449"/>
      <c r="C3149" s="449"/>
      <c r="D3149" s="449"/>
      <c r="E3149" s="449"/>
      <c r="F3149" s="449"/>
      <c r="G3149" s="449"/>
      <c r="H3149" s="449"/>
      <c r="I3149" s="449"/>
      <c r="J3149" s="449"/>
      <c r="K3149" s="449"/>
      <c r="L3149" s="449"/>
      <c r="M3149" s="449"/>
      <c r="N3149" s="449"/>
    </row>
    <row r="3150" spans="1:19" ht="24.95" customHeight="1" x14ac:dyDescent="0.2">
      <c r="A3150" s="449"/>
      <c r="B3150" s="449"/>
      <c r="C3150" s="449"/>
      <c r="D3150" s="449"/>
      <c r="E3150" s="449"/>
      <c r="F3150" s="449"/>
      <c r="G3150" s="449"/>
      <c r="H3150" s="449"/>
      <c r="I3150" s="449"/>
      <c r="J3150" s="449"/>
      <c r="K3150" s="449"/>
      <c r="L3150" s="449"/>
      <c r="M3150" s="449"/>
      <c r="N3150" s="449"/>
    </row>
    <row r="3151" spans="1:19" ht="24.95" customHeight="1" x14ac:dyDescent="0.2">
      <c r="A3151" s="449"/>
      <c r="B3151" s="449"/>
      <c r="C3151" s="449"/>
      <c r="D3151" s="449"/>
      <c r="E3151" s="449"/>
      <c r="F3151" s="449"/>
      <c r="G3151" s="449"/>
      <c r="H3151" s="449"/>
      <c r="I3151" s="449"/>
      <c r="J3151" s="449"/>
      <c r="K3151" s="449"/>
      <c r="L3151" s="449"/>
      <c r="M3151" s="449"/>
      <c r="N3151" s="449"/>
    </row>
    <row r="3152" spans="1:19" ht="24.95" customHeight="1" x14ac:dyDescent="0.2">
      <c r="A3152" s="449"/>
      <c r="B3152" s="449"/>
      <c r="C3152" s="449"/>
      <c r="D3152" s="449"/>
      <c r="E3152" s="449"/>
      <c r="F3152" s="449"/>
      <c r="G3152" s="449"/>
      <c r="H3152" s="449"/>
      <c r="I3152" s="449"/>
      <c r="J3152" s="449"/>
      <c r="K3152" s="449"/>
      <c r="L3152" s="449"/>
      <c r="M3152" s="449"/>
      <c r="N3152" s="449"/>
    </row>
    <row r="3153" spans="1:14" ht="24.95" customHeight="1" x14ac:dyDescent="0.2">
      <c r="A3153" s="449"/>
      <c r="B3153" s="449"/>
      <c r="C3153" s="449"/>
      <c r="D3153" s="449"/>
      <c r="E3153" s="449"/>
      <c r="F3153" s="449"/>
      <c r="G3153" s="449"/>
      <c r="H3153" s="449"/>
      <c r="I3153" s="449"/>
      <c r="J3153" s="449"/>
      <c r="K3153" s="449"/>
      <c r="L3153" s="449"/>
      <c r="M3153" s="449"/>
      <c r="N3153" s="449"/>
    </row>
    <row r="3154" spans="1:14" ht="24.95" customHeight="1" x14ac:dyDescent="0.2">
      <c r="A3154" s="449"/>
      <c r="B3154" s="449"/>
      <c r="C3154" s="449"/>
      <c r="D3154" s="449"/>
      <c r="E3154" s="449"/>
      <c r="F3154" s="449"/>
      <c r="G3154" s="449"/>
      <c r="H3154" s="449"/>
      <c r="I3154" s="449"/>
      <c r="J3154" s="449"/>
      <c r="K3154" s="449"/>
      <c r="L3154" s="449"/>
      <c r="M3154" s="449"/>
      <c r="N3154" s="449"/>
    </row>
    <row r="3155" spans="1:14" ht="24.95" customHeight="1" x14ac:dyDescent="0.2">
      <c r="A3155" s="449"/>
      <c r="B3155" s="449"/>
      <c r="C3155" s="449"/>
      <c r="D3155" s="449"/>
      <c r="E3155" s="449"/>
      <c r="F3155" s="449"/>
      <c r="G3155" s="449"/>
      <c r="H3155" s="449"/>
      <c r="I3155" s="449"/>
      <c r="J3155" s="449"/>
      <c r="K3155" s="449"/>
      <c r="L3155" s="449"/>
      <c r="M3155" s="449"/>
      <c r="N3155" s="449"/>
    </row>
    <row r="3156" spans="1:14" ht="24.95" customHeight="1" x14ac:dyDescent="0.2">
      <c r="A3156" s="449"/>
      <c r="B3156" s="449"/>
      <c r="C3156" s="449"/>
      <c r="D3156" s="449"/>
      <c r="E3156" s="449"/>
      <c r="F3156" s="449"/>
      <c r="G3156" s="449"/>
      <c r="H3156" s="449"/>
      <c r="I3156" s="449"/>
      <c r="J3156" s="449"/>
      <c r="K3156" s="449"/>
      <c r="L3156" s="449"/>
      <c r="M3156" s="449"/>
      <c r="N3156" s="449"/>
    </row>
    <row r="3157" spans="1:14" ht="24.95" customHeight="1" x14ac:dyDescent="0.2">
      <c r="A3157" s="449"/>
      <c r="B3157" s="449"/>
      <c r="C3157" s="449"/>
      <c r="D3157" s="449"/>
      <c r="E3157" s="449"/>
      <c r="F3157" s="449"/>
      <c r="G3157" s="449"/>
      <c r="H3157" s="449"/>
      <c r="I3157" s="449"/>
      <c r="J3157" s="449"/>
      <c r="K3157" s="449"/>
      <c r="L3157" s="449"/>
      <c r="M3157" s="449"/>
      <c r="N3157" s="449"/>
    </row>
    <row r="3158" spans="1:14" ht="24.95" customHeight="1" x14ac:dyDescent="0.2">
      <c r="A3158" s="449"/>
      <c r="B3158" s="449"/>
      <c r="C3158" s="449"/>
      <c r="D3158" s="449"/>
      <c r="E3158" s="449"/>
      <c r="F3158" s="449"/>
      <c r="G3158" s="449"/>
      <c r="H3158" s="449"/>
      <c r="I3158" s="449"/>
      <c r="J3158" s="449"/>
      <c r="K3158" s="449"/>
      <c r="L3158" s="449"/>
      <c r="M3158" s="449"/>
      <c r="N3158" s="449"/>
    </row>
    <row r="3159" spans="1:14" ht="39.950000000000003" customHeight="1" x14ac:dyDescent="0.2">
      <c r="A3159" s="655" t="s">
        <v>582</v>
      </c>
      <c r="B3159" s="655"/>
      <c r="C3159" s="655"/>
      <c r="D3159" s="655"/>
      <c r="E3159" s="655"/>
      <c r="F3159" s="655"/>
      <c r="G3159" s="655"/>
      <c r="H3159" s="655"/>
      <c r="I3159" s="655"/>
      <c r="J3159" s="655"/>
      <c r="K3159" s="655"/>
      <c r="L3159" s="655"/>
      <c r="M3159" s="655"/>
      <c r="N3159" s="655"/>
    </row>
    <row r="3160" spans="1:14" ht="24.95" customHeight="1" x14ac:dyDescent="0.2">
      <c r="A3160" s="449"/>
      <c r="B3160" s="449"/>
      <c r="C3160" s="449"/>
      <c r="D3160" s="449"/>
      <c r="E3160" s="449"/>
      <c r="F3160" s="449"/>
      <c r="G3160" s="449"/>
      <c r="H3160" s="449"/>
      <c r="I3160" s="449"/>
      <c r="J3160" s="449"/>
      <c r="K3160" s="449"/>
      <c r="L3160" s="449"/>
      <c r="M3160" s="449"/>
      <c r="N3160" s="449"/>
    </row>
    <row r="3161" spans="1:14" ht="24.95" customHeight="1" x14ac:dyDescent="0.25">
      <c r="A3161" s="624"/>
      <c r="B3161" s="663" t="s">
        <v>317</v>
      </c>
      <c r="C3161" s="663"/>
      <c r="D3161" s="663" t="s">
        <v>318</v>
      </c>
      <c r="E3161" s="663"/>
      <c r="F3161" s="663" t="s">
        <v>319</v>
      </c>
      <c r="G3161" s="663"/>
      <c r="H3161" s="663" t="s">
        <v>320</v>
      </c>
      <c r="I3161" s="663"/>
      <c r="J3161" s="663" t="s">
        <v>321</v>
      </c>
      <c r="K3161" s="663"/>
      <c r="L3161" s="449"/>
      <c r="M3161" s="449"/>
      <c r="N3161" s="449"/>
    </row>
    <row r="3162" spans="1:14" ht="24.95" customHeight="1" x14ac:dyDescent="0.25">
      <c r="A3162" s="624"/>
      <c r="B3162" s="534">
        <v>2021</v>
      </c>
      <c r="C3162" s="534">
        <v>2022</v>
      </c>
      <c r="D3162" s="534">
        <v>2021</v>
      </c>
      <c r="E3162" s="534">
        <v>2022</v>
      </c>
      <c r="F3162" s="534">
        <v>2021</v>
      </c>
      <c r="G3162" s="534">
        <v>2022</v>
      </c>
      <c r="H3162" s="534">
        <v>2021</v>
      </c>
      <c r="I3162" s="534">
        <v>2022</v>
      </c>
      <c r="J3162" s="534">
        <v>2021</v>
      </c>
      <c r="K3162" s="534">
        <v>2022</v>
      </c>
      <c r="L3162" s="449"/>
      <c r="M3162" s="449"/>
      <c r="N3162" s="449"/>
    </row>
    <row r="3163" spans="1:14" ht="24.95" customHeight="1" x14ac:dyDescent="0.2">
      <c r="A3163" s="558" t="s">
        <v>312</v>
      </c>
      <c r="B3163" s="550">
        <v>4936</v>
      </c>
      <c r="C3163" s="550">
        <v>5121</v>
      </c>
      <c r="D3163" s="550">
        <v>10560</v>
      </c>
      <c r="E3163" s="550">
        <v>10958</v>
      </c>
      <c r="F3163" s="550">
        <v>12739</v>
      </c>
      <c r="G3163" s="550">
        <v>13047</v>
      </c>
      <c r="H3163" s="550">
        <v>4013</v>
      </c>
      <c r="I3163" s="550">
        <v>4025</v>
      </c>
      <c r="J3163" s="550">
        <v>9575</v>
      </c>
      <c r="K3163" s="550">
        <v>9987</v>
      </c>
      <c r="L3163" s="449"/>
      <c r="M3163" s="449"/>
      <c r="N3163" s="449"/>
    </row>
    <row r="3164" spans="1:14" ht="24.95" customHeight="1" x14ac:dyDescent="0.2">
      <c r="A3164" s="552" t="s">
        <v>313</v>
      </c>
      <c r="B3164" s="633">
        <v>70</v>
      </c>
      <c r="C3164" s="633">
        <v>73</v>
      </c>
      <c r="D3164" s="633">
        <v>233</v>
      </c>
      <c r="E3164" s="633">
        <v>217</v>
      </c>
      <c r="F3164" s="633">
        <v>200</v>
      </c>
      <c r="G3164" s="633">
        <v>220</v>
      </c>
      <c r="H3164" s="633">
        <v>84</v>
      </c>
      <c r="I3164" s="633">
        <v>80</v>
      </c>
      <c r="J3164" s="633">
        <v>188</v>
      </c>
      <c r="K3164" s="633">
        <v>204</v>
      </c>
      <c r="L3164" s="449"/>
      <c r="M3164" s="449"/>
      <c r="N3164" s="449"/>
    </row>
    <row r="3165" spans="1:14" ht="24.95" customHeight="1" x14ac:dyDescent="0.2">
      <c r="A3165" s="535" t="s">
        <v>314</v>
      </c>
      <c r="B3165" s="536">
        <v>5006</v>
      </c>
      <c r="C3165" s="536">
        <v>5194</v>
      </c>
      <c r="D3165" s="536">
        <v>10793</v>
      </c>
      <c r="E3165" s="536">
        <v>11175</v>
      </c>
      <c r="F3165" s="536">
        <v>12939</v>
      </c>
      <c r="G3165" s="536">
        <v>13267</v>
      </c>
      <c r="H3165" s="536">
        <v>4097</v>
      </c>
      <c r="I3165" s="536">
        <v>4105</v>
      </c>
      <c r="J3165" s="536">
        <v>9763</v>
      </c>
      <c r="K3165" s="536">
        <v>10191</v>
      </c>
      <c r="L3165" s="449"/>
      <c r="M3165" s="449"/>
      <c r="N3165" s="449"/>
    </row>
    <row r="3166" spans="1:14" ht="24.95" customHeight="1" x14ac:dyDescent="0.2">
      <c r="A3166" s="535" t="s">
        <v>322</v>
      </c>
      <c r="B3166" s="634"/>
      <c r="C3166" s="634">
        <v>3.7554934079105075E-2</v>
      </c>
      <c r="D3166" s="634"/>
      <c r="E3166" s="634">
        <v>3.5393310479014173E-2</v>
      </c>
      <c r="F3166" s="634"/>
      <c r="G3166" s="634">
        <v>2.5349717907102557E-2</v>
      </c>
      <c r="H3166" s="634"/>
      <c r="I3166" s="634">
        <v>1.9526482792287039E-3</v>
      </c>
      <c r="J3166" s="634"/>
      <c r="K3166" s="634">
        <v>4.3838983918877396E-2</v>
      </c>
      <c r="L3166" s="449"/>
      <c r="M3166" s="449"/>
      <c r="N3166" s="449"/>
    </row>
    <row r="3167" spans="1:14" ht="24.95" customHeight="1" x14ac:dyDescent="0.2">
      <c r="A3167" s="23"/>
      <c r="B3167" s="23"/>
      <c r="C3167" s="23"/>
      <c r="D3167" s="23"/>
      <c r="E3167" s="23"/>
      <c r="F3167" s="23"/>
      <c r="G3167" s="23"/>
      <c r="H3167" s="23"/>
      <c r="I3167" s="23"/>
      <c r="J3167" s="23"/>
      <c r="K3167" s="23"/>
      <c r="L3167" s="449"/>
      <c r="M3167" s="449"/>
      <c r="N3167" s="449"/>
    </row>
    <row r="3168" spans="1:14" ht="24.95" customHeight="1" x14ac:dyDescent="0.25">
      <c r="A3168" s="624"/>
      <c r="B3168" s="663" t="s">
        <v>323</v>
      </c>
      <c r="C3168" s="663"/>
      <c r="D3168" s="663" t="s">
        <v>324</v>
      </c>
      <c r="E3168" s="663"/>
      <c r="F3168" s="663" t="s">
        <v>325</v>
      </c>
      <c r="G3168" s="663"/>
      <c r="H3168" s="663" t="s">
        <v>326</v>
      </c>
      <c r="I3168" s="663"/>
      <c r="J3168" s="663" t="s">
        <v>226</v>
      </c>
      <c r="K3168" s="663"/>
      <c r="L3168" s="449"/>
      <c r="M3168" s="449"/>
      <c r="N3168" s="449"/>
    </row>
    <row r="3169" spans="1:14" ht="24.95" customHeight="1" x14ac:dyDescent="0.25">
      <c r="A3169" s="624"/>
      <c r="B3169" s="534">
        <v>2021</v>
      </c>
      <c r="C3169" s="534">
        <v>2022</v>
      </c>
      <c r="D3169" s="534">
        <v>2021</v>
      </c>
      <c r="E3169" s="534">
        <v>2022</v>
      </c>
      <c r="F3169" s="534">
        <v>2021</v>
      </c>
      <c r="G3169" s="534">
        <v>2022</v>
      </c>
      <c r="H3169" s="534">
        <v>2021</v>
      </c>
      <c r="I3169" s="534">
        <v>2022</v>
      </c>
      <c r="J3169" s="534">
        <v>2021</v>
      </c>
      <c r="K3169" s="534">
        <v>2022</v>
      </c>
      <c r="L3169" s="449"/>
      <c r="M3169" s="449"/>
      <c r="N3169" s="449"/>
    </row>
    <row r="3170" spans="1:14" ht="24.95" customHeight="1" x14ac:dyDescent="0.2">
      <c r="A3170" s="558" t="s">
        <v>312</v>
      </c>
      <c r="B3170" s="550">
        <v>5507</v>
      </c>
      <c r="C3170" s="550">
        <v>5773</v>
      </c>
      <c r="D3170" s="550">
        <v>2747</v>
      </c>
      <c r="E3170" s="550">
        <v>2872</v>
      </c>
      <c r="F3170" s="550">
        <v>14309</v>
      </c>
      <c r="G3170" s="550">
        <v>14690</v>
      </c>
      <c r="H3170" s="550">
        <v>4453</v>
      </c>
      <c r="I3170" s="550">
        <v>4568</v>
      </c>
      <c r="J3170" s="551">
        <v>68855</v>
      </c>
      <c r="K3170" s="551">
        <v>71059</v>
      </c>
      <c r="L3170" s="449"/>
      <c r="M3170" s="449"/>
      <c r="N3170" s="449"/>
    </row>
    <row r="3171" spans="1:14" ht="24.95" customHeight="1" x14ac:dyDescent="0.2">
      <c r="A3171" s="549" t="s">
        <v>313</v>
      </c>
      <c r="B3171" s="635">
        <v>119</v>
      </c>
      <c r="C3171" s="635">
        <v>145</v>
      </c>
      <c r="D3171" s="635">
        <v>38</v>
      </c>
      <c r="E3171" s="635">
        <v>41</v>
      </c>
      <c r="F3171" s="635">
        <v>343</v>
      </c>
      <c r="G3171" s="635">
        <v>357</v>
      </c>
      <c r="H3171" s="635">
        <v>77</v>
      </c>
      <c r="I3171" s="635">
        <v>79</v>
      </c>
      <c r="J3171" s="636">
        <v>1354</v>
      </c>
      <c r="K3171" s="636">
        <v>1417</v>
      </c>
      <c r="L3171" s="449"/>
      <c r="M3171" s="449"/>
      <c r="N3171" s="449"/>
    </row>
    <row r="3172" spans="1:14" ht="24.95" customHeight="1" x14ac:dyDescent="0.2">
      <c r="A3172" s="552" t="s">
        <v>327</v>
      </c>
      <c r="B3172" s="633"/>
      <c r="C3172" s="633"/>
      <c r="D3172" s="633"/>
      <c r="E3172" s="633"/>
      <c r="F3172" s="633"/>
      <c r="G3172" s="633"/>
      <c r="H3172" s="633"/>
      <c r="I3172" s="633"/>
      <c r="J3172" s="637">
        <v>18</v>
      </c>
      <c r="K3172" s="637">
        <v>19</v>
      </c>
      <c r="L3172" s="449"/>
      <c r="M3172" s="449"/>
      <c r="N3172" s="449"/>
    </row>
    <row r="3173" spans="1:14" ht="24.95" customHeight="1" x14ac:dyDescent="0.2">
      <c r="A3173" s="535" t="s">
        <v>314</v>
      </c>
      <c r="B3173" s="536">
        <v>5626</v>
      </c>
      <c r="C3173" s="536">
        <v>5918</v>
      </c>
      <c r="D3173" s="536">
        <v>2785</v>
      </c>
      <c r="E3173" s="536">
        <v>2913</v>
      </c>
      <c r="F3173" s="536">
        <v>14652</v>
      </c>
      <c r="G3173" s="536">
        <v>15047</v>
      </c>
      <c r="H3173" s="536">
        <v>4530</v>
      </c>
      <c r="I3173" s="536">
        <v>4647</v>
      </c>
      <c r="J3173" s="536">
        <v>70227</v>
      </c>
      <c r="K3173" s="536">
        <v>72495</v>
      </c>
      <c r="L3173" s="449"/>
      <c r="M3173" s="449"/>
      <c r="N3173" s="449"/>
    </row>
    <row r="3174" spans="1:14" ht="24.95" customHeight="1" x14ac:dyDescent="0.2">
      <c r="A3174" s="535" t="s">
        <v>322</v>
      </c>
      <c r="B3174" s="634"/>
      <c r="C3174" s="634">
        <v>5.1901884109491647E-2</v>
      </c>
      <c r="D3174" s="634"/>
      <c r="E3174" s="634">
        <v>4.5960502692998208E-2</v>
      </c>
      <c r="F3174" s="634"/>
      <c r="G3174" s="634">
        <v>2.6958776958776957E-2</v>
      </c>
      <c r="H3174" s="634"/>
      <c r="I3174" s="634">
        <v>2.5827814569536423E-2</v>
      </c>
      <c r="J3174" s="634"/>
      <c r="K3174" s="634">
        <v>3.2295271049596307E-2</v>
      </c>
      <c r="L3174" s="449"/>
      <c r="M3174" s="449"/>
      <c r="N3174" s="449"/>
    </row>
    <row r="3175" spans="1:14" ht="24.95" customHeight="1" x14ac:dyDescent="0.2">
      <c r="A3175" s="449"/>
      <c r="B3175" s="449"/>
      <c r="C3175" s="449"/>
      <c r="D3175" s="449"/>
      <c r="E3175" s="449"/>
      <c r="F3175" s="449"/>
      <c r="G3175" s="449"/>
      <c r="H3175" s="449"/>
      <c r="I3175" s="449"/>
      <c r="J3175" s="449"/>
      <c r="K3175" s="449"/>
      <c r="L3175" s="449"/>
      <c r="M3175" s="449"/>
      <c r="N3175" s="449"/>
    </row>
    <row r="3176" spans="1:14" ht="24.95" customHeight="1" x14ac:dyDescent="0.2">
      <c r="A3176" s="449"/>
      <c r="B3176" s="449"/>
      <c r="C3176" s="449"/>
      <c r="D3176" s="449"/>
      <c r="E3176" s="449"/>
      <c r="F3176" s="449"/>
      <c r="G3176" s="449"/>
      <c r="H3176" s="449"/>
      <c r="I3176" s="449"/>
      <c r="J3176" s="449"/>
      <c r="K3176" s="449"/>
      <c r="L3176" s="449"/>
      <c r="M3176" s="449"/>
      <c r="N3176" s="449"/>
    </row>
    <row r="3177" spans="1:14" ht="24.95" customHeight="1" x14ac:dyDescent="0.2">
      <c r="A3177" s="449"/>
      <c r="B3177" s="449"/>
      <c r="C3177" s="449"/>
      <c r="D3177" s="449"/>
      <c r="E3177" s="449"/>
      <c r="F3177" s="449"/>
      <c r="G3177" s="449"/>
      <c r="H3177" s="449"/>
      <c r="I3177" s="449"/>
      <c r="J3177" s="449"/>
      <c r="K3177" s="449"/>
      <c r="L3177" s="449"/>
      <c r="M3177" s="449"/>
      <c r="N3177" s="449"/>
    </row>
    <row r="3178" spans="1:14" ht="24.95" customHeight="1" x14ac:dyDescent="0.2">
      <c r="A3178" s="449"/>
      <c r="B3178" s="449"/>
      <c r="C3178" s="449"/>
      <c r="D3178" s="449"/>
      <c r="E3178" s="449"/>
      <c r="F3178" s="449"/>
      <c r="G3178" s="449"/>
      <c r="H3178" s="449"/>
      <c r="I3178" s="449"/>
      <c r="J3178" s="449"/>
      <c r="K3178" s="449"/>
      <c r="L3178" s="449"/>
      <c r="M3178" s="449"/>
      <c r="N3178" s="449"/>
    </row>
    <row r="3179" spans="1:14" ht="24.95" customHeight="1" x14ac:dyDescent="0.2">
      <c r="A3179" s="449"/>
      <c r="B3179" s="449"/>
      <c r="C3179" s="449"/>
      <c r="D3179" s="449"/>
      <c r="E3179" s="449"/>
      <c r="F3179" s="449"/>
      <c r="G3179" s="449"/>
      <c r="H3179" s="449"/>
      <c r="I3179" s="449"/>
      <c r="J3179" s="449"/>
      <c r="K3179" s="449"/>
      <c r="L3179" s="449"/>
      <c r="M3179" s="449"/>
      <c r="N3179" s="449"/>
    </row>
    <row r="3180" spans="1:14" ht="24.95" customHeight="1" x14ac:dyDescent="0.2">
      <c r="A3180" s="449"/>
      <c r="B3180" s="449"/>
      <c r="C3180" s="449"/>
      <c r="D3180" s="449"/>
      <c r="E3180" s="449"/>
      <c r="F3180" s="449"/>
      <c r="G3180" s="449"/>
      <c r="H3180" s="449"/>
      <c r="I3180" s="449"/>
      <c r="J3180" s="449"/>
      <c r="K3180" s="449"/>
      <c r="L3180" s="449"/>
      <c r="M3180" s="449"/>
      <c r="N3180" s="449"/>
    </row>
    <row r="3181" spans="1:14" ht="24.95" customHeight="1" x14ac:dyDescent="0.2">
      <c r="A3181" s="449"/>
      <c r="B3181" s="449"/>
      <c r="C3181" s="449"/>
      <c r="D3181" s="449"/>
      <c r="E3181" s="449"/>
      <c r="F3181" s="449"/>
      <c r="G3181" s="449"/>
      <c r="H3181" s="449"/>
      <c r="I3181" s="449"/>
      <c r="J3181" s="449"/>
      <c r="K3181" s="449"/>
      <c r="L3181" s="449"/>
      <c r="M3181" s="449"/>
      <c r="N3181" s="449"/>
    </row>
    <row r="3182" spans="1:14" ht="24.95" customHeight="1" x14ac:dyDescent="0.2">
      <c r="A3182" s="449"/>
      <c r="B3182" s="449"/>
      <c r="C3182" s="449"/>
      <c r="D3182" s="449"/>
      <c r="E3182" s="449"/>
      <c r="F3182" s="449"/>
      <c r="G3182" s="449"/>
      <c r="H3182" s="449"/>
      <c r="I3182" s="449"/>
      <c r="J3182" s="449"/>
      <c r="K3182" s="449"/>
      <c r="L3182" s="449"/>
      <c r="M3182" s="449"/>
      <c r="N3182" s="449"/>
    </row>
    <row r="3183" spans="1:14" ht="24.95" customHeight="1" x14ac:dyDescent="0.2">
      <c r="A3183" s="449"/>
      <c r="B3183" s="449"/>
      <c r="C3183" s="449"/>
      <c r="D3183" s="449"/>
      <c r="E3183" s="449"/>
      <c r="F3183" s="449"/>
      <c r="G3183" s="449"/>
      <c r="H3183" s="449"/>
      <c r="I3183" s="449"/>
      <c r="J3183" s="449"/>
      <c r="K3183" s="449"/>
      <c r="L3183" s="449"/>
      <c r="M3183" s="449"/>
      <c r="N3183" s="449"/>
    </row>
    <row r="3184" spans="1:14" ht="24.95" customHeight="1" x14ac:dyDescent="0.2">
      <c r="A3184" s="449"/>
      <c r="B3184" s="449"/>
      <c r="C3184" s="449"/>
      <c r="D3184" s="449"/>
      <c r="E3184" s="449"/>
      <c r="F3184" s="449"/>
      <c r="G3184" s="449"/>
      <c r="H3184" s="449"/>
      <c r="I3184" s="449"/>
      <c r="J3184" s="449"/>
      <c r="K3184" s="449"/>
      <c r="L3184" s="449"/>
      <c r="M3184" s="449"/>
      <c r="N3184" s="449"/>
    </row>
    <row r="3185" spans="1:14" ht="24.95" customHeight="1" x14ac:dyDescent="0.2">
      <c r="A3185" s="449"/>
      <c r="B3185" s="449"/>
      <c r="C3185" s="449"/>
      <c r="D3185" s="449"/>
      <c r="E3185" s="449"/>
      <c r="F3185" s="449"/>
      <c r="G3185" s="449"/>
      <c r="H3185" s="449"/>
      <c r="I3185" s="449"/>
      <c r="J3185" s="449"/>
      <c r="K3185" s="449"/>
      <c r="L3185" s="449"/>
      <c r="M3185" s="449"/>
      <c r="N3185" s="449"/>
    </row>
    <row r="3186" spans="1:14" ht="24.95" customHeight="1" x14ac:dyDescent="0.2">
      <c r="A3186" s="449"/>
      <c r="B3186" s="449"/>
      <c r="C3186" s="449"/>
      <c r="D3186" s="449"/>
      <c r="E3186" s="449"/>
      <c r="F3186" s="449"/>
      <c r="G3186" s="449"/>
      <c r="H3186" s="449"/>
      <c r="I3186" s="449"/>
      <c r="J3186" s="449"/>
      <c r="K3186" s="449"/>
      <c r="L3186" s="449"/>
      <c r="M3186" s="449"/>
      <c r="N3186" s="449"/>
    </row>
    <row r="3187" spans="1:14" ht="24.95" customHeight="1" x14ac:dyDescent="0.2">
      <c r="A3187" s="449"/>
      <c r="B3187" s="449"/>
      <c r="C3187" s="449"/>
      <c r="D3187" s="449"/>
      <c r="E3187" s="449"/>
      <c r="F3187" s="449"/>
      <c r="G3187" s="449"/>
      <c r="H3187" s="449"/>
      <c r="I3187" s="449"/>
      <c r="J3187" s="449"/>
      <c r="K3187" s="449"/>
      <c r="L3187" s="449"/>
      <c r="M3187" s="449"/>
      <c r="N3187" s="449"/>
    </row>
    <row r="3188" spans="1:14" ht="24.95" customHeight="1" x14ac:dyDescent="0.2">
      <c r="A3188" s="449"/>
      <c r="B3188" s="449"/>
      <c r="C3188" s="449"/>
      <c r="D3188" s="449"/>
      <c r="E3188" s="449"/>
      <c r="F3188" s="449"/>
      <c r="G3188" s="449"/>
      <c r="H3188" s="449"/>
      <c r="I3188" s="449"/>
      <c r="J3188" s="449"/>
      <c r="K3188" s="449"/>
      <c r="L3188" s="449"/>
      <c r="M3188" s="449"/>
      <c r="N3188" s="449"/>
    </row>
    <row r="3189" spans="1:14" ht="24.95" customHeight="1" x14ac:dyDescent="0.2">
      <c r="A3189" s="449"/>
      <c r="B3189" s="449"/>
      <c r="C3189" s="449"/>
      <c r="D3189" s="449"/>
      <c r="E3189" s="449"/>
      <c r="F3189" s="449"/>
      <c r="G3189" s="449"/>
      <c r="H3189" s="449"/>
      <c r="I3189" s="449"/>
      <c r="J3189" s="449"/>
      <c r="K3189" s="449"/>
      <c r="L3189" s="449"/>
      <c r="M3189" s="449"/>
      <c r="N3189" s="449"/>
    </row>
    <row r="3190" spans="1:14" ht="24.95" customHeight="1" x14ac:dyDescent="0.2">
      <c r="A3190" s="449"/>
      <c r="B3190" s="449"/>
      <c r="C3190" s="449"/>
      <c r="D3190" s="449"/>
      <c r="E3190" s="449"/>
      <c r="F3190" s="449"/>
      <c r="G3190" s="449"/>
      <c r="H3190" s="449"/>
      <c r="I3190" s="449"/>
      <c r="J3190" s="449"/>
      <c r="K3190" s="449"/>
      <c r="L3190" s="449"/>
      <c r="M3190" s="449"/>
      <c r="N3190" s="449"/>
    </row>
    <row r="3191" spans="1:14" ht="24.95" customHeight="1" x14ac:dyDescent="0.2">
      <c r="A3191" s="449"/>
      <c r="B3191" s="449"/>
      <c r="C3191" s="449"/>
      <c r="D3191" s="449"/>
      <c r="E3191" s="449"/>
      <c r="F3191" s="449"/>
      <c r="G3191" s="449"/>
      <c r="H3191" s="449"/>
      <c r="I3191" s="449"/>
      <c r="J3191" s="449"/>
      <c r="K3191" s="449"/>
      <c r="L3191" s="449"/>
      <c r="M3191" s="449"/>
      <c r="N3191" s="449"/>
    </row>
    <row r="3192" spans="1:14" ht="24.95" customHeight="1" x14ac:dyDescent="0.2">
      <c r="A3192" s="449"/>
      <c r="B3192" s="449"/>
      <c r="C3192" s="449"/>
      <c r="D3192" s="449"/>
      <c r="E3192" s="449"/>
      <c r="F3192" s="449"/>
      <c r="G3192" s="449"/>
      <c r="H3192" s="449"/>
      <c r="I3192" s="449"/>
      <c r="J3192" s="449"/>
      <c r="K3192" s="449"/>
      <c r="L3192" s="449"/>
      <c r="M3192" s="449"/>
      <c r="N3192" s="449"/>
    </row>
    <row r="3193" spans="1:14" ht="24.95" customHeight="1" x14ac:dyDescent="0.2">
      <c r="A3193" s="449"/>
      <c r="B3193" s="449"/>
      <c r="C3193" s="449"/>
      <c r="D3193" s="449"/>
      <c r="E3193" s="449"/>
      <c r="F3193" s="449"/>
      <c r="G3193" s="449"/>
      <c r="H3193" s="449"/>
      <c r="I3193" s="449"/>
      <c r="J3193" s="449"/>
      <c r="K3193" s="449"/>
      <c r="L3193" s="449"/>
      <c r="M3193" s="449"/>
      <c r="N3193" s="449"/>
    </row>
    <row r="3194" spans="1:14" ht="24.95" customHeight="1" x14ac:dyDescent="0.2">
      <c r="A3194" s="449"/>
      <c r="B3194" s="449"/>
      <c r="C3194" s="449"/>
      <c r="D3194" s="449"/>
      <c r="E3194" s="449"/>
      <c r="F3194" s="449"/>
      <c r="G3194" s="449"/>
      <c r="H3194" s="449"/>
      <c r="I3194" s="449"/>
      <c r="J3194" s="449"/>
      <c r="K3194" s="449"/>
      <c r="L3194" s="449"/>
      <c r="M3194" s="449"/>
      <c r="N3194" s="449"/>
    </row>
    <row r="3195" spans="1:14" ht="24.95" customHeight="1" x14ac:dyDescent="0.2">
      <c r="A3195" s="449"/>
      <c r="B3195" s="449"/>
      <c r="C3195" s="449"/>
      <c r="D3195" s="449"/>
      <c r="E3195" s="449"/>
      <c r="F3195" s="449"/>
      <c r="G3195" s="449"/>
      <c r="H3195" s="449"/>
      <c r="I3195" s="449"/>
      <c r="J3195" s="449"/>
      <c r="K3195" s="449"/>
      <c r="L3195" s="449"/>
      <c r="M3195" s="449"/>
      <c r="N3195" s="449"/>
    </row>
    <row r="3196" spans="1:14" ht="24.95" customHeight="1" x14ac:dyDescent="0.2">
      <c r="A3196" s="449"/>
      <c r="B3196" s="449"/>
      <c r="C3196" s="449"/>
      <c r="D3196" s="449"/>
      <c r="E3196" s="449"/>
      <c r="F3196" s="449"/>
      <c r="G3196" s="449"/>
      <c r="H3196" s="449"/>
      <c r="I3196" s="449"/>
      <c r="J3196" s="449"/>
      <c r="K3196" s="449"/>
      <c r="L3196" s="449"/>
      <c r="M3196" s="449"/>
      <c r="N3196" s="449"/>
    </row>
    <row r="3197" spans="1:14" ht="24.95" customHeight="1" x14ac:dyDescent="0.2">
      <c r="A3197" s="449"/>
      <c r="B3197" s="449"/>
      <c r="C3197" s="449"/>
      <c r="D3197" s="449"/>
      <c r="E3197" s="449"/>
      <c r="F3197" s="449"/>
      <c r="G3197" s="449"/>
      <c r="H3197" s="449"/>
      <c r="I3197" s="449"/>
      <c r="J3197" s="449"/>
      <c r="K3197" s="449"/>
      <c r="L3197" s="449"/>
      <c r="M3197" s="449"/>
      <c r="N3197" s="449"/>
    </row>
    <row r="3198" spans="1:14" ht="24.95" customHeight="1" x14ac:dyDescent="0.2">
      <c r="A3198" s="449"/>
      <c r="B3198" s="449"/>
      <c r="C3198" s="449"/>
      <c r="D3198" s="449"/>
      <c r="E3198" s="449"/>
      <c r="F3198" s="449"/>
      <c r="G3198" s="449"/>
      <c r="H3198" s="449"/>
      <c r="I3198" s="449"/>
      <c r="J3198" s="449"/>
      <c r="K3198" s="449"/>
      <c r="L3198" s="449"/>
      <c r="M3198" s="449"/>
      <c r="N3198" s="449"/>
    </row>
    <row r="3199" spans="1:14" ht="24.95" customHeight="1" x14ac:dyDescent="0.2">
      <c r="A3199" s="449"/>
      <c r="B3199" s="449"/>
      <c r="C3199" s="449"/>
      <c r="D3199" s="449"/>
      <c r="E3199" s="449"/>
      <c r="F3199" s="449"/>
      <c r="G3199" s="449"/>
      <c r="H3199" s="449"/>
      <c r="I3199" s="449"/>
      <c r="J3199" s="449"/>
      <c r="K3199" s="449"/>
      <c r="L3199" s="449"/>
      <c r="M3199" s="449"/>
      <c r="N3199" s="449"/>
    </row>
    <row r="3200" spans="1:14" ht="24.95" customHeight="1" x14ac:dyDescent="0.2">
      <c r="A3200" s="449"/>
      <c r="B3200" s="449"/>
      <c r="C3200" s="449"/>
      <c r="D3200" s="449"/>
      <c r="E3200" s="449"/>
      <c r="F3200" s="449"/>
      <c r="G3200" s="449"/>
      <c r="H3200" s="449"/>
      <c r="I3200" s="449"/>
      <c r="J3200" s="449"/>
      <c r="K3200" s="449"/>
      <c r="L3200" s="449"/>
      <c r="M3200" s="449"/>
      <c r="N3200" s="449"/>
    </row>
    <row r="3201" spans="1:14" ht="24.95" customHeight="1" x14ac:dyDescent="0.2">
      <c r="A3201" s="449"/>
      <c r="B3201" s="449"/>
      <c r="C3201" s="449"/>
      <c r="D3201" s="449"/>
      <c r="E3201" s="449"/>
      <c r="F3201" s="449"/>
      <c r="G3201" s="449"/>
      <c r="H3201" s="449"/>
      <c r="I3201" s="449"/>
      <c r="J3201" s="449"/>
      <c r="K3201" s="449"/>
      <c r="L3201" s="449"/>
      <c r="M3201" s="449"/>
      <c r="N3201" s="449"/>
    </row>
    <row r="3202" spans="1:14" ht="24.95" customHeight="1" x14ac:dyDescent="0.2">
      <c r="A3202" s="449"/>
      <c r="B3202" s="449"/>
      <c r="C3202" s="449"/>
      <c r="D3202" s="449"/>
      <c r="E3202" s="449"/>
      <c r="F3202" s="449"/>
      <c r="G3202" s="449"/>
      <c r="H3202" s="449"/>
      <c r="I3202" s="449"/>
      <c r="J3202" s="449"/>
      <c r="K3202" s="449"/>
      <c r="L3202" s="449"/>
      <c r="M3202" s="449"/>
      <c r="N3202" s="449"/>
    </row>
    <row r="3203" spans="1:14" ht="24.95" customHeight="1" x14ac:dyDescent="0.2">
      <c r="A3203" s="449"/>
      <c r="B3203" s="449"/>
      <c r="C3203" s="449"/>
      <c r="D3203" s="449"/>
      <c r="E3203" s="449"/>
      <c r="F3203" s="449"/>
      <c r="G3203" s="449"/>
      <c r="H3203" s="449"/>
      <c r="I3203" s="449"/>
      <c r="J3203" s="449"/>
      <c r="K3203" s="449"/>
      <c r="L3203" s="449"/>
      <c r="M3203" s="449"/>
      <c r="N3203" s="449"/>
    </row>
    <row r="3204" spans="1:14" ht="24.95" customHeight="1" x14ac:dyDescent="0.2">
      <c r="A3204" s="449"/>
      <c r="B3204" s="449"/>
      <c r="C3204" s="449"/>
      <c r="D3204" s="449"/>
      <c r="E3204" s="449"/>
      <c r="F3204" s="449"/>
      <c r="G3204" s="449"/>
      <c r="H3204" s="449"/>
      <c r="I3204" s="449"/>
      <c r="J3204" s="449"/>
      <c r="K3204" s="449"/>
      <c r="L3204" s="449"/>
      <c r="M3204" s="449"/>
      <c r="N3204" s="449"/>
    </row>
    <row r="3205" spans="1:14" ht="24.95" customHeight="1" x14ac:dyDescent="0.2">
      <c r="A3205" s="449"/>
      <c r="B3205" s="449"/>
      <c r="C3205" s="449"/>
      <c r="D3205" s="449"/>
      <c r="E3205" s="449"/>
      <c r="F3205" s="449"/>
      <c r="G3205" s="449"/>
      <c r="H3205" s="449"/>
      <c r="I3205" s="449"/>
      <c r="J3205" s="449"/>
      <c r="K3205" s="449"/>
      <c r="L3205" s="449"/>
      <c r="M3205" s="449"/>
      <c r="N3205" s="4">
        <v>42</v>
      </c>
    </row>
    <row r="3206" spans="1:14" ht="80.099999999999994" customHeight="1" x14ac:dyDescent="0.2">
      <c r="A3206" s="667" t="s">
        <v>574</v>
      </c>
      <c r="B3206" s="667"/>
      <c r="C3206" s="667"/>
      <c r="D3206" s="667"/>
      <c r="E3206" s="667"/>
      <c r="F3206" s="667"/>
      <c r="G3206" s="667"/>
      <c r="H3206" s="667"/>
      <c r="I3206" s="667"/>
      <c r="J3206" s="667"/>
      <c r="K3206" s="667"/>
      <c r="L3206" s="667"/>
      <c r="M3206" s="667"/>
      <c r="N3206" s="667"/>
    </row>
    <row r="3207" spans="1:14" ht="24.95" customHeight="1" x14ac:dyDescent="0.2">
      <c r="A3207" s="449"/>
      <c r="B3207" s="449"/>
      <c r="C3207" s="449"/>
      <c r="D3207" s="449"/>
      <c r="E3207" s="449"/>
      <c r="F3207" s="449"/>
      <c r="G3207" s="449"/>
      <c r="H3207" s="449"/>
      <c r="I3207" s="449"/>
      <c r="J3207" s="449"/>
      <c r="K3207" s="449"/>
      <c r="L3207" s="449"/>
      <c r="M3207" s="449"/>
      <c r="N3207" s="449"/>
    </row>
    <row r="3208" spans="1:14" ht="39.950000000000003" customHeight="1" x14ac:dyDescent="0.2">
      <c r="A3208" s="655" t="s">
        <v>506</v>
      </c>
      <c r="B3208" s="655"/>
      <c r="C3208" s="655"/>
      <c r="D3208" s="655"/>
      <c r="E3208" s="655"/>
      <c r="F3208" s="655"/>
      <c r="G3208" s="655"/>
      <c r="H3208" s="655"/>
      <c r="I3208" s="655"/>
      <c r="J3208" s="655"/>
      <c r="K3208" s="655"/>
      <c r="L3208" s="655"/>
      <c r="M3208" s="655"/>
      <c r="N3208" s="655"/>
    </row>
    <row r="3209" spans="1:14" ht="24.95" customHeight="1" x14ac:dyDescent="0.2">
      <c r="A3209" s="449"/>
      <c r="B3209" s="449"/>
      <c r="C3209" s="449"/>
      <c r="D3209" s="449"/>
      <c r="E3209" s="449"/>
      <c r="F3209" s="449"/>
      <c r="G3209" s="449"/>
      <c r="H3209" s="449"/>
      <c r="I3209" s="449"/>
      <c r="J3209" s="449"/>
      <c r="K3209" s="449"/>
      <c r="L3209" s="449"/>
      <c r="M3209" s="449"/>
      <c r="N3209" s="449"/>
    </row>
    <row r="3210" spans="1:14" ht="24.95" customHeight="1" x14ac:dyDescent="0.2">
      <c r="A3210" s="449"/>
      <c r="B3210" s="449"/>
      <c r="C3210" s="449"/>
      <c r="D3210" s="449"/>
      <c r="E3210" s="449"/>
      <c r="F3210" s="449"/>
      <c r="G3210" s="449"/>
      <c r="H3210" s="449"/>
      <c r="I3210" s="449"/>
      <c r="J3210" s="449"/>
      <c r="K3210" s="449"/>
      <c r="L3210" s="449"/>
      <c r="M3210" s="449"/>
      <c r="N3210" s="449"/>
    </row>
    <row r="3211" spans="1:14" ht="24.95" customHeight="1" x14ac:dyDescent="0.2">
      <c r="A3211" s="449"/>
      <c r="B3211" s="449"/>
      <c r="C3211" s="449"/>
      <c r="D3211" s="449"/>
      <c r="E3211" s="449"/>
      <c r="F3211" s="449"/>
      <c r="G3211" s="449"/>
      <c r="H3211" s="449"/>
      <c r="I3211" s="449"/>
      <c r="J3211" s="449"/>
      <c r="K3211" s="449"/>
      <c r="L3211" s="449"/>
      <c r="M3211" s="449"/>
      <c r="N3211" s="449"/>
    </row>
    <row r="3212" spans="1:14" ht="24.95" customHeight="1" x14ac:dyDescent="0.2">
      <c r="A3212" s="449"/>
      <c r="B3212" s="449"/>
      <c r="C3212" s="449"/>
      <c r="D3212" s="449"/>
      <c r="E3212" s="449"/>
      <c r="F3212" s="449"/>
      <c r="G3212" s="449"/>
      <c r="H3212" s="449"/>
      <c r="I3212" s="449"/>
      <c r="J3212" s="449"/>
      <c r="K3212" s="449"/>
      <c r="L3212" s="449"/>
      <c r="M3212" s="449"/>
      <c r="N3212" s="449"/>
    </row>
    <row r="3213" spans="1:14" ht="24.95" customHeight="1" x14ac:dyDescent="0.2">
      <c r="A3213" s="449"/>
      <c r="B3213" s="449"/>
      <c r="C3213" s="449"/>
      <c r="D3213" s="449"/>
      <c r="E3213" s="449"/>
      <c r="F3213" s="449"/>
      <c r="G3213" s="449"/>
      <c r="H3213" s="449"/>
      <c r="I3213" s="449"/>
      <c r="J3213" s="449"/>
      <c r="K3213" s="449"/>
      <c r="L3213" s="449"/>
      <c r="M3213" s="449"/>
      <c r="N3213" s="449"/>
    </row>
    <row r="3214" spans="1:14" ht="24.95" customHeight="1" x14ac:dyDescent="0.2">
      <c r="A3214" s="449"/>
      <c r="B3214" s="449"/>
      <c r="C3214" s="449"/>
      <c r="D3214" s="449"/>
      <c r="E3214" s="449"/>
      <c r="F3214" s="449"/>
      <c r="G3214" s="449"/>
      <c r="H3214" s="449"/>
      <c r="I3214" s="449"/>
      <c r="J3214" s="449"/>
      <c r="K3214" s="449"/>
      <c r="L3214" s="449"/>
      <c r="M3214" s="449"/>
      <c r="N3214" s="449"/>
    </row>
    <row r="3215" spans="1:14" ht="24.95" customHeight="1" x14ac:dyDescent="0.2">
      <c r="A3215" s="449"/>
      <c r="B3215" s="449"/>
      <c r="C3215" s="449"/>
      <c r="D3215" s="449"/>
      <c r="E3215" s="449"/>
      <c r="F3215" s="449"/>
      <c r="G3215" s="449"/>
      <c r="H3215" s="449"/>
      <c r="I3215" s="449"/>
      <c r="J3215" s="449"/>
      <c r="K3215" s="449"/>
      <c r="L3215" s="449"/>
      <c r="M3215" s="449"/>
      <c r="N3215" s="449"/>
    </row>
    <row r="3216" spans="1:14" ht="24.95" customHeight="1" x14ac:dyDescent="0.2">
      <c r="A3216" s="449"/>
      <c r="B3216" s="449"/>
      <c r="C3216" s="449"/>
      <c r="D3216" s="449"/>
      <c r="E3216" s="449"/>
      <c r="F3216" s="449"/>
      <c r="G3216" s="449"/>
      <c r="H3216" s="449"/>
      <c r="I3216" s="449"/>
      <c r="J3216" s="449"/>
      <c r="K3216" s="449"/>
      <c r="L3216" s="449"/>
      <c r="M3216" s="449"/>
      <c r="N3216" s="449"/>
    </row>
    <row r="3217" spans="1:14" ht="24.95" customHeight="1" x14ac:dyDescent="0.2">
      <c r="A3217" s="449"/>
      <c r="B3217" s="449"/>
      <c r="C3217" s="449"/>
      <c r="D3217" s="449"/>
      <c r="E3217" s="449"/>
      <c r="F3217" s="449"/>
      <c r="G3217" s="449"/>
      <c r="H3217" s="449"/>
      <c r="I3217" s="449"/>
      <c r="J3217" s="449"/>
      <c r="K3217" s="449"/>
      <c r="L3217" s="449"/>
      <c r="M3217" s="449"/>
      <c r="N3217" s="449"/>
    </row>
    <row r="3218" spans="1:14" ht="24.95" customHeight="1" x14ac:dyDescent="0.2">
      <c r="A3218" s="449"/>
      <c r="B3218" s="449"/>
      <c r="C3218" s="449"/>
      <c r="D3218" s="449"/>
      <c r="E3218" s="449"/>
      <c r="F3218" s="449"/>
      <c r="G3218" s="449"/>
      <c r="H3218" s="449"/>
      <c r="I3218" s="449"/>
      <c r="J3218" s="449"/>
      <c r="K3218" s="449"/>
      <c r="L3218" s="449"/>
      <c r="M3218" s="449"/>
      <c r="N3218" s="449"/>
    </row>
    <row r="3219" spans="1:14" ht="24.95" customHeight="1" x14ac:dyDescent="0.2">
      <c r="A3219" s="449"/>
      <c r="B3219" s="449"/>
      <c r="C3219" s="449"/>
      <c r="D3219" s="449"/>
      <c r="E3219" s="449"/>
      <c r="F3219" s="449"/>
      <c r="G3219" s="449"/>
      <c r="H3219" s="449"/>
      <c r="I3219" s="449"/>
      <c r="J3219" s="449"/>
      <c r="K3219" s="449"/>
      <c r="L3219" s="449"/>
      <c r="M3219" s="449"/>
      <c r="N3219" s="449"/>
    </row>
    <row r="3220" spans="1:14" ht="24.95" customHeight="1" x14ac:dyDescent="0.2">
      <c r="A3220" s="449"/>
      <c r="B3220" s="449"/>
      <c r="C3220" s="449"/>
      <c r="D3220" s="449"/>
      <c r="E3220" s="449"/>
      <c r="F3220" s="449"/>
      <c r="G3220" s="449"/>
      <c r="H3220" s="449"/>
      <c r="I3220" s="449"/>
      <c r="J3220" s="449"/>
      <c r="K3220" s="449"/>
      <c r="L3220" s="449"/>
      <c r="M3220" s="449"/>
      <c r="N3220" s="449"/>
    </row>
    <row r="3221" spans="1:14" ht="24.95" customHeight="1" x14ac:dyDescent="0.2">
      <c r="A3221" s="449"/>
      <c r="B3221" s="449"/>
      <c r="C3221" s="449"/>
      <c r="D3221" s="449"/>
      <c r="E3221" s="449"/>
      <c r="F3221" s="449"/>
      <c r="G3221" s="449"/>
      <c r="H3221" s="449"/>
      <c r="I3221" s="449"/>
      <c r="J3221" s="449"/>
      <c r="K3221" s="449"/>
      <c r="L3221" s="449"/>
      <c r="M3221" s="449"/>
      <c r="N3221" s="449"/>
    </row>
    <row r="3222" spans="1:14" ht="24.95" customHeight="1" x14ac:dyDescent="0.2">
      <c r="A3222" s="449"/>
      <c r="B3222" s="449"/>
      <c r="C3222" s="449"/>
      <c r="D3222" s="449"/>
      <c r="E3222" s="449"/>
      <c r="F3222" s="449"/>
      <c r="G3222" s="449"/>
      <c r="H3222" s="449"/>
      <c r="I3222" s="449"/>
      <c r="J3222" s="449"/>
      <c r="K3222" s="449"/>
      <c r="L3222" s="449"/>
      <c r="M3222" s="449"/>
      <c r="N3222" s="449"/>
    </row>
    <row r="3223" spans="1:14" ht="24.95" customHeight="1" x14ac:dyDescent="0.2">
      <c r="A3223" s="449"/>
      <c r="B3223" s="449"/>
      <c r="C3223" s="449"/>
      <c r="D3223" s="449"/>
      <c r="E3223" s="449"/>
      <c r="F3223" s="449"/>
      <c r="G3223" s="449"/>
      <c r="H3223" s="449"/>
      <c r="I3223" s="449"/>
      <c r="J3223" s="449"/>
      <c r="K3223" s="449"/>
      <c r="L3223" s="449"/>
      <c r="M3223" s="449"/>
      <c r="N3223" s="449"/>
    </row>
    <row r="3224" spans="1:14" ht="24.95" customHeight="1" x14ac:dyDescent="0.2">
      <c r="A3224" s="449"/>
      <c r="B3224" s="449"/>
      <c r="C3224" s="449"/>
      <c r="D3224" s="449"/>
      <c r="E3224" s="449"/>
      <c r="F3224" s="449"/>
      <c r="G3224" s="449"/>
      <c r="H3224" s="449"/>
      <c r="I3224" s="449"/>
      <c r="J3224" s="449"/>
      <c r="K3224" s="449"/>
      <c r="L3224" s="449"/>
      <c r="M3224" s="449"/>
      <c r="N3224" s="449"/>
    </row>
    <row r="3225" spans="1:14" ht="24.95" customHeight="1" x14ac:dyDescent="0.2">
      <c r="A3225" s="449"/>
      <c r="B3225" s="449"/>
      <c r="C3225" s="449"/>
      <c r="D3225" s="449"/>
      <c r="E3225" s="449"/>
      <c r="F3225" s="449"/>
      <c r="G3225" s="449"/>
      <c r="H3225" s="449"/>
      <c r="I3225" s="449"/>
      <c r="J3225" s="449"/>
      <c r="K3225" s="449"/>
      <c r="L3225" s="449"/>
      <c r="M3225" s="449"/>
      <c r="N3225" s="449"/>
    </row>
    <row r="3226" spans="1:14" ht="24.95" customHeight="1" x14ac:dyDescent="0.2">
      <c r="A3226" s="449"/>
      <c r="B3226" s="449"/>
      <c r="C3226" s="449"/>
      <c r="D3226" s="449"/>
      <c r="E3226" s="449"/>
      <c r="F3226" s="449"/>
      <c r="G3226" s="449"/>
      <c r="H3226" s="449"/>
      <c r="I3226" s="449"/>
      <c r="J3226" s="449"/>
      <c r="K3226" s="449"/>
      <c r="L3226" s="449"/>
      <c r="M3226" s="449"/>
      <c r="N3226" s="449"/>
    </row>
    <row r="3227" spans="1:14" ht="24.95" customHeight="1" x14ac:dyDescent="0.2">
      <c r="A3227" s="449"/>
      <c r="B3227" s="449"/>
      <c r="C3227" s="449"/>
      <c r="D3227" s="449"/>
      <c r="E3227" s="449"/>
      <c r="F3227" s="449"/>
      <c r="G3227" s="449"/>
      <c r="H3227" s="449"/>
      <c r="I3227" s="449"/>
      <c r="J3227" s="449"/>
      <c r="K3227" s="449"/>
      <c r="L3227" s="449"/>
      <c r="M3227" s="449"/>
      <c r="N3227" s="449"/>
    </row>
    <row r="3228" spans="1:14" ht="24.95" customHeight="1" x14ac:dyDescent="0.2">
      <c r="A3228" s="449"/>
      <c r="B3228" s="449"/>
      <c r="C3228" s="449"/>
      <c r="D3228" s="449"/>
      <c r="E3228" s="449"/>
      <c r="F3228" s="449"/>
      <c r="G3228" s="449"/>
      <c r="H3228" s="449"/>
      <c r="I3228" s="449"/>
      <c r="J3228" s="449"/>
      <c r="K3228" s="449"/>
      <c r="L3228" s="449"/>
      <c r="M3228" s="449"/>
      <c r="N3228" s="449"/>
    </row>
    <row r="3229" spans="1:14" ht="24.95" customHeight="1" x14ac:dyDescent="0.2">
      <c r="A3229" s="449"/>
      <c r="B3229" s="449"/>
      <c r="C3229" s="449"/>
      <c r="D3229" s="449"/>
      <c r="E3229" s="449"/>
      <c r="F3229" s="449"/>
      <c r="G3229" s="449"/>
      <c r="H3229" s="449"/>
      <c r="I3229" s="449"/>
      <c r="J3229" s="449"/>
      <c r="K3229" s="449"/>
      <c r="L3229" s="449"/>
      <c r="M3229" s="449"/>
      <c r="N3229" s="449"/>
    </row>
    <row r="3230" spans="1:14" ht="24.95" customHeight="1" x14ac:dyDescent="0.2">
      <c r="A3230" s="449"/>
      <c r="B3230" s="449"/>
      <c r="C3230" s="449"/>
      <c r="D3230" s="449"/>
      <c r="E3230" s="449"/>
      <c r="F3230" s="449"/>
      <c r="G3230" s="449"/>
      <c r="H3230" s="449"/>
      <c r="I3230" s="449"/>
      <c r="J3230" s="449"/>
      <c r="K3230" s="449"/>
      <c r="L3230" s="449"/>
      <c r="M3230" s="449"/>
      <c r="N3230" s="449"/>
    </row>
    <row r="3231" spans="1:14" ht="24.95" customHeight="1" x14ac:dyDescent="0.2">
      <c r="A3231" s="449"/>
      <c r="B3231" s="449"/>
      <c r="C3231" s="449"/>
      <c r="D3231" s="449"/>
      <c r="E3231" s="449"/>
      <c r="F3231" s="449"/>
      <c r="G3231" s="449"/>
      <c r="H3231" s="449"/>
      <c r="I3231" s="449"/>
      <c r="J3231" s="449"/>
      <c r="K3231" s="449"/>
      <c r="L3231" s="449"/>
      <c r="M3231" s="449"/>
      <c r="N3231" s="449"/>
    </row>
    <row r="3232" spans="1:14" ht="24.95" customHeight="1" x14ac:dyDescent="0.2">
      <c r="A3232" s="449"/>
      <c r="B3232" s="449"/>
      <c r="C3232" s="449"/>
      <c r="D3232" s="449"/>
      <c r="E3232" s="449"/>
      <c r="F3232" s="449"/>
      <c r="G3232" s="449"/>
      <c r="H3232" s="449"/>
      <c r="I3232" s="449"/>
      <c r="J3232" s="449"/>
      <c r="K3232" s="449"/>
      <c r="L3232" s="449"/>
      <c r="M3232" s="449"/>
      <c r="N3232" s="449"/>
    </row>
    <row r="3233" spans="1:14" ht="24.95" customHeight="1" x14ac:dyDescent="0.2">
      <c r="A3233" s="449"/>
      <c r="B3233" s="449"/>
      <c r="C3233" s="449"/>
      <c r="D3233" s="449"/>
      <c r="E3233" s="449"/>
      <c r="F3233" s="449"/>
      <c r="G3233" s="449"/>
      <c r="H3233" s="449"/>
      <c r="I3233" s="449"/>
      <c r="J3233" s="449"/>
      <c r="K3233" s="449"/>
      <c r="L3233" s="449"/>
      <c r="M3233" s="449"/>
      <c r="N3233" s="449"/>
    </row>
    <row r="3234" spans="1:14" ht="24.95" customHeight="1" x14ac:dyDescent="0.2">
      <c r="A3234" s="449"/>
      <c r="B3234" s="449"/>
      <c r="C3234" s="449"/>
      <c r="D3234" s="449"/>
      <c r="E3234" s="449"/>
      <c r="F3234" s="449"/>
      <c r="G3234" s="449"/>
      <c r="H3234" s="449"/>
      <c r="I3234" s="449"/>
      <c r="J3234" s="449"/>
      <c r="K3234" s="449"/>
      <c r="L3234" s="449"/>
      <c r="M3234" s="449"/>
      <c r="N3234" s="449"/>
    </row>
    <row r="3235" spans="1:14" ht="24.95" customHeight="1" x14ac:dyDescent="0.2">
      <c r="A3235" s="449"/>
      <c r="B3235" s="449"/>
      <c r="C3235" s="449"/>
      <c r="D3235" s="449"/>
      <c r="E3235" s="449"/>
      <c r="F3235" s="449"/>
      <c r="G3235" s="449"/>
      <c r="H3235" s="449"/>
      <c r="I3235" s="449"/>
      <c r="J3235" s="449"/>
      <c r="K3235" s="449"/>
      <c r="L3235" s="449"/>
      <c r="M3235" s="449"/>
      <c r="N3235" s="449"/>
    </row>
    <row r="3236" spans="1:14" ht="24.95" customHeight="1" x14ac:dyDescent="0.2">
      <c r="A3236" s="449"/>
      <c r="B3236" s="449"/>
      <c r="C3236" s="449"/>
      <c r="D3236" s="449"/>
      <c r="E3236" s="449"/>
      <c r="F3236" s="449"/>
      <c r="G3236" s="449"/>
      <c r="H3236" s="449"/>
      <c r="I3236" s="449"/>
      <c r="J3236" s="449"/>
      <c r="K3236" s="449"/>
      <c r="L3236" s="449"/>
      <c r="M3236" s="449"/>
      <c r="N3236" s="449"/>
    </row>
    <row r="3237" spans="1:14" ht="24.95" customHeight="1" x14ac:dyDescent="0.2">
      <c r="A3237" s="449"/>
      <c r="B3237" s="449"/>
      <c r="C3237" s="449"/>
      <c r="D3237" s="449"/>
      <c r="E3237" s="449"/>
      <c r="F3237" s="449"/>
      <c r="G3237" s="449"/>
      <c r="H3237" s="449"/>
      <c r="I3237" s="449"/>
      <c r="J3237" s="449"/>
      <c r="K3237" s="449"/>
      <c r="L3237" s="449"/>
      <c r="M3237" s="449"/>
      <c r="N3237" s="449"/>
    </row>
    <row r="3238" spans="1:14" ht="24.95" customHeight="1" x14ac:dyDescent="0.2">
      <c r="A3238" s="449"/>
      <c r="B3238" s="449"/>
      <c r="C3238" s="449"/>
      <c r="D3238" s="449"/>
      <c r="E3238" s="449"/>
      <c r="F3238" s="449"/>
      <c r="G3238" s="449"/>
      <c r="H3238" s="449"/>
      <c r="I3238" s="449"/>
      <c r="J3238" s="449"/>
      <c r="K3238" s="449"/>
      <c r="L3238" s="449"/>
      <c r="M3238" s="449"/>
      <c r="N3238" s="449"/>
    </row>
    <row r="3239" spans="1:14" ht="24.95" customHeight="1" x14ac:dyDescent="0.2">
      <c r="A3239" s="449"/>
      <c r="B3239" s="449"/>
      <c r="C3239" s="449"/>
      <c r="D3239" s="449"/>
      <c r="E3239" s="449"/>
      <c r="F3239" s="449"/>
      <c r="G3239" s="449"/>
      <c r="H3239" s="449"/>
      <c r="I3239" s="449"/>
      <c r="J3239" s="449"/>
      <c r="K3239" s="449"/>
      <c r="L3239" s="449"/>
      <c r="M3239" s="449"/>
      <c r="N3239" s="449"/>
    </row>
    <row r="3240" spans="1:14" ht="24.95" customHeight="1" x14ac:dyDescent="0.2">
      <c r="A3240" s="449"/>
      <c r="B3240" s="449"/>
      <c r="C3240" s="449"/>
      <c r="D3240" s="449"/>
      <c r="E3240" s="449"/>
      <c r="F3240" s="449"/>
      <c r="G3240" s="449"/>
      <c r="H3240" s="449"/>
      <c r="I3240" s="449"/>
      <c r="J3240" s="449"/>
      <c r="K3240" s="449"/>
      <c r="L3240" s="449"/>
      <c r="M3240" s="449"/>
      <c r="N3240" s="449"/>
    </row>
    <row r="3241" spans="1:14" ht="24.95" customHeight="1" x14ac:dyDescent="0.2">
      <c r="A3241" s="449"/>
      <c r="B3241" s="449"/>
      <c r="C3241" s="449"/>
      <c r="D3241" s="449"/>
      <c r="E3241" s="449"/>
      <c r="F3241" s="449"/>
      <c r="G3241" s="449"/>
      <c r="H3241" s="449"/>
      <c r="I3241" s="449"/>
      <c r="J3241" s="449"/>
      <c r="K3241" s="449"/>
      <c r="L3241" s="449"/>
      <c r="M3241" s="449"/>
      <c r="N3241" s="449"/>
    </row>
    <row r="3242" spans="1:14" ht="24.95" customHeight="1" x14ac:dyDescent="0.2">
      <c r="A3242" s="449"/>
      <c r="B3242" s="449"/>
      <c r="C3242" s="449"/>
      <c r="D3242" s="449"/>
      <c r="E3242" s="449"/>
      <c r="F3242" s="449"/>
      <c r="G3242" s="449"/>
      <c r="H3242" s="449"/>
      <c r="I3242" s="449"/>
      <c r="J3242" s="449"/>
      <c r="K3242" s="449"/>
      <c r="L3242" s="449"/>
      <c r="M3242" s="449"/>
      <c r="N3242" s="449"/>
    </row>
    <row r="3243" spans="1:14" ht="24.95" customHeight="1" x14ac:dyDescent="0.2">
      <c r="A3243" s="449"/>
      <c r="B3243" s="449"/>
      <c r="C3243" s="449"/>
      <c r="D3243" s="449"/>
      <c r="E3243" s="449"/>
      <c r="F3243" s="449"/>
      <c r="G3243" s="449"/>
      <c r="H3243" s="449"/>
      <c r="I3243" s="449"/>
      <c r="J3243" s="449"/>
      <c r="K3243" s="449"/>
      <c r="L3243" s="449"/>
      <c r="M3243" s="449"/>
      <c r="N3243" s="449"/>
    </row>
    <row r="3244" spans="1:14" ht="24.95" customHeight="1" x14ac:dyDescent="0.2">
      <c r="A3244" s="449"/>
      <c r="B3244" s="449"/>
      <c r="C3244" s="449"/>
      <c r="D3244" s="449"/>
      <c r="E3244" s="449"/>
      <c r="F3244" s="449"/>
      <c r="G3244" s="449"/>
      <c r="H3244" s="449"/>
      <c r="I3244" s="449"/>
      <c r="J3244" s="449"/>
      <c r="K3244" s="449"/>
      <c r="L3244" s="449"/>
      <c r="M3244" s="449"/>
      <c r="N3244" s="449"/>
    </row>
    <row r="3245" spans="1:14" ht="24.95" customHeight="1" x14ac:dyDescent="0.2">
      <c r="A3245" s="449"/>
      <c r="B3245" s="449"/>
      <c r="C3245" s="449"/>
      <c r="D3245" s="449"/>
      <c r="E3245" s="449"/>
      <c r="F3245" s="449"/>
      <c r="G3245" s="449"/>
      <c r="H3245" s="449"/>
      <c r="I3245" s="449"/>
      <c r="J3245" s="449"/>
      <c r="K3245" s="449"/>
      <c r="L3245" s="449"/>
      <c r="M3245" s="449"/>
      <c r="N3245" s="449"/>
    </row>
    <row r="3246" spans="1:14" ht="24.95" customHeight="1" x14ac:dyDescent="0.2">
      <c r="A3246" s="449"/>
      <c r="B3246" s="449"/>
      <c r="C3246" s="449"/>
      <c r="D3246" s="449"/>
      <c r="E3246" s="449"/>
      <c r="F3246" s="449"/>
      <c r="G3246" s="449"/>
      <c r="H3246" s="449"/>
      <c r="I3246" s="449"/>
      <c r="J3246" s="449"/>
      <c r="K3246" s="449"/>
      <c r="L3246" s="449"/>
      <c r="M3246" s="449"/>
      <c r="N3246" s="449"/>
    </row>
    <row r="3247" spans="1:14" ht="24.95" customHeight="1" x14ac:dyDescent="0.2">
      <c r="A3247" s="449"/>
      <c r="B3247" s="449"/>
      <c r="C3247" s="449"/>
      <c r="D3247" s="449"/>
      <c r="E3247" s="449"/>
      <c r="F3247" s="449"/>
      <c r="G3247" s="449"/>
      <c r="H3247" s="449"/>
      <c r="I3247" s="449"/>
      <c r="J3247" s="449"/>
      <c r="K3247" s="449"/>
      <c r="L3247" s="449"/>
      <c r="M3247" s="449"/>
      <c r="N3247" s="449"/>
    </row>
    <row r="3248" spans="1:14" ht="24.95" customHeight="1" x14ac:dyDescent="0.2">
      <c r="A3248" s="449"/>
      <c r="B3248" s="449"/>
      <c r="C3248" s="449"/>
      <c r="D3248" s="449"/>
      <c r="E3248" s="449"/>
      <c r="F3248" s="449"/>
      <c r="G3248" s="449"/>
      <c r="H3248" s="449"/>
      <c r="I3248" s="449"/>
      <c r="J3248" s="449"/>
      <c r="K3248" s="449"/>
      <c r="L3248" s="449"/>
      <c r="M3248" s="449"/>
      <c r="N3248" s="449"/>
    </row>
    <row r="3249" spans="1:14" ht="24.95" customHeight="1" x14ac:dyDescent="0.2">
      <c r="A3249" s="449"/>
      <c r="B3249" s="449"/>
      <c r="C3249" s="449"/>
      <c r="D3249" s="449"/>
      <c r="E3249" s="449"/>
      <c r="F3249" s="449"/>
      <c r="G3249" s="449"/>
      <c r="H3249" s="449"/>
      <c r="I3249" s="449"/>
      <c r="J3249" s="449"/>
      <c r="K3249" s="449"/>
      <c r="L3249" s="449"/>
      <c r="M3249" s="449"/>
      <c r="N3249" s="449"/>
    </row>
    <row r="3250" spans="1:14" ht="24.95" customHeight="1" x14ac:dyDescent="0.2">
      <c r="A3250" s="449"/>
      <c r="B3250" s="449"/>
      <c r="C3250" s="449"/>
      <c r="D3250" s="449"/>
      <c r="E3250" s="449"/>
      <c r="F3250" s="449"/>
      <c r="G3250" s="449"/>
      <c r="H3250" s="449"/>
      <c r="I3250" s="449"/>
      <c r="J3250" s="449"/>
      <c r="K3250" s="449"/>
      <c r="L3250" s="449"/>
      <c r="M3250" s="449"/>
      <c r="N3250" s="449"/>
    </row>
    <row r="3251" spans="1:14" ht="24.95" customHeight="1" x14ac:dyDescent="0.2">
      <c r="A3251" s="449"/>
      <c r="B3251" s="449"/>
      <c r="C3251" s="449"/>
      <c r="D3251" s="449"/>
      <c r="E3251" s="449"/>
      <c r="F3251" s="449"/>
      <c r="G3251" s="449"/>
      <c r="H3251" s="449"/>
      <c r="I3251" s="449"/>
      <c r="J3251" s="449"/>
      <c r="K3251" s="449"/>
      <c r="L3251" s="449"/>
      <c r="M3251" s="449"/>
      <c r="N3251" s="449"/>
    </row>
    <row r="3252" spans="1:14" ht="24.95" customHeight="1" x14ac:dyDescent="0.2">
      <c r="A3252" s="449"/>
      <c r="B3252" s="449"/>
      <c r="C3252" s="449"/>
      <c r="D3252" s="449"/>
      <c r="E3252" s="449"/>
      <c r="F3252" s="449"/>
      <c r="G3252" s="449"/>
      <c r="H3252" s="449"/>
      <c r="I3252" s="449"/>
      <c r="J3252" s="449"/>
      <c r="K3252" s="449"/>
      <c r="L3252" s="449"/>
      <c r="M3252" s="449"/>
      <c r="N3252" s="449"/>
    </row>
    <row r="3253" spans="1:14" ht="24.95" customHeight="1" x14ac:dyDescent="0.2">
      <c r="A3253" s="449"/>
      <c r="B3253" s="449"/>
      <c r="C3253" s="449"/>
      <c r="D3253" s="449"/>
      <c r="E3253" s="449"/>
      <c r="F3253" s="449"/>
      <c r="G3253" s="449"/>
      <c r="H3253" s="449"/>
      <c r="I3253" s="449"/>
      <c r="J3253" s="449"/>
      <c r="K3253" s="449"/>
      <c r="L3253" s="449"/>
      <c r="M3253" s="449"/>
      <c r="N3253" s="449"/>
    </row>
    <row r="3254" spans="1:14" ht="24.95" customHeight="1" x14ac:dyDescent="0.2">
      <c r="A3254" s="449"/>
      <c r="B3254" s="449"/>
      <c r="C3254" s="449"/>
      <c r="D3254" s="449"/>
      <c r="E3254" s="449"/>
      <c r="F3254" s="449"/>
      <c r="G3254" s="449"/>
      <c r="H3254" s="449"/>
      <c r="I3254" s="449"/>
      <c r="J3254" s="449"/>
      <c r="K3254" s="449"/>
      <c r="L3254" s="449"/>
      <c r="M3254" s="449"/>
      <c r="N3254" s="449"/>
    </row>
    <row r="3255" spans="1:14" ht="24.95" customHeight="1" x14ac:dyDescent="0.2">
      <c r="A3255" s="449"/>
      <c r="B3255" s="449"/>
      <c r="C3255" s="449"/>
      <c r="D3255" s="449"/>
      <c r="E3255" s="449"/>
      <c r="F3255" s="449"/>
      <c r="G3255" s="449"/>
      <c r="H3255" s="449"/>
      <c r="I3255" s="449"/>
      <c r="J3255" s="449"/>
      <c r="K3255" s="449"/>
      <c r="L3255" s="449"/>
      <c r="M3255" s="449"/>
      <c r="N3255" s="449"/>
    </row>
    <row r="3256" spans="1:14" ht="24.95" customHeight="1" x14ac:dyDescent="0.2">
      <c r="A3256" s="449"/>
      <c r="B3256" s="449"/>
      <c r="C3256" s="449"/>
      <c r="D3256" s="449"/>
      <c r="E3256" s="449"/>
      <c r="F3256" s="449"/>
      <c r="G3256" s="449"/>
      <c r="H3256" s="449"/>
      <c r="I3256" s="449"/>
      <c r="J3256" s="449"/>
      <c r="K3256" s="449"/>
      <c r="L3256" s="449"/>
      <c r="M3256" s="449"/>
      <c r="N3256" s="449"/>
    </row>
    <row r="3257" spans="1:14" ht="24.95" customHeight="1" x14ac:dyDescent="0.2">
      <c r="A3257" s="449"/>
      <c r="B3257" s="449"/>
      <c r="C3257" s="449"/>
      <c r="D3257" s="449"/>
      <c r="E3257" s="449"/>
      <c r="F3257" s="449"/>
      <c r="G3257" s="449"/>
      <c r="H3257" s="449"/>
      <c r="I3257" s="449"/>
      <c r="J3257" s="449"/>
      <c r="K3257" s="449"/>
      <c r="L3257" s="449"/>
      <c r="M3257" s="449"/>
      <c r="N3257" s="449"/>
    </row>
    <row r="3258" spans="1:14" ht="24.95" customHeight="1" x14ac:dyDescent="0.2">
      <c r="A3258" s="449"/>
      <c r="B3258" s="449"/>
      <c r="C3258" s="449"/>
      <c r="D3258" s="449"/>
      <c r="E3258" s="449"/>
      <c r="F3258" s="449"/>
      <c r="G3258" s="449"/>
      <c r="H3258" s="449"/>
      <c r="I3258" s="449"/>
      <c r="J3258" s="449"/>
      <c r="K3258" s="449"/>
      <c r="L3258" s="449"/>
      <c r="M3258" s="449"/>
      <c r="N3258" s="449"/>
    </row>
    <row r="3259" spans="1:14" ht="24.95" customHeight="1" x14ac:dyDescent="0.2">
      <c r="A3259" s="449"/>
      <c r="B3259" s="449"/>
      <c r="C3259" s="449"/>
      <c r="D3259" s="449"/>
      <c r="E3259" s="449"/>
      <c r="F3259" s="449"/>
      <c r="G3259" s="449"/>
      <c r="H3259" s="449"/>
      <c r="I3259" s="449"/>
      <c r="J3259" s="449"/>
      <c r="K3259" s="449"/>
      <c r="L3259" s="449"/>
      <c r="M3259" s="449"/>
      <c r="N3259" s="449"/>
    </row>
    <row r="3260" spans="1:14" ht="24.95" customHeight="1" x14ac:dyDescent="0.2">
      <c r="A3260" s="449"/>
      <c r="B3260" s="449"/>
      <c r="C3260" s="449"/>
      <c r="D3260" s="449"/>
      <c r="E3260" s="449"/>
      <c r="F3260" s="449"/>
      <c r="G3260" s="449"/>
      <c r="H3260" s="449"/>
      <c r="I3260" s="449"/>
      <c r="J3260" s="449"/>
      <c r="K3260" s="449"/>
      <c r="L3260" s="449"/>
      <c r="M3260" s="449"/>
      <c r="N3260" s="449"/>
    </row>
    <row r="3261" spans="1:14" ht="24.95" customHeight="1" x14ac:dyDescent="0.2">
      <c r="A3261" s="449"/>
      <c r="B3261" s="449"/>
      <c r="C3261" s="449"/>
      <c r="D3261" s="449"/>
      <c r="E3261" s="449"/>
      <c r="F3261" s="449"/>
      <c r="G3261" s="449"/>
      <c r="H3261" s="449"/>
      <c r="I3261" s="449"/>
      <c r="J3261" s="449"/>
      <c r="K3261" s="449"/>
      <c r="L3261" s="449"/>
      <c r="M3261" s="449"/>
      <c r="N3261" s="449"/>
    </row>
    <row r="3262" spans="1:14" ht="24.95" customHeight="1" x14ac:dyDescent="0.2">
      <c r="A3262" s="449"/>
      <c r="B3262" s="449"/>
      <c r="C3262" s="449"/>
      <c r="D3262" s="449"/>
      <c r="E3262" s="449"/>
      <c r="F3262" s="449"/>
      <c r="G3262" s="449"/>
      <c r="H3262" s="449"/>
      <c r="I3262" s="449"/>
      <c r="J3262" s="449"/>
      <c r="K3262" s="449"/>
      <c r="L3262" s="449"/>
      <c r="M3262" s="449"/>
      <c r="N3262" s="449"/>
    </row>
    <row r="3263" spans="1:14" ht="24.95" customHeight="1" x14ac:dyDescent="0.2">
      <c r="A3263" s="449"/>
      <c r="B3263" s="449"/>
      <c r="C3263" s="449"/>
      <c r="D3263" s="449"/>
      <c r="E3263" s="449"/>
      <c r="F3263" s="449"/>
      <c r="G3263" s="449"/>
      <c r="H3263" s="449"/>
      <c r="I3263" s="449"/>
      <c r="J3263" s="449"/>
      <c r="K3263" s="449"/>
      <c r="L3263" s="449"/>
      <c r="M3263" s="449"/>
      <c r="N3263" s="449"/>
    </row>
    <row r="3264" spans="1:14" ht="24.95" customHeight="1" x14ac:dyDescent="0.2">
      <c r="A3264" s="449"/>
      <c r="B3264" s="449"/>
      <c r="C3264" s="449"/>
      <c r="D3264" s="449"/>
      <c r="E3264" s="449"/>
      <c r="F3264" s="449"/>
      <c r="G3264" s="449"/>
      <c r="H3264" s="449"/>
      <c r="I3264" s="449"/>
      <c r="J3264" s="449"/>
      <c r="K3264" s="449"/>
      <c r="L3264" s="449"/>
      <c r="M3264" s="449"/>
      <c r="N3264" s="449"/>
    </row>
    <row r="3265" spans="1:14" ht="24.95" customHeight="1" x14ac:dyDescent="0.2">
      <c r="A3265" s="449"/>
      <c r="B3265" s="449"/>
      <c r="C3265" s="449"/>
      <c r="D3265" s="449"/>
      <c r="E3265" s="449"/>
      <c r="F3265" s="449"/>
      <c r="G3265" s="449"/>
      <c r="H3265" s="449"/>
      <c r="I3265" s="449"/>
      <c r="J3265" s="449"/>
      <c r="K3265" s="449"/>
      <c r="L3265" s="449"/>
      <c r="M3265" s="449"/>
      <c r="N3265" s="449"/>
    </row>
    <row r="3266" spans="1:14" ht="24.95" customHeight="1" x14ac:dyDescent="0.2">
      <c r="A3266" s="449"/>
      <c r="B3266" s="449"/>
      <c r="C3266" s="449"/>
      <c r="D3266" s="449"/>
      <c r="E3266" s="449"/>
      <c r="F3266" s="449"/>
      <c r="G3266" s="449"/>
      <c r="H3266" s="449"/>
      <c r="I3266" s="449"/>
      <c r="J3266" s="449"/>
      <c r="K3266" s="449"/>
      <c r="L3266" s="449"/>
      <c r="M3266" s="449"/>
      <c r="N3266" s="449"/>
    </row>
    <row r="3267" spans="1:14" ht="24.95" customHeight="1" x14ac:dyDescent="0.2">
      <c r="A3267" s="449"/>
      <c r="B3267" s="449"/>
      <c r="C3267" s="449"/>
      <c r="D3267" s="449"/>
      <c r="E3267" s="449"/>
      <c r="F3267" s="449"/>
      <c r="G3267" s="449"/>
      <c r="H3267" s="449"/>
      <c r="I3267" s="449"/>
      <c r="J3267" s="449"/>
      <c r="K3267" s="449"/>
      <c r="L3267" s="449"/>
      <c r="M3267" s="449"/>
      <c r="N3267" s="449"/>
    </row>
    <row r="3268" spans="1:14" ht="24.95" customHeight="1" x14ac:dyDescent="0.2">
      <c r="A3268" s="449"/>
      <c r="B3268" s="449"/>
      <c r="C3268" s="449"/>
      <c r="D3268" s="449"/>
      <c r="E3268" s="449"/>
      <c r="F3268" s="449"/>
      <c r="G3268" s="449"/>
      <c r="H3268" s="449"/>
      <c r="I3268" s="449"/>
      <c r="J3268" s="449"/>
      <c r="K3268" s="449"/>
      <c r="L3268" s="449"/>
      <c r="M3268" s="449"/>
      <c r="N3268" s="449"/>
    </row>
    <row r="3269" spans="1:14" ht="24.95" customHeight="1" x14ac:dyDescent="0.2">
      <c r="A3269" s="449"/>
      <c r="B3269" s="449"/>
      <c r="C3269" s="449"/>
      <c r="D3269" s="449"/>
      <c r="E3269" s="449"/>
      <c r="F3269" s="449"/>
      <c r="G3269" s="449"/>
      <c r="H3269" s="449"/>
      <c r="I3269" s="449"/>
      <c r="J3269" s="449"/>
      <c r="K3269" s="449"/>
      <c r="L3269" s="449"/>
      <c r="M3269" s="449"/>
      <c r="N3269" s="449"/>
    </row>
    <row r="3270" spans="1:14" ht="24.95" customHeight="1" x14ac:dyDescent="0.2">
      <c r="A3270" s="449"/>
      <c r="B3270" s="449"/>
      <c r="C3270" s="449"/>
      <c r="D3270" s="449"/>
      <c r="E3270" s="449"/>
      <c r="F3270" s="449"/>
      <c r="G3270" s="449"/>
      <c r="H3270" s="449"/>
      <c r="I3270" s="449"/>
      <c r="J3270" s="449"/>
      <c r="K3270" s="449"/>
      <c r="L3270" s="449"/>
      <c r="M3270" s="449"/>
      <c r="N3270" s="449"/>
    </row>
    <row r="3271" spans="1:14" ht="24.95" customHeight="1" x14ac:dyDescent="0.2">
      <c r="A3271" s="449"/>
      <c r="B3271" s="449"/>
      <c r="C3271" s="449"/>
      <c r="D3271" s="449"/>
      <c r="E3271" s="449"/>
      <c r="F3271" s="449"/>
      <c r="G3271" s="449"/>
      <c r="H3271" s="449"/>
      <c r="I3271" s="449"/>
      <c r="J3271" s="449"/>
      <c r="K3271" s="449"/>
      <c r="L3271" s="449"/>
      <c r="M3271" s="449"/>
      <c r="N3271" s="449"/>
    </row>
    <row r="3272" spans="1:14" ht="24.95" customHeight="1" x14ac:dyDescent="0.2">
      <c r="A3272" s="449"/>
      <c r="B3272" s="449"/>
      <c r="C3272" s="449"/>
      <c r="D3272" s="449"/>
      <c r="E3272" s="449"/>
      <c r="F3272" s="449"/>
      <c r="G3272" s="449"/>
      <c r="H3272" s="449"/>
      <c r="I3272" s="449"/>
      <c r="J3272" s="449"/>
      <c r="K3272" s="449"/>
      <c r="L3272" s="449"/>
      <c r="M3272" s="449"/>
      <c r="N3272" s="4">
        <v>43</v>
      </c>
    </row>
    <row r="3273" spans="1:14" ht="39.950000000000003" customHeight="1" x14ac:dyDescent="0.2">
      <c r="A3273" s="655" t="s">
        <v>507</v>
      </c>
      <c r="B3273" s="655"/>
      <c r="C3273" s="655"/>
      <c r="D3273" s="655"/>
      <c r="E3273" s="655"/>
      <c r="F3273" s="655"/>
      <c r="G3273" s="655"/>
      <c r="H3273" s="655"/>
      <c r="I3273" s="655"/>
      <c r="J3273" s="655"/>
      <c r="K3273" s="655"/>
      <c r="L3273" s="655"/>
      <c r="M3273" s="655"/>
      <c r="N3273" s="655"/>
    </row>
    <row r="3274" spans="1:14" ht="24.95" customHeight="1" x14ac:dyDescent="0.2">
      <c r="A3274" s="449"/>
      <c r="B3274" s="449"/>
      <c r="C3274" s="449"/>
      <c r="D3274" s="449"/>
      <c r="E3274" s="449"/>
      <c r="F3274" s="449"/>
      <c r="G3274" s="449"/>
      <c r="H3274" s="449"/>
      <c r="I3274" s="449"/>
      <c r="J3274" s="449"/>
      <c r="K3274" s="449"/>
      <c r="L3274" s="449"/>
      <c r="M3274" s="449"/>
      <c r="N3274" s="449"/>
    </row>
    <row r="3275" spans="1:14" ht="30" customHeight="1" x14ac:dyDescent="0.4">
      <c r="A3275" s="668" t="s">
        <v>508</v>
      </c>
      <c r="B3275" s="668"/>
      <c r="C3275" s="668"/>
      <c r="D3275" s="668"/>
      <c r="E3275" s="668"/>
      <c r="F3275" s="668"/>
      <c r="G3275" s="668"/>
      <c r="H3275" s="668"/>
      <c r="I3275" s="668"/>
      <c r="J3275" s="668"/>
      <c r="K3275" s="668"/>
      <c r="L3275" s="668"/>
      <c r="M3275" s="668"/>
      <c r="N3275" s="668"/>
    </row>
    <row r="3276" spans="1:14" ht="24.95" customHeight="1" x14ac:dyDescent="0.2">
      <c r="A3276" s="449"/>
      <c r="B3276" s="449"/>
      <c r="C3276" s="449"/>
      <c r="D3276" s="449"/>
      <c r="E3276" s="449"/>
      <c r="F3276" s="449"/>
      <c r="G3276" s="449"/>
      <c r="H3276" s="449"/>
      <c r="I3276" s="449"/>
      <c r="J3276" s="449"/>
      <c r="K3276" s="449"/>
      <c r="L3276" s="449"/>
      <c r="M3276" s="449"/>
      <c r="N3276" s="449"/>
    </row>
    <row r="3277" spans="1:14" ht="24.95" customHeight="1" x14ac:dyDescent="0.2">
      <c r="A3277" s="449"/>
      <c r="B3277" s="449"/>
      <c r="C3277" s="449"/>
      <c r="D3277" s="449"/>
      <c r="E3277" s="449"/>
      <c r="F3277" s="449"/>
      <c r="G3277" s="449"/>
      <c r="H3277" s="449"/>
      <c r="I3277" s="449"/>
      <c r="J3277" s="449"/>
      <c r="K3277" s="449"/>
      <c r="L3277" s="449"/>
      <c r="M3277" s="449"/>
      <c r="N3277" s="449"/>
    </row>
    <row r="3278" spans="1:14" ht="24.95" customHeight="1" x14ac:dyDescent="0.2">
      <c r="A3278" s="449"/>
      <c r="B3278" s="449"/>
      <c r="C3278" s="449"/>
      <c r="D3278" s="449"/>
      <c r="E3278" s="449"/>
      <c r="F3278" s="449"/>
      <c r="G3278" s="449"/>
      <c r="H3278" s="449"/>
      <c r="I3278" s="449"/>
      <c r="J3278" s="449"/>
      <c r="K3278" s="449"/>
      <c r="L3278" s="449"/>
      <c r="M3278" s="449"/>
      <c r="N3278" s="449"/>
    </row>
    <row r="3279" spans="1:14" ht="24.95" customHeight="1" x14ac:dyDescent="0.2">
      <c r="A3279" s="449"/>
      <c r="B3279" s="449"/>
      <c r="C3279" s="449"/>
      <c r="D3279" s="449"/>
      <c r="E3279" s="449"/>
      <c r="F3279" s="449"/>
      <c r="G3279" s="449"/>
      <c r="H3279" s="449"/>
      <c r="I3279" s="449"/>
      <c r="J3279" s="449"/>
      <c r="K3279" s="449"/>
      <c r="L3279" s="449"/>
      <c r="M3279" s="449"/>
      <c r="N3279" s="449"/>
    </row>
    <row r="3280" spans="1:14" ht="24.95" customHeight="1" x14ac:dyDescent="0.2">
      <c r="A3280" s="449"/>
      <c r="B3280" s="449"/>
      <c r="C3280" s="449"/>
      <c r="D3280" s="449"/>
      <c r="E3280" s="449"/>
      <c r="F3280" s="449"/>
      <c r="G3280" s="449"/>
      <c r="H3280" s="449"/>
      <c r="I3280" s="449"/>
      <c r="J3280" s="449"/>
      <c r="K3280" s="449"/>
      <c r="L3280" s="449"/>
      <c r="M3280" s="449"/>
      <c r="N3280" s="449"/>
    </row>
    <row r="3281" spans="1:14" ht="24.95" customHeight="1" x14ac:dyDescent="0.2">
      <c r="A3281" s="449"/>
      <c r="B3281" s="449"/>
      <c r="C3281" s="449"/>
      <c r="D3281" s="449"/>
      <c r="E3281" s="449"/>
      <c r="F3281" s="449"/>
      <c r="G3281" s="449"/>
      <c r="H3281" s="449"/>
      <c r="I3281" s="449"/>
      <c r="J3281" s="449"/>
      <c r="K3281" s="449"/>
      <c r="L3281" s="449"/>
      <c r="M3281" s="449"/>
      <c r="N3281" s="449"/>
    </row>
    <row r="3282" spans="1:14" ht="24.95" customHeight="1" x14ac:dyDescent="0.2">
      <c r="A3282" s="449"/>
      <c r="B3282" s="449"/>
      <c r="C3282" s="449"/>
      <c r="D3282" s="449"/>
      <c r="E3282" s="449"/>
      <c r="F3282" s="449"/>
      <c r="G3282" s="449"/>
      <c r="H3282" s="449"/>
      <c r="I3282" s="449"/>
      <c r="J3282" s="449"/>
      <c r="K3282" s="449"/>
      <c r="L3282" s="449"/>
      <c r="M3282" s="449"/>
      <c r="N3282" s="449"/>
    </row>
    <row r="3283" spans="1:14" ht="24.95" customHeight="1" x14ac:dyDescent="0.2">
      <c r="A3283" s="449"/>
      <c r="B3283" s="449"/>
      <c r="C3283" s="449"/>
      <c r="D3283" s="449"/>
      <c r="E3283" s="449"/>
      <c r="F3283" s="449"/>
      <c r="G3283" s="449"/>
      <c r="H3283" s="449"/>
      <c r="I3283" s="449"/>
      <c r="J3283" s="449"/>
      <c r="K3283" s="449"/>
      <c r="L3283" s="449"/>
      <c r="M3283" s="449"/>
      <c r="N3283" s="449"/>
    </row>
    <row r="3284" spans="1:14" ht="24.95" customHeight="1" x14ac:dyDescent="0.2">
      <c r="A3284" s="449"/>
      <c r="B3284" s="449"/>
      <c r="C3284" s="449"/>
      <c r="D3284" s="449"/>
      <c r="E3284" s="449"/>
      <c r="F3284" s="449"/>
      <c r="G3284" s="449"/>
      <c r="H3284" s="449"/>
      <c r="I3284" s="449"/>
      <c r="J3284" s="449"/>
      <c r="K3284" s="449"/>
      <c r="L3284" s="449"/>
      <c r="M3284" s="449"/>
      <c r="N3284" s="449"/>
    </row>
    <row r="3285" spans="1:14" ht="24.95" customHeight="1" x14ac:dyDescent="0.2">
      <c r="A3285" s="449"/>
      <c r="B3285" s="449"/>
      <c r="C3285" s="449"/>
      <c r="D3285" s="449"/>
      <c r="E3285" s="449"/>
      <c r="F3285" s="449"/>
      <c r="G3285" s="449"/>
      <c r="H3285" s="449"/>
      <c r="I3285" s="449"/>
      <c r="J3285" s="449"/>
      <c r="K3285" s="449"/>
      <c r="L3285" s="449"/>
      <c r="M3285" s="449"/>
      <c r="N3285" s="449"/>
    </row>
    <row r="3286" spans="1:14" ht="24.95" customHeight="1" x14ac:dyDescent="0.2">
      <c r="A3286" s="449"/>
      <c r="B3286" s="449"/>
      <c r="C3286" s="449"/>
      <c r="D3286" s="449"/>
      <c r="E3286" s="449"/>
      <c r="F3286" s="449"/>
      <c r="G3286" s="449"/>
      <c r="H3286" s="449"/>
      <c r="I3286" s="449"/>
      <c r="J3286" s="449"/>
      <c r="K3286" s="449"/>
      <c r="L3286" s="449"/>
      <c r="M3286" s="449"/>
      <c r="N3286" s="449"/>
    </row>
    <row r="3287" spans="1:14" ht="24.95" customHeight="1" x14ac:dyDescent="0.2">
      <c r="A3287" s="449"/>
      <c r="B3287" s="449"/>
      <c r="C3287" s="449"/>
      <c r="D3287" s="449"/>
      <c r="E3287" s="449"/>
      <c r="F3287" s="449"/>
      <c r="G3287" s="449"/>
      <c r="H3287" s="449"/>
      <c r="I3287" s="449"/>
      <c r="J3287" s="449"/>
      <c r="K3287" s="449"/>
      <c r="L3287" s="449"/>
      <c r="M3287" s="449"/>
      <c r="N3287" s="449"/>
    </row>
    <row r="3288" spans="1:14" ht="24.95" customHeight="1" x14ac:dyDescent="0.2">
      <c r="A3288" s="449"/>
      <c r="B3288" s="449"/>
      <c r="C3288" s="449"/>
      <c r="D3288" s="449"/>
      <c r="E3288" s="449"/>
      <c r="F3288" s="449"/>
      <c r="G3288" s="449"/>
      <c r="H3288" s="449"/>
      <c r="I3288" s="449"/>
      <c r="J3288" s="449"/>
      <c r="K3288" s="449"/>
      <c r="L3288" s="449"/>
      <c r="M3288" s="449"/>
      <c r="N3288" s="449"/>
    </row>
    <row r="3289" spans="1:14" ht="24.95" customHeight="1" x14ac:dyDescent="0.2">
      <c r="A3289" s="449"/>
      <c r="B3289" s="449"/>
      <c r="C3289" s="449"/>
      <c r="D3289" s="449"/>
      <c r="E3289" s="449"/>
      <c r="F3289" s="449"/>
      <c r="G3289" s="449"/>
      <c r="H3289" s="449"/>
      <c r="I3289" s="449"/>
      <c r="J3289" s="449"/>
      <c r="K3289" s="449"/>
      <c r="L3289" s="449"/>
      <c r="M3289" s="449"/>
      <c r="N3289" s="449"/>
    </row>
    <row r="3290" spans="1:14" ht="24.95" customHeight="1" x14ac:dyDescent="0.2">
      <c r="A3290" s="449"/>
      <c r="B3290" s="449"/>
      <c r="C3290" s="449"/>
      <c r="D3290" s="449"/>
      <c r="E3290" s="449"/>
      <c r="F3290" s="449"/>
      <c r="G3290" s="449"/>
      <c r="H3290" s="449"/>
      <c r="I3290" s="449"/>
      <c r="J3290" s="449"/>
      <c r="K3290" s="449"/>
      <c r="L3290" s="449"/>
      <c r="M3290" s="449"/>
      <c r="N3290" s="449"/>
    </row>
    <row r="3291" spans="1:14" ht="24.95" customHeight="1" x14ac:dyDescent="0.2">
      <c r="A3291" s="449"/>
      <c r="B3291" s="449"/>
      <c r="C3291" s="449"/>
      <c r="D3291" s="449"/>
      <c r="E3291" s="449"/>
      <c r="F3291" s="449"/>
      <c r="G3291" s="449"/>
      <c r="H3291" s="449"/>
      <c r="I3291" s="449"/>
      <c r="J3291" s="449"/>
      <c r="K3291" s="449"/>
      <c r="L3291" s="449"/>
      <c r="M3291" s="449"/>
      <c r="N3291" s="449"/>
    </row>
    <row r="3292" spans="1:14" ht="24.95" customHeight="1" x14ac:dyDescent="0.2">
      <c r="A3292" s="449"/>
      <c r="B3292" s="449"/>
      <c r="C3292" s="449"/>
      <c r="D3292" s="449"/>
      <c r="E3292" s="449"/>
      <c r="F3292" s="449"/>
      <c r="G3292" s="449"/>
      <c r="H3292" s="449"/>
      <c r="I3292" s="449"/>
      <c r="J3292" s="449"/>
      <c r="K3292" s="449"/>
      <c r="L3292" s="449"/>
      <c r="M3292" s="449"/>
      <c r="N3292" s="449"/>
    </row>
    <row r="3293" spans="1:14" ht="24.95" customHeight="1" x14ac:dyDescent="0.2">
      <c r="A3293" s="449"/>
      <c r="B3293" s="449"/>
      <c r="C3293" s="449"/>
      <c r="D3293" s="449"/>
      <c r="E3293" s="449"/>
      <c r="F3293" s="449"/>
      <c r="G3293" s="449"/>
      <c r="H3293" s="449"/>
      <c r="I3293" s="449"/>
      <c r="J3293" s="449"/>
      <c r="K3293" s="449"/>
      <c r="L3293" s="449"/>
      <c r="M3293" s="449"/>
      <c r="N3293" s="449"/>
    </row>
    <row r="3294" spans="1:14" ht="24.95" customHeight="1" x14ac:dyDescent="0.2">
      <c r="A3294" s="449"/>
      <c r="B3294" s="449"/>
      <c r="C3294" s="449"/>
      <c r="D3294" s="449"/>
      <c r="E3294" s="449"/>
      <c r="F3294" s="449"/>
      <c r="G3294" s="449"/>
      <c r="H3294" s="449"/>
      <c r="I3294" s="449"/>
      <c r="J3294" s="449"/>
      <c r="K3294" s="449"/>
      <c r="L3294" s="449"/>
      <c r="M3294" s="449"/>
      <c r="N3294" s="449"/>
    </row>
    <row r="3295" spans="1:14" ht="24.95" customHeight="1" x14ac:dyDescent="0.2">
      <c r="A3295" s="449"/>
      <c r="B3295" s="449"/>
      <c r="C3295" s="449"/>
      <c r="D3295" s="449"/>
      <c r="E3295" s="449"/>
      <c r="F3295" s="449"/>
      <c r="G3295" s="449"/>
      <c r="H3295" s="449"/>
      <c r="I3295" s="449"/>
      <c r="J3295" s="449"/>
      <c r="K3295" s="449"/>
      <c r="L3295" s="449"/>
      <c r="M3295" s="449"/>
      <c r="N3295" s="449"/>
    </row>
    <row r="3296" spans="1:14" ht="24.95" customHeight="1" x14ac:dyDescent="0.2">
      <c r="A3296" s="449"/>
      <c r="B3296" s="449"/>
      <c r="C3296" s="449"/>
      <c r="D3296" s="449"/>
      <c r="E3296" s="449"/>
      <c r="F3296" s="449"/>
      <c r="G3296" s="449"/>
      <c r="H3296" s="449"/>
      <c r="I3296" s="449"/>
      <c r="J3296" s="449"/>
      <c r="K3296" s="449"/>
      <c r="L3296" s="449"/>
      <c r="M3296" s="449"/>
      <c r="N3296" s="449"/>
    </row>
    <row r="3297" spans="1:14" ht="24.95" customHeight="1" x14ac:dyDescent="0.2">
      <c r="A3297" s="449"/>
      <c r="B3297" s="449"/>
      <c r="C3297" s="449"/>
      <c r="D3297" s="449"/>
      <c r="E3297" s="449"/>
      <c r="F3297" s="449"/>
      <c r="G3297" s="449"/>
      <c r="H3297" s="449"/>
      <c r="I3297" s="449"/>
      <c r="J3297" s="449"/>
      <c r="K3297" s="449"/>
      <c r="L3297" s="449"/>
      <c r="M3297" s="449"/>
      <c r="N3297" s="449"/>
    </row>
    <row r="3298" spans="1:14" ht="24.95" customHeight="1" x14ac:dyDescent="0.2">
      <c r="A3298" s="449"/>
      <c r="B3298" s="449"/>
      <c r="C3298" s="449"/>
      <c r="D3298" s="449"/>
      <c r="E3298" s="449"/>
      <c r="F3298" s="449"/>
      <c r="G3298" s="449"/>
      <c r="H3298" s="449"/>
      <c r="I3298" s="449"/>
      <c r="J3298" s="449"/>
      <c r="K3298" s="449"/>
      <c r="L3298" s="449"/>
      <c r="M3298" s="449"/>
      <c r="N3298" s="449"/>
    </row>
    <row r="3299" spans="1:14" ht="24.95" customHeight="1" x14ac:dyDescent="0.2">
      <c r="A3299" s="449"/>
      <c r="B3299" s="449"/>
      <c r="C3299" s="449"/>
      <c r="D3299" s="449"/>
      <c r="E3299" s="449"/>
      <c r="F3299" s="449"/>
      <c r="G3299" s="449"/>
      <c r="H3299" s="449"/>
      <c r="I3299" s="449"/>
      <c r="J3299" s="449"/>
      <c r="K3299" s="449"/>
      <c r="L3299" s="449"/>
      <c r="M3299" s="449"/>
      <c r="N3299" s="449"/>
    </row>
    <row r="3300" spans="1:14" ht="24.95" customHeight="1" x14ac:dyDescent="0.2">
      <c r="A3300" s="449"/>
      <c r="B3300" s="449"/>
      <c r="C3300" s="449"/>
      <c r="D3300" s="449"/>
      <c r="E3300" s="449"/>
      <c r="F3300" s="449"/>
      <c r="G3300" s="449"/>
      <c r="H3300" s="449"/>
      <c r="I3300" s="449"/>
      <c r="J3300" s="449"/>
      <c r="K3300" s="449"/>
      <c r="L3300" s="449"/>
      <c r="M3300" s="449"/>
      <c r="N3300" s="449"/>
    </row>
    <row r="3301" spans="1:14" ht="24.95" customHeight="1" x14ac:dyDescent="0.2">
      <c r="A3301" s="449"/>
      <c r="B3301" s="449"/>
      <c r="C3301" s="449"/>
      <c r="D3301" s="449"/>
      <c r="E3301" s="449"/>
      <c r="F3301" s="449"/>
      <c r="G3301" s="449"/>
      <c r="H3301" s="449"/>
      <c r="I3301" s="449"/>
      <c r="J3301" s="449"/>
      <c r="K3301" s="449"/>
      <c r="L3301" s="449"/>
      <c r="M3301" s="449"/>
      <c r="N3301" s="449"/>
    </row>
    <row r="3302" spans="1:14" ht="24.95" customHeight="1" x14ac:dyDescent="0.2">
      <c r="A3302" s="449"/>
      <c r="B3302" s="449"/>
      <c r="C3302" s="449"/>
      <c r="D3302" s="449"/>
      <c r="E3302" s="449"/>
      <c r="F3302" s="449"/>
      <c r="G3302" s="449"/>
      <c r="H3302" s="449"/>
      <c r="I3302" s="449"/>
      <c r="J3302" s="449"/>
      <c r="K3302" s="449"/>
      <c r="L3302" s="449"/>
      <c r="M3302" s="449"/>
      <c r="N3302" s="449"/>
    </row>
    <row r="3303" spans="1:14" ht="24.95" customHeight="1" x14ac:dyDescent="0.2">
      <c r="A3303" s="449"/>
      <c r="B3303" s="449"/>
      <c r="C3303" s="449"/>
      <c r="D3303" s="449"/>
      <c r="E3303" s="449"/>
      <c r="F3303" s="449"/>
      <c r="G3303" s="449"/>
      <c r="H3303" s="449"/>
      <c r="I3303" s="449"/>
      <c r="J3303" s="449"/>
      <c r="K3303" s="449"/>
      <c r="L3303" s="449"/>
      <c r="M3303" s="449"/>
      <c r="N3303" s="449"/>
    </row>
    <row r="3304" spans="1:14" ht="24.95" customHeight="1" x14ac:dyDescent="0.2">
      <c r="A3304" s="449"/>
      <c r="B3304" s="449"/>
      <c r="C3304" s="449"/>
      <c r="D3304" s="449"/>
      <c r="E3304" s="449"/>
      <c r="F3304" s="449"/>
      <c r="G3304" s="449"/>
      <c r="H3304" s="449"/>
      <c r="I3304" s="449"/>
      <c r="J3304" s="449"/>
      <c r="K3304" s="449"/>
      <c r="L3304" s="449"/>
      <c r="M3304" s="449"/>
      <c r="N3304" s="449"/>
    </row>
    <row r="3305" spans="1:14" ht="24.95" customHeight="1" x14ac:dyDescent="0.2">
      <c r="A3305" s="449"/>
      <c r="B3305" s="449"/>
      <c r="C3305" s="449"/>
      <c r="D3305" s="449"/>
      <c r="E3305" s="449"/>
      <c r="F3305" s="449"/>
      <c r="G3305" s="449"/>
      <c r="H3305" s="449"/>
      <c r="I3305" s="449"/>
      <c r="J3305" s="449"/>
      <c r="K3305" s="449"/>
      <c r="L3305" s="449"/>
      <c r="M3305" s="449"/>
      <c r="N3305" s="449"/>
    </row>
    <row r="3306" spans="1:14" ht="24.95" customHeight="1" x14ac:dyDescent="0.2">
      <c r="A3306" s="449"/>
      <c r="B3306" s="449"/>
      <c r="C3306" s="449"/>
      <c r="D3306" s="449"/>
      <c r="E3306" s="449"/>
      <c r="F3306" s="449"/>
      <c r="G3306" s="449"/>
      <c r="H3306" s="449"/>
      <c r="I3306" s="449"/>
      <c r="J3306" s="449"/>
      <c r="K3306" s="449"/>
      <c r="L3306" s="449"/>
      <c r="M3306" s="449"/>
      <c r="N3306" s="449"/>
    </row>
    <row r="3307" spans="1:14" ht="24.95" customHeight="1" x14ac:dyDescent="0.2">
      <c r="A3307" s="449"/>
      <c r="B3307" s="449"/>
      <c r="C3307" s="449"/>
      <c r="D3307" s="449"/>
      <c r="E3307" s="449"/>
      <c r="F3307" s="449"/>
      <c r="G3307" s="449"/>
      <c r="H3307" s="449"/>
      <c r="I3307" s="449"/>
      <c r="J3307" s="449"/>
      <c r="K3307" s="449"/>
      <c r="L3307" s="449"/>
      <c r="M3307" s="449"/>
      <c r="N3307" s="449"/>
    </row>
    <row r="3308" spans="1:14" ht="24.95" customHeight="1" x14ac:dyDescent="0.2">
      <c r="A3308" s="449"/>
      <c r="B3308" s="449"/>
      <c r="C3308" s="449"/>
      <c r="D3308" s="449"/>
      <c r="E3308" s="449"/>
      <c r="F3308" s="449"/>
      <c r="G3308" s="449"/>
      <c r="H3308" s="449"/>
      <c r="I3308" s="449"/>
      <c r="J3308" s="449"/>
      <c r="K3308" s="449"/>
      <c r="L3308" s="449"/>
      <c r="M3308" s="449"/>
      <c r="N3308" s="449"/>
    </row>
    <row r="3309" spans="1:14" ht="24.95" customHeight="1" x14ac:dyDescent="0.2">
      <c r="A3309" s="449"/>
      <c r="B3309" s="449"/>
      <c r="C3309" s="449"/>
      <c r="D3309" s="449"/>
      <c r="E3309" s="449"/>
      <c r="F3309" s="449"/>
      <c r="G3309" s="449"/>
      <c r="H3309" s="449"/>
      <c r="I3309" s="449"/>
      <c r="J3309" s="449"/>
      <c r="K3309" s="449"/>
      <c r="L3309" s="449"/>
      <c r="M3309" s="449"/>
    </row>
    <row r="3310" spans="1:14" ht="30" customHeight="1" x14ac:dyDescent="0.4">
      <c r="A3310" s="668" t="s">
        <v>509</v>
      </c>
      <c r="B3310" s="668"/>
      <c r="C3310" s="668"/>
      <c r="D3310" s="668"/>
      <c r="E3310" s="668"/>
      <c r="F3310" s="668"/>
      <c r="G3310" s="668"/>
      <c r="H3310" s="668"/>
      <c r="I3310" s="668"/>
      <c r="J3310" s="668"/>
      <c r="K3310" s="668"/>
      <c r="L3310" s="668"/>
      <c r="M3310" s="668"/>
      <c r="N3310" s="668"/>
    </row>
    <row r="3311" spans="1:14" ht="24.95" customHeight="1" x14ac:dyDescent="0.2">
      <c r="A3311" s="449"/>
      <c r="B3311" s="449"/>
      <c r="C3311" s="449"/>
      <c r="D3311" s="449"/>
      <c r="E3311" s="449"/>
      <c r="F3311" s="449"/>
      <c r="G3311" s="449"/>
      <c r="H3311" s="449"/>
      <c r="I3311" s="449"/>
      <c r="J3311" s="449"/>
      <c r="K3311" s="449"/>
      <c r="L3311" s="449"/>
      <c r="M3311" s="449"/>
      <c r="N3311" s="449"/>
    </row>
    <row r="3312" spans="1:14" ht="24.95" customHeight="1" x14ac:dyDescent="0.2">
      <c r="A3312" s="449"/>
      <c r="B3312" s="449"/>
      <c r="C3312" s="449"/>
      <c r="D3312" s="449"/>
      <c r="E3312" s="449"/>
      <c r="F3312" s="449"/>
      <c r="G3312" s="449"/>
      <c r="H3312" s="449"/>
      <c r="I3312" s="449"/>
      <c r="J3312" s="449"/>
      <c r="K3312" s="449"/>
      <c r="L3312" s="449"/>
      <c r="M3312" s="449"/>
      <c r="N3312" s="449"/>
    </row>
    <row r="3313" spans="1:14" ht="24.95" customHeight="1" x14ac:dyDescent="0.2">
      <c r="A3313" s="449"/>
      <c r="B3313" s="449"/>
      <c r="C3313" s="449"/>
      <c r="D3313" s="449"/>
      <c r="E3313" s="449"/>
      <c r="F3313" s="449"/>
      <c r="G3313" s="449"/>
      <c r="H3313" s="449"/>
      <c r="I3313" s="449"/>
      <c r="J3313" s="449"/>
      <c r="K3313" s="449"/>
      <c r="L3313" s="449"/>
      <c r="M3313" s="449"/>
      <c r="N3313" s="449"/>
    </row>
    <row r="3314" spans="1:14" ht="24.95" customHeight="1" x14ac:dyDescent="0.2">
      <c r="A3314" s="449"/>
      <c r="B3314" s="449"/>
      <c r="C3314" s="449"/>
      <c r="D3314" s="449"/>
      <c r="E3314" s="449"/>
      <c r="F3314" s="449"/>
      <c r="G3314" s="449"/>
      <c r="H3314" s="449"/>
      <c r="I3314" s="449"/>
      <c r="J3314" s="449"/>
      <c r="K3314" s="449"/>
      <c r="L3314" s="449"/>
      <c r="M3314" s="449"/>
      <c r="N3314" s="449"/>
    </row>
    <row r="3315" spans="1:14" ht="24.95" customHeight="1" x14ac:dyDescent="0.2">
      <c r="A3315" s="449"/>
      <c r="B3315" s="449"/>
      <c r="C3315" s="449"/>
      <c r="D3315" s="449"/>
      <c r="E3315" s="449"/>
      <c r="F3315" s="449"/>
      <c r="G3315" s="449"/>
      <c r="H3315" s="449"/>
      <c r="I3315" s="449"/>
      <c r="J3315" s="449"/>
      <c r="K3315" s="449"/>
      <c r="L3315" s="449"/>
      <c r="M3315" s="449"/>
      <c r="N3315" s="449"/>
    </row>
    <row r="3316" spans="1:14" ht="24.95" customHeight="1" x14ac:dyDescent="0.2">
      <c r="A3316" s="449"/>
      <c r="B3316" s="449"/>
      <c r="C3316" s="449"/>
      <c r="D3316" s="449"/>
      <c r="E3316" s="449"/>
      <c r="F3316" s="449"/>
      <c r="G3316" s="449"/>
      <c r="H3316" s="449"/>
      <c r="I3316" s="449"/>
      <c r="J3316" s="449"/>
      <c r="K3316" s="449"/>
      <c r="L3316" s="449"/>
      <c r="M3316" s="449"/>
      <c r="N3316" s="449"/>
    </row>
    <row r="3317" spans="1:14" ht="24.95" customHeight="1" x14ac:dyDescent="0.2">
      <c r="A3317" s="449"/>
      <c r="B3317" s="449"/>
      <c r="C3317" s="449"/>
      <c r="D3317" s="449"/>
      <c r="E3317" s="449"/>
      <c r="F3317" s="449"/>
      <c r="G3317" s="449"/>
      <c r="H3317" s="449"/>
      <c r="I3317" s="449"/>
      <c r="J3317" s="449"/>
      <c r="K3317" s="449"/>
      <c r="L3317" s="449"/>
      <c r="M3317" s="449"/>
      <c r="N3317" s="449"/>
    </row>
    <row r="3318" spans="1:14" ht="24.95" customHeight="1" x14ac:dyDescent="0.2">
      <c r="A3318" s="449"/>
      <c r="B3318" s="449"/>
      <c r="C3318" s="449"/>
      <c r="D3318" s="449"/>
      <c r="E3318" s="449"/>
      <c r="F3318" s="449"/>
      <c r="G3318" s="449"/>
      <c r="H3318" s="449"/>
      <c r="I3318" s="449"/>
      <c r="J3318" s="449"/>
      <c r="K3318" s="449"/>
      <c r="L3318" s="449"/>
      <c r="M3318" s="449"/>
      <c r="N3318" s="449"/>
    </row>
    <row r="3319" spans="1:14" ht="24.95" customHeight="1" x14ac:dyDescent="0.2">
      <c r="A3319" s="449"/>
      <c r="B3319" s="449"/>
      <c r="C3319" s="449"/>
      <c r="D3319" s="449"/>
      <c r="E3319" s="449"/>
      <c r="F3319" s="449"/>
      <c r="G3319" s="449"/>
      <c r="H3319" s="449"/>
      <c r="I3319" s="449"/>
      <c r="J3319" s="449"/>
      <c r="K3319" s="449"/>
      <c r="L3319" s="449"/>
      <c r="M3319" s="449"/>
      <c r="N3319" s="449"/>
    </row>
    <row r="3320" spans="1:14" ht="24.95" customHeight="1" x14ac:dyDescent="0.2">
      <c r="A3320" s="449"/>
      <c r="B3320" s="449"/>
      <c r="C3320" s="449"/>
      <c r="D3320" s="449"/>
      <c r="E3320" s="449"/>
      <c r="F3320" s="449"/>
      <c r="G3320" s="449"/>
      <c r="H3320" s="449"/>
      <c r="I3320" s="449"/>
      <c r="J3320" s="449"/>
      <c r="K3320" s="449"/>
      <c r="L3320" s="449"/>
      <c r="M3320" s="449"/>
      <c r="N3320" s="449"/>
    </row>
    <row r="3321" spans="1:14" ht="24.95" customHeight="1" x14ac:dyDescent="0.2">
      <c r="A3321" s="449"/>
      <c r="B3321" s="449"/>
      <c r="C3321" s="449"/>
      <c r="D3321" s="449"/>
      <c r="E3321" s="449"/>
      <c r="F3321" s="449"/>
      <c r="G3321" s="449"/>
      <c r="H3321" s="449"/>
      <c r="I3321" s="449"/>
      <c r="J3321" s="449"/>
      <c r="K3321" s="449"/>
      <c r="L3321" s="449"/>
      <c r="M3321" s="449"/>
      <c r="N3321" s="449"/>
    </row>
    <row r="3322" spans="1:14" ht="24.95" customHeight="1" x14ac:dyDescent="0.2">
      <c r="A3322" s="449"/>
      <c r="B3322" s="449"/>
      <c r="C3322" s="449"/>
      <c r="D3322" s="449"/>
      <c r="E3322" s="449"/>
      <c r="F3322" s="449"/>
      <c r="G3322" s="449"/>
      <c r="H3322" s="449"/>
      <c r="I3322" s="449"/>
      <c r="J3322" s="449"/>
      <c r="K3322" s="449"/>
      <c r="L3322" s="449"/>
      <c r="M3322" s="449"/>
      <c r="N3322" s="449"/>
    </row>
    <row r="3323" spans="1:14" ht="24.95" customHeight="1" x14ac:dyDescent="0.2">
      <c r="A3323" s="449"/>
      <c r="B3323" s="449"/>
      <c r="C3323" s="449"/>
      <c r="D3323" s="449"/>
      <c r="E3323" s="449"/>
      <c r="F3323" s="449"/>
      <c r="G3323" s="449"/>
      <c r="H3323" s="449"/>
      <c r="I3323" s="449"/>
      <c r="J3323" s="449"/>
      <c r="K3323" s="449"/>
      <c r="L3323" s="449"/>
      <c r="M3323" s="449"/>
      <c r="N3323" s="449"/>
    </row>
    <row r="3324" spans="1:14" ht="24.95" customHeight="1" x14ac:dyDescent="0.2">
      <c r="A3324" s="449"/>
      <c r="B3324" s="449"/>
      <c r="C3324" s="449"/>
      <c r="D3324" s="449"/>
      <c r="E3324" s="449"/>
      <c r="F3324" s="449"/>
      <c r="G3324" s="449"/>
      <c r="H3324" s="449"/>
      <c r="I3324" s="449"/>
      <c r="J3324" s="449"/>
      <c r="K3324" s="449"/>
      <c r="L3324" s="449"/>
      <c r="M3324" s="449"/>
      <c r="N3324" s="449"/>
    </row>
    <row r="3325" spans="1:14" ht="24.95" customHeight="1" x14ac:dyDescent="0.2">
      <c r="A3325" s="449"/>
      <c r="B3325" s="449"/>
      <c r="C3325" s="449"/>
      <c r="D3325" s="449"/>
      <c r="E3325" s="449"/>
      <c r="F3325" s="449"/>
      <c r="G3325" s="449"/>
      <c r="H3325" s="449"/>
      <c r="I3325" s="449"/>
      <c r="J3325" s="449"/>
      <c r="K3325" s="449"/>
      <c r="L3325" s="449"/>
      <c r="M3325" s="449"/>
      <c r="N3325" s="449"/>
    </row>
    <row r="3326" spans="1:14" ht="24.95" customHeight="1" x14ac:dyDescent="0.2">
      <c r="A3326" s="449"/>
      <c r="B3326" s="449"/>
      <c r="C3326" s="449"/>
      <c r="D3326" s="449"/>
      <c r="E3326" s="449"/>
      <c r="F3326" s="449"/>
      <c r="G3326" s="449"/>
      <c r="H3326" s="449"/>
      <c r="I3326" s="449"/>
      <c r="J3326" s="449"/>
      <c r="K3326" s="449"/>
      <c r="L3326" s="449"/>
      <c r="M3326" s="449"/>
      <c r="N3326" s="449"/>
    </row>
    <row r="3327" spans="1:14" ht="24.95" customHeight="1" x14ac:dyDescent="0.2">
      <c r="A3327" s="449"/>
      <c r="B3327" s="449"/>
      <c r="C3327" s="449"/>
      <c r="D3327" s="449"/>
      <c r="E3327" s="449"/>
      <c r="F3327" s="449"/>
      <c r="G3327" s="449"/>
      <c r="H3327" s="449"/>
      <c r="I3327" s="449"/>
      <c r="J3327" s="449"/>
      <c r="K3327" s="449"/>
      <c r="L3327" s="449"/>
      <c r="M3327" s="449"/>
      <c r="N3327" s="449"/>
    </row>
    <row r="3328" spans="1:14" ht="24.95" customHeight="1" x14ac:dyDescent="0.2">
      <c r="A3328" s="449"/>
      <c r="B3328" s="449"/>
      <c r="C3328" s="449"/>
      <c r="D3328" s="449"/>
      <c r="E3328" s="449"/>
      <c r="F3328" s="449"/>
      <c r="G3328" s="449"/>
      <c r="H3328" s="449"/>
      <c r="I3328" s="449"/>
      <c r="J3328" s="449"/>
      <c r="K3328" s="449"/>
      <c r="L3328" s="449"/>
      <c r="M3328" s="449"/>
      <c r="N3328" s="449"/>
    </row>
    <row r="3329" spans="1:14" ht="24.95" customHeight="1" x14ac:dyDescent="0.2">
      <c r="A3329" s="449"/>
      <c r="B3329" s="449"/>
      <c r="C3329" s="449"/>
      <c r="D3329" s="449"/>
      <c r="E3329" s="449"/>
      <c r="F3329" s="449"/>
      <c r="G3329" s="449"/>
      <c r="H3329" s="449"/>
      <c r="I3329" s="449"/>
      <c r="J3329" s="449"/>
      <c r="K3329" s="449"/>
      <c r="L3329" s="449"/>
      <c r="M3329" s="449"/>
      <c r="N3329" s="449"/>
    </row>
    <row r="3330" spans="1:14" ht="24.95" customHeight="1" x14ac:dyDescent="0.2">
      <c r="A3330" s="449"/>
      <c r="B3330" s="449"/>
      <c r="C3330" s="449"/>
      <c r="D3330" s="449"/>
      <c r="E3330" s="449"/>
      <c r="F3330" s="449"/>
      <c r="G3330" s="449"/>
      <c r="H3330" s="449"/>
      <c r="I3330" s="449"/>
      <c r="J3330" s="449"/>
      <c r="K3330" s="449"/>
      <c r="L3330" s="449"/>
      <c r="M3330" s="449"/>
      <c r="N3330" s="449"/>
    </row>
    <row r="3331" spans="1:14" ht="24.95" customHeight="1" x14ac:dyDescent="0.2">
      <c r="A3331" s="449"/>
      <c r="B3331" s="449"/>
      <c r="C3331" s="449"/>
      <c r="D3331" s="449"/>
      <c r="E3331" s="449"/>
      <c r="F3331" s="449"/>
      <c r="G3331" s="449"/>
      <c r="H3331" s="449"/>
      <c r="I3331" s="449"/>
      <c r="J3331" s="449"/>
      <c r="K3331" s="449"/>
      <c r="L3331" s="449"/>
      <c r="M3331" s="449"/>
      <c r="N3331" s="449"/>
    </row>
    <row r="3332" spans="1:14" ht="24.95" customHeight="1" x14ac:dyDescent="0.2">
      <c r="A3332" s="449"/>
      <c r="B3332" s="449"/>
      <c r="C3332" s="449"/>
      <c r="D3332" s="449"/>
      <c r="E3332" s="449"/>
      <c r="F3332" s="449"/>
      <c r="G3332" s="449"/>
      <c r="H3332" s="449"/>
      <c r="I3332" s="449"/>
      <c r="J3332" s="449"/>
      <c r="K3332" s="449"/>
      <c r="L3332" s="449"/>
      <c r="M3332" s="449"/>
      <c r="N3332" s="449"/>
    </row>
    <row r="3333" spans="1:14" ht="24.95" customHeight="1" x14ac:dyDescent="0.2">
      <c r="A3333" s="449"/>
      <c r="B3333" s="449"/>
      <c r="C3333" s="449"/>
      <c r="D3333" s="449"/>
      <c r="E3333" s="449"/>
      <c r="F3333" s="449"/>
      <c r="G3333" s="449"/>
      <c r="H3333" s="449"/>
      <c r="I3333" s="449"/>
      <c r="J3333" s="449"/>
      <c r="K3333" s="449"/>
      <c r="L3333" s="449"/>
      <c r="M3333" s="449"/>
      <c r="N3333" s="449"/>
    </row>
    <row r="3334" spans="1:14" ht="24.95" customHeight="1" x14ac:dyDescent="0.2">
      <c r="A3334" s="449"/>
      <c r="B3334" s="449"/>
      <c r="C3334" s="449"/>
      <c r="D3334" s="449"/>
      <c r="E3334" s="449"/>
      <c r="F3334" s="449"/>
      <c r="G3334" s="449"/>
      <c r="H3334" s="449"/>
      <c r="I3334" s="449"/>
      <c r="J3334" s="449"/>
      <c r="K3334" s="449"/>
      <c r="L3334" s="449"/>
      <c r="M3334" s="449"/>
      <c r="N3334" s="449"/>
    </row>
    <row r="3335" spans="1:14" ht="24.95" customHeight="1" x14ac:dyDescent="0.2">
      <c r="A3335" s="449"/>
      <c r="B3335" s="449"/>
      <c r="C3335" s="449"/>
      <c r="D3335" s="449"/>
      <c r="E3335" s="449"/>
      <c r="F3335" s="449"/>
      <c r="G3335" s="449"/>
      <c r="H3335" s="449"/>
      <c r="I3335" s="449"/>
      <c r="J3335" s="449"/>
      <c r="K3335" s="449"/>
      <c r="L3335" s="449"/>
      <c r="M3335" s="449"/>
      <c r="N3335" s="449"/>
    </row>
    <row r="3336" spans="1:14" ht="24.95" customHeight="1" x14ac:dyDescent="0.2">
      <c r="A3336" s="449"/>
      <c r="B3336" s="449"/>
      <c r="C3336" s="449"/>
      <c r="D3336" s="449"/>
      <c r="E3336" s="449"/>
      <c r="F3336" s="449"/>
      <c r="G3336" s="449"/>
      <c r="H3336" s="449"/>
      <c r="I3336" s="449"/>
      <c r="J3336" s="449"/>
      <c r="K3336" s="449"/>
      <c r="L3336" s="449"/>
      <c r="M3336" s="449"/>
      <c r="N3336" s="449"/>
    </row>
    <row r="3337" spans="1:14" ht="24.95" customHeight="1" x14ac:dyDescent="0.2">
      <c r="A3337" s="449"/>
      <c r="B3337" s="449"/>
      <c r="C3337" s="449"/>
      <c r="D3337" s="449"/>
      <c r="E3337" s="449"/>
      <c r="F3337" s="449"/>
      <c r="G3337" s="449"/>
      <c r="H3337" s="449"/>
      <c r="I3337" s="449"/>
      <c r="J3337" s="449"/>
      <c r="K3337" s="449"/>
      <c r="L3337" s="449"/>
      <c r="M3337" s="449"/>
      <c r="N3337" s="449"/>
    </row>
    <row r="3338" spans="1:14" ht="24.95" customHeight="1" x14ac:dyDescent="0.2">
      <c r="A3338" s="449"/>
      <c r="B3338" s="449"/>
      <c r="C3338" s="449"/>
      <c r="D3338" s="449"/>
      <c r="E3338" s="449"/>
      <c r="F3338" s="449"/>
      <c r="G3338" s="449"/>
      <c r="H3338" s="449"/>
      <c r="I3338" s="449"/>
      <c r="J3338" s="449"/>
      <c r="K3338" s="449"/>
      <c r="L3338" s="449"/>
      <c r="M3338" s="449"/>
      <c r="N3338" s="449"/>
    </row>
    <row r="3339" spans="1:14" ht="24.95" customHeight="1" x14ac:dyDescent="0.2">
      <c r="A3339" s="449"/>
      <c r="B3339" s="449"/>
      <c r="C3339" s="449"/>
      <c r="D3339" s="449"/>
      <c r="E3339" s="449"/>
      <c r="F3339" s="449"/>
      <c r="G3339" s="449"/>
      <c r="H3339" s="449"/>
      <c r="I3339" s="449"/>
      <c r="J3339" s="449"/>
      <c r="K3339" s="449"/>
      <c r="L3339" s="449"/>
      <c r="M3339" s="449"/>
      <c r="N3339" s="449"/>
    </row>
    <row r="3340" spans="1:14" ht="24.95" customHeight="1" x14ac:dyDescent="0.2">
      <c r="A3340" s="449"/>
      <c r="B3340" s="449"/>
      <c r="C3340" s="449"/>
      <c r="D3340" s="449"/>
      <c r="E3340" s="449"/>
      <c r="F3340" s="449"/>
      <c r="G3340" s="449"/>
      <c r="H3340" s="449"/>
      <c r="I3340" s="449"/>
      <c r="J3340" s="449"/>
      <c r="K3340" s="449"/>
      <c r="L3340" s="449"/>
      <c r="M3340" s="449"/>
      <c r="N3340" s="4"/>
    </row>
    <row r="3341" spans="1:14" ht="24.95" customHeight="1" x14ac:dyDescent="0.2">
      <c r="A3341" s="449"/>
      <c r="B3341" s="449"/>
      <c r="C3341" s="449"/>
      <c r="D3341" s="449"/>
      <c r="E3341" s="449"/>
      <c r="F3341" s="449"/>
      <c r="G3341" s="449"/>
      <c r="H3341" s="449"/>
      <c r="I3341" s="449"/>
      <c r="J3341" s="449"/>
      <c r="K3341" s="449"/>
      <c r="L3341" s="449"/>
      <c r="M3341" s="449"/>
      <c r="N3341" s="4">
        <v>44</v>
      </c>
    </row>
    <row r="3342" spans="1:14" ht="39.950000000000003" customHeight="1" x14ac:dyDescent="0.5">
      <c r="A3342" s="666" t="s">
        <v>475</v>
      </c>
      <c r="B3342" s="666"/>
      <c r="C3342" s="666"/>
      <c r="D3342" s="666"/>
      <c r="E3342" s="666"/>
      <c r="F3342" s="666"/>
      <c r="G3342" s="666"/>
      <c r="H3342" s="666"/>
      <c r="I3342" s="666"/>
      <c r="J3342" s="666"/>
      <c r="K3342" s="666"/>
      <c r="L3342" s="666"/>
      <c r="M3342" s="666"/>
      <c r="N3342" s="666"/>
    </row>
    <row r="3343" spans="1:14" ht="24.95" customHeight="1" x14ac:dyDescent="0.4">
      <c r="A3343" s="464"/>
      <c r="B3343" s="465"/>
      <c r="C3343" s="465"/>
      <c r="D3343" s="465"/>
      <c r="E3343" s="465"/>
      <c r="F3343" s="465"/>
      <c r="G3343" s="465"/>
      <c r="H3343" s="465"/>
      <c r="I3343" s="465"/>
      <c r="J3343" s="465"/>
      <c r="K3343" s="465"/>
      <c r="L3343" s="465"/>
      <c r="M3343" s="465"/>
      <c r="N3343" s="465"/>
    </row>
    <row r="3344" spans="1:14" ht="24.95" customHeight="1" x14ac:dyDescent="0.2">
      <c r="A3344" s="449"/>
      <c r="B3344" s="449"/>
      <c r="C3344" s="449"/>
      <c r="D3344" s="449"/>
      <c r="E3344" s="449"/>
      <c r="F3344" s="449"/>
      <c r="G3344" s="449"/>
      <c r="H3344" s="449"/>
      <c r="I3344" s="449"/>
      <c r="J3344" s="449"/>
      <c r="K3344" s="449"/>
      <c r="L3344" s="449"/>
      <c r="M3344" s="449"/>
      <c r="N3344" s="449"/>
    </row>
    <row r="3345" spans="1:14" ht="24.95" customHeight="1" x14ac:dyDescent="0.2">
      <c r="A3345" s="449"/>
      <c r="B3345" s="449"/>
      <c r="C3345" s="449"/>
      <c r="D3345" s="449"/>
      <c r="E3345" s="449"/>
      <c r="F3345" s="449"/>
      <c r="G3345" s="449"/>
      <c r="H3345" s="449"/>
      <c r="I3345" s="449"/>
      <c r="J3345" s="449"/>
      <c r="K3345" s="449"/>
      <c r="L3345" s="449"/>
      <c r="M3345" s="449"/>
      <c r="N3345" s="449"/>
    </row>
    <row r="3346" spans="1:14" ht="24.95" customHeight="1" x14ac:dyDescent="0.2">
      <c r="A3346" s="449"/>
      <c r="B3346" s="449"/>
      <c r="C3346" s="449"/>
      <c r="D3346" s="449"/>
      <c r="E3346" s="449"/>
      <c r="F3346" s="449"/>
      <c r="G3346" s="449"/>
      <c r="H3346" s="449"/>
      <c r="I3346" s="449"/>
      <c r="J3346" s="449"/>
      <c r="K3346" s="449"/>
      <c r="L3346" s="449"/>
      <c r="M3346" s="449"/>
      <c r="N3346" s="449"/>
    </row>
    <row r="3347" spans="1:14" ht="24.95" customHeight="1" x14ac:dyDescent="0.2">
      <c r="A3347" s="449"/>
      <c r="B3347" s="449"/>
      <c r="C3347" s="449"/>
      <c r="D3347" s="449"/>
      <c r="E3347" s="449"/>
      <c r="F3347" s="449"/>
      <c r="G3347" s="449"/>
      <c r="H3347" s="449"/>
      <c r="I3347" s="449"/>
      <c r="J3347" s="449"/>
      <c r="K3347" s="449"/>
      <c r="L3347" s="449"/>
      <c r="M3347" s="449"/>
      <c r="N3347" s="449"/>
    </row>
    <row r="3348" spans="1:14" ht="24.95" customHeight="1" x14ac:dyDescent="0.2">
      <c r="A3348" s="449"/>
      <c r="B3348" s="449"/>
      <c r="C3348" s="449"/>
      <c r="D3348" s="449"/>
      <c r="E3348" s="449"/>
      <c r="F3348" s="449"/>
      <c r="G3348" s="449"/>
      <c r="H3348" s="449"/>
      <c r="I3348" s="449"/>
      <c r="J3348" s="449"/>
      <c r="K3348" s="449"/>
      <c r="L3348" s="449"/>
      <c r="M3348" s="449"/>
      <c r="N3348" s="449"/>
    </row>
    <row r="3349" spans="1:14" ht="24.95" customHeight="1" x14ac:dyDescent="0.2">
      <c r="A3349" s="449"/>
      <c r="B3349" s="449"/>
      <c r="C3349" s="449"/>
      <c r="D3349" s="449"/>
      <c r="E3349" s="449"/>
      <c r="F3349" s="449"/>
      <c r="G3349" s="449"/>
      <c r="H3349" s="449"/>
      <c r="I3349" s="449"/>
      <c r="J3349" s="449"/>
      <c r="K3349" s="449"/>
      <c r="L3349" s="449"/>
      <c r="M3349" s="449"/>
      <c r="N3349" s="449"/>
    </row>
    <row r="3350" spans="1:14" ht="24.95" customHeight="1" x14ac:dyDescent="0.2">
      <c r="A3350" s="449"/>
      <c r="B3350" s="449"/>
      <c r="C3350" s="449"/>
      <c r="D3350" s="449"/>
      <c r="E3350" s="449"/>
      <c r="F3350" s="449"/>
      <c r="G3350" s="449"/>
      <c r="H3350" s="449"/>
      <c r="I3350" s="449"/>
      <c r="J3350" s="449"/>
      <c r="K3350" s="449"/>
      <c r="L3350" s="449"/>
      <c r="M3350" s="449"/>
      <c r="N3350" s="449"/>
    </row>
    <row r="3351" spans="1:14" ht="24.95" customHeight="1" x14ac:dyDescent="0.2">
      <c r="A3351" s="449"/>
      <c r="B3351" s="449"/>
      <c r="C3351" s="449"/>
      <c r="D3351" s="449"/>
      <c r="E3351" s="449"/>
      <c r="F3351" s="449"/>
      <c r="G3351" s="449"/>
      <c r="H3351" s="449"/>
      <c r="I3351" s="449"/>
      <c r="J3351" s="449"/>
      <c r="K3351" s="449"/>
      <c r="L3351" s="449"/>
      <c r="M3351" s="449"/>
      <c r="N3351" s="449"/>
    </row>
    <row r="3352" spans="1:14" ht="24.95" customHeight="1" x14ac:dyDescent="0.2">
      <c r="A3352" s="449"/>
      <c r="B3352" s="449"/>
      <c r="C3352" s="449"/>
      <c r="D3352" s="449"/>
      <c r="E3352" s="449"/>
      <c r="F3352" s="449"/>
      <c r="G3352" s="449"/>
      <c r="H3352" s="449"/>
      <c r="I3352" s="449"/>
      <c r="J3352" s="449"/>
      <c r="K3352" s="449"/>
      <c r="L3352" s="449"/>
      <c r="M3352" s="449"/>
      <c r="N3352" s="449"/>
    </row>
    <row r="3353" spans="1:14" ht="24.95" customHeight="1" x14ac:dyDescent="0.2">
      <c r="A3353" s="449"/>
      <c r="B3353" s="449"/>
      <c r="C3353" s="449"/>
      <c r="D3353" s="449"/>
      <c r="E3353" s="449"/>
      <c r="F3353" s="449"/>
      <c r="G3353" s="449"/>
      <c r="H3353" s="449"/>
      <c r="I3353" s="449"/>
      <c r="J3353" s="449"/>
      <c r="K3353" s="449"/>
      <c r="L3353" s="449"/>
      <c r="M3353" s="449"/>
    </row>
    <row r="3354" spans="1:14" ht="24.95" customHeight="1" x14ac:dyDescent="0.2">
      <c r="A3354" s="449"/>
      <c r="B3354" s="449"/>
      <c r="C3354" s="449"/>
      <c r="D3354" s="449"/>
      <c r="E3354" s="449"/>
      <c r="F3354" s="449"/>
      <c r="G3354" s="449"/>
      <c r="H3354" s="449"/>
      <c r="I3354" s="449"/>
      <c r="J3354" s="449"/>
      <c r="K3354" s="449"/>
      <c r="L3354" s="449"/>
      <c r="M3354" s="449"/>
      <c r="N3354" s="4"/>
    </row>
    <row r="3355" spans="1:14" ht="24.95" customHeight="1" x14ac:dyDescent="0.2">
      <c r="A3355" s="449"/>
      <c r="B3355" s="449"/>
      <c r="C3355" s="449"/>
      <c r="D3355" s="449"/>
      <c r="E3355" s="449"/>
      <c r="F3355" s="449"/>
      <c r="G3355" s="449"/>
      <c r="H3355" s="449"/>
      <c r="I3355" s="449"/>
      <c r="J3355" s="449"/>
      <c r="K3355" s="449"/>
      <c r="L3355" s="449"/>
      <c r="M3355" s="449"/>
      <c r="N3355" s="4"/>
    </row>
    <row r="3356" spans="1:14" ht="24.95" customHeight="1" x14ac:dyDescent="0.2">
      <c r="A3356" s="449"/>
      <c r="B3356" s="449"/>
      <c r="C3356" s="449"/>
      <c r="D3356" s="449"/>
      <c r="E3356" s="449"/>
      <c r="F3356" s="449"/>
      <c r="G3356" s="449"/>
      <c r="H3356" s="449"/>
      <c r="I3356" s="449"/>
      <c r="J3356" s="449"/>
      <c r="K3356" s="449"/>
      <c r="L3356" s="449"/>
      <c r="M3356" s="449"/>
      <c r="N3356" s="4"/>
    </row>
    <row r="3357" spans="1:14" ht="24.95" customHeight="1" x14ac:dyDescent="0.2">
      <c r="A3357" s="449"/>
      <c r="B3357" s="449"/>
      <c r="C3357" s="449"/>
      <c r="D3357" s="449"/>
      <c r="E3357" s="449"/>
      <c r="F3357" s="449"/>
      <c r="G3357" s="449"/>
      <c r="H3357" s="449"/>
      <c r="I3357" s="449"/>
      <c r="J3357" s="449"/>
      <c r="K3357" s="449"/>
      <c r="L3357" s="449"/>
      <c r="M3357" s="449"/>
      <c r="N3357" s="4"/>
    </row>
    <row r="3358" spans="1:14" ht="24.95" customHeight="1" x14ac:dyDescent="0.2">
      <c r="A3358" s="449"/>
      <c r="B3358" s="449"/>
      <c r="C3358" s="449"/>
      <c r="D3358" s="449"/>
      <c r="E3358" s="449"/>
      <c r="F3358" s="449"/>
      <c r="G3358" s="449"/>
      <c r="H3358" s="449"/>
      <c r="I3358" s="449"/>
      <c r="J3358" s="449"/>
      <c r="K3358" s="449"/>
      <c r="L3358" s="449"/>
      <c r="M3358" s="449"/>
      <c r="N3358" s="4"/>
    </row>
    <row r="3359" spans="1:14" ht="24.95" customHeight="1" x14ac:dyDescent="0.2">
      <c r="A3359" s="449"/>
      <c r="B3359" s="449"/>
      <c r="C3359" s="449"/>
      <c r="D3359" s="449"/>
      <c r="E3359" s="449"/>
      <c r="F3359" s="449"/>
      <c r="G3359" s="449"/>
      <c r="H3359" s="449"/>
      <c r="I3359" s="449"/>
      <c r="J3359" s="449"/>
      <c r="K3359" s="449"/>
      <c r="L3359" s="449"/>
      <c r="M3359" s="449"/>
      <c r="N3359" s="4"/>
    </row>
    <row r="3360" spans="1:14" ht="24.95" customHeight="1" x14ac:dyDescent="0.2">
      <c r="A3360" s="449"/>
      <c r="B3360" s="449"/>
      <c r="C3360" s="449"/>
      <c r="D3360" s="449"/>
      <c r="E3360" s="449"/>
      <c r="F3360" s="449"/>
      <c r="G3360" s="449"/>
      <c r="H3360" s="449"/>
      <c r="I3360" s="449"/>
      <c r="J3360" s="449"/>
      <c r="K3360" s="449"/>
      <c r="L3360" s="449"/>
      <c r="M3360" s="449"/>
      <c r="N3360" s="4"/>
    </row>
    <row r="3361" spans="1:14" ht="24.95" customHeight="1" x14ac:dyDescent="0.2">
      <c r="A3361" s="449"/>
      <c r="B3361" s="449"/>
      <c r="C3361" s="449"/>
      <c r="D3361" s="449"/>
      <c r="E3361" s="449"/>
      <c r="F3361" s="449"/>
      <c r="G3361" s="449"/>
      <c r="H3361" s="449"/>
      <c r="I3361" s="449"/>
      <c r="J3361" s="449"/>
      <c r="K3361" s="449"/>
      <c r="L3361" s="449"/>
      <c r="M3361" s="449"/>
      <c r="N3361" s="4"/>
    </row>
    <row r="3362" spans="1:14" ht="24.95" customHeight="1" x14ac:dyDescent="0.2">
      <c r="A3362" s="449"/>
      <c r="B3362" s="449"/>
      <c r="C3362" s="449"/>
      <c r="D3362" s="449"/>
      <c r="E3362" s="449"/>
      <c r="F3362" s="449"/>
      <c r="G3362" s="449"/>
      <c r="H3362" s="449"/>
      <c r="I3362" s="449"/>
      <c r="J3362" s="449"/>
      <c r="K3362" s="449"/>
      <c r="L3362" s="449"/>
      <c r="M3362" s="449"/>
      <c r="N3362" s="4"/>
    </row>
    <row r="3363" spans="1:14" ht="24.95" customHeight="1" x14ac:dyDescent="0.2">
      <c r="A3363" s="449"/>
      <c r="B3363" s="449"/>
      <c r="C3363" s="449"/>
      <c r="D3363" s="449"/>
      <c r="E3363" s="449"/>
      <c r="F3363" s="449"/>
      <c r="G3363" s="449"/>
      <c r="H3363" s="449"/>
      <c r="I3363" s="449"/>
      <c r="J3363" s="449"/>
      <c r="K3363" s="449"/>
      <c r="L3363" s="449"/>
      <c r="M3363" s="449"/>
      <c r="N3363" s="4"/>
    </row>
    <row r="3364" spans="1:14" ht="24.95" customHeight="1" x14ac:dyDescent="0.2">
      <c r="A3364" s="449"/>
      <c r="B3364" s="449"/>
      <c r="C3364" s="449"/>
      <c r="D3364" s="449"/>
      <c r="E3364" s="449"/>
      <c r="F3364" s="449"/>
      <c r="G3364" s="449"/>
      <c r="H3364" s="449"/>
      <c r="I3364" s="449"/>
      <c r="J3364" s="449"/>
      <c r="K3364" s="449"/>
      <c r="L3364" s="449"/>
      <c r="M3364" s="449"/>
      <c r="N3364" s="4"/>
    </row>
    <row r="3365" spans="1:14" ht="24.95" customHeight="1" x14ac:dyDescent="0.2">
      <c r="A3365" s="449"/>
      <c r="B3365" s="449"/>
      <c r="C3365" s="449"/>
      <c r="D3365" s="449"/>
      <c r="E3365" s="449"/>
      <c r="F3365" s="449"/>
      <c r="G3365" s="449"/>
      <c r="H3365" s="449"/>
      <c r="I3365" s="449"/>
      <c r="J3365" s="449"/>
      <c r="K3365" s="449"/>
      <c r="L3365" s="449"/>
      <c r="M3365" s="449"/>
      <c r="N3365" s="4"/>
    </row>
    <row r="3366" spans="1:14" ht="24.95" customHeight="1" x14ac:dyDescent="0.2">
      <c r="A3366" s="449"/>
      <c r="B3366" s="449"/>
      <c r="C3366" s="449"/>
      <c r="D3366" s="449"/>
      <c r="E3366" s="449"/>
      <c r="F3366" s="449"/>
      <c r="G3366" s="449"/>
      <c r="H3366" s="449"/>
      <c r="I3366" s="449"/>
      <c r="J3366" s="449"/>
      <c r="K3366" s="449"/>
      <c r="L3366" s="449"/>
      <c r="M3366" s="449"/>
      <c r="N3366" s="4"/>
    </row>
    <row r="3367" spans="1:14" ht="24.95" customHeight="1" x14ac:dyDescent="0.2">
      <c r="A3367" s="449"/>
      <c r="B3367" s="449"/>
      <c r="C3367" s="449"/>
      <c r="D3367" s="449"/>
      <c r="E3367" s="449"/>
      <c r="F3367" s="449"/>
      <c r="G3367" s="449"/>
      <c r="H3367" s="449"/>
      <c r="I3367" s="449"/>
      <c r="J3367" s="449"/>
      <c r="K3367" s="449"/>
      <c r="L3367" s="449"/>
      <c r="M3367" s="449"/>
      <c r="N3367" s="4"/>
    </row>
    <row r="3368" spans="1:14" ht="24.95" customHeight="1" x14ac:dyDescent="0.2">
      <c r="A3368" s="449"/>
      <c r="B3368" s="449"/>
      <c r="C3368" s="449"/>
      <c r="D3368" s="449"/>
      <c r="E3368" s="449"/>
      <c r="F3368" s="449"/>
      <c r="G3368" s="449"/>
      <c r="H3368" s="449"/>
      <c r="I3368" s="449"/>
      <c r="J3368" s="449"/>
      <c r="K3368" s="449"/>
      <c r="L3368" s="449"/>
      <c r="M3368" s="449"/>
      <c r="N3368" s="4"/>
    </row>
    <row r="3369" spans="1:14" ht="24.95" customHeight="1" x14ac:dyDescent="0.2">
      <c r="A3369" s="449"/>
      <c r="B3369" s="449"/>
      <c r="C3369" s="449"/>
      <c r="D3369" s="449"/>
      <c r="E3369" s="449"/>
      <c r="F3369" s="449"/>
      <c r="G3369" s="449"/>
      <c r="H3369" s="449"/>
      <c r="I3369" s="449"/>
      <c r="J3369" s="449"/>
      <c r="K3369" s="449"/>
      <c r="L3369" s="449"/>
      <c r="M3369" s="449"/>
      <c r="N3369" s="4"/>
    </row>
    <row r="3370" spans="1:14" ht="24.95" customHeight="1" x14ac:dyDescent="0.2">
      <c r="A3370" s="449"/>
      <c r="B3370" s="449"/>
      <c r="C3370" s="449"/>
      <c r="D3370" s="449"/>
      <c r="E3370" s="449"/>
      <c r="F3370" s="449"/>
      <c r="G3370" s="449"/>
      <c r="H3370" s="449"/>
      <c r="I3370" s="449"/>
      <c r="J3370" s="449"/>
      <c r="K3370" s="449"/>
      <c r="L3370" s="449"/>
      <c r="M3370" s="449"/>
      <c r="N3370" s="4"/>
    </row>
    <row r="3371" spans="1:14" ht="24.95" customHeight="1" x14ac:dyDescent="0.2">
      <c r="A3371" s="449"/>
      <c r="B3371" s="449"/>
      <c r="C3371" s="449"/>
      <c r="D3371" s="449"/>
      <c r="E3371" s="449"/>
      <c r="F3371" s="449"/>
      <c r="G3371" s="449"/>
      <c r="H3371" s="449"/>
      <c r="I3371" s="449"/>
      <c r="J3371" s="449"/>
      <c r="K3371" s="449"/>
      <c r="L3371" s="449"/>
      <c r="M3371" s="449"/>
      <c r="N3371" s="4"/>
    </row>
    <row r="3372" spans="1:14" ht="24.95" customHeight="1" x14ac:dyDescent="0.2">
      <c r="A3372" s="449"/>
      <c r="B3372" s="449"/>
      <c r="C3372" s="449"/>
      <c r="D3372" s="449"/>
      <c r="E3372" s="449"/>
      <c r="F3372" s="449"/>
      <c r="G3372" s="449"/>
      <c r="H3372" s="449"/>
      <c r="I3372" s="449"/>
      <c r="J3372" s="449"/>
      <c r="K3372" s="449"/>
      <c r="L3372" s="449"/>
      <c r="M3372" s="449"/>
      <c r="N3372" s="4"/>
    </row>
    <row r="3373" spans="1:14" ht="24.95" customHeight="1" x14ac:dyDescent="0.2">
      <c r="A3373" s="449"/>
      <c r="B3373" s="449"/>
      <c r="C3373" s="449"/>
      <c r="D3373" s="449"/>
      <c r="E3373" s="449"/>
      <c r="F3373" s="449"/>
      <c r="G3373" s="449"/>
      <c r="H3373" s="449"/>
      <c r="I3373" s="449"/>
      <c r="J3373" s="449"/>
      <c r="K3373" s="449"/>
      <c r="L3373" s="449"/>
      <c r="M3373" s="449"/>
      <c r="N3373" s="4"/>
    </row>
    <row r="3374" spans="1:14" ht="24.95" customHeight="1" x14ac:dyDescent="0.2">
      <c r="A3374" s="449"/>
      <c r="B3374" s="449"/>
      <c r="C3374" s="449"/>
      <c r="D3374" s="449"/>
      <c r="E3374" s="449"/>
      <c r="F3374" s="449"/>
      <c r="G3374" s="449"/>
      <c r="H3374" s="449"/>
      <c r="I3374" s="449"/>
      <c r="J3374" s="449"/>
      <c r="K3374" s="449"/>
      <c r="L3374" s="449"/>
      <c r="M3374" s="449"/>
      <c r="N3374" s="4"/>
    </row>
    <row r="3375" spans="1:14" ht="24.95" customHeight="1" x14ac:dyDescent="0.2">
      <c r="A3375" s="449"/>
      <c r="B3375" s="449"/>
      <c r="C3375" s="449"/>
      <c r="D3375" s="449"/>
      <c r="E3375" s="449"/>
      <c r="F3375" s="449"/>
      <c r="G3375" s="449"/>
      <c r="H3375" s="449"/>
      <c r="I3375" s="449"/>
      <c r="J3375" s="449"/>
      <c r="K3375" s="449"/>
      <c r="L3375" s="449"/>
      <c r="M3375" s="449"/>
      <c r="N3375" s="4"/>
    </row>
    <row r="3376" spans="1:14" ht="24.95" customHeight="1" x14ac:dyDescent="0.2">
      <c r="A3376" s="449"/>
      <c r="B3376" s="449"/>
      <c r="C3376" s="449"/>
      <c r="D3376" s="449"/>
      <c r="E3376" s="449"/>
      <c r="F3376" s="449"/>
      <c r="G3376" s="449"/>
      <c r="H3376" s="449"/>
      <c r="I3376" s="449"/>
      <c r="J3376" s="449"/>
      <c r="K3376" s="449"/>
      <c r="L3376" s="449"/>
      <c r="M3376" s="449"/>
      <c r="N3376" s="4"/>
    </row>
    <row r="3377" spans="1:14" ht="24.95" customHeight="1" x14ac:dyDescent="0.2">
      <c r="A3377" s="449"/>
      <c r="B3377" s="449"/>
      <c r="C3377" s="449"/>
      <c r="D3377" s="449"/>
      <c r="E3377" s="449"/>
      <c r="F3377" s="449"/>
      <c r="G3377" s="449"/>
      <c r="H3377" s="449"/>
      <c r="I3377" s="449"/>
      <c r="J3377" s="449"/>
      <c r="K3377" s="449"/>
      <c r="L3377" s="449"/>
      <c r="M3377" s="449"/>
      <c r="N3377" s="4"/>
    </row>
    <row r="3378" spans="1:14" ht="24.95" customHeight="1" x14ac:dyDescent="0.2">
      <c r="A3378" s="449"/>
      <c r="B3378" s="449"/>
      <c r="C3378" s="449"/>
      <c r="D3378" s="449"/>
      <c r="E3378" s="449"/>
      <c r="F3378" s="449"/>
      <c r="G3378" s="449"/>
      <c r="H3378" s="449"/>
      <c r="I3378" s="449"/>
      <c r="J3378" s="449"/>
      <c r="K3378" s="449"/>
      <c r="L3378" s="449"/>
      <c r="M3378" s="449"/>
      <c r="N3378" s="4"/>
    </row>
    <row r="3379" spans="1:14" ht="24.95" customHeight="1" x14ac:dyDescent="0.2">
      <c r="A3379" s="449"/>
      <c r="B3379" s="449"/>
      <c r="C3379" s="449"/>
      <c r="D3379" s="449"/>
      <c r="E3379" s="449"/>
      <c r="F3379" s="449"/>
      <c r="G3379" s="449"/>
      <c r="H3379" s="449"/>
      <c r="I3379" s="449"/>
      <c r="J3379" s="449"/>
      <c r="K3379" s="449"/>
      <c r="L3379" s="449"/>
      <c r="M3379" s="449"/>
      <c r="N3379" s="4"/>
    </row>
    <row r="3380" spans="1:14" ht="24.95" customHeight="1" x14ac:dyDescent="0.2">
      <c r="A3380" s="449"/>
      <c r="B3380" s="449"/>
      <c r="C3380" s="449"/>
      <c r="D3380" s="449"/>
      <c r="E3380" s="449"/>
      <c r="F3380" s="449"/>
      <c r="G3380" s="449"/>
      <c r="H3380" s="449"/>
      <c r="I3380" s="449"/>
      <c r="J3380" s="449"/>
      <c r="K3380" s="449"/>
      <c r="L3380" s="449"/>
      <c r="M3380" s="449"/>
      <c r="N3380" s="4"/>
    </row>
    <row r="3381" spans="1:14" ht="24.95" customHeight="1" x14ac:dyDescent="0.2">
      <c r="A3381" s="449"/>
      <c r="B3381" s="449"/>
      <c r="C3381" s="449"/>
      <c r="D3381" s="449"/>
      <c r="E3381" s="449"/>
      <c r="F3381" s="449"/>
      <c r="G3381" s="449"/>
      <c r="H3381" s="449"/>
      <c r="I3381" s="449"/>
      <c r="J3381" s="449"/>
      <c r="K3381" s="449"/>
      <c r="L3381" s="449"/>
      <c r="M3381" s="449"/>
      <c r="N3381" s="4"/>
    </row>
    <row r="3382" spans="1:14" ht="24.95" customHeight="1" x14ac:dyDescent="0.2">
      <c r="A3382" s="449"/>
      <c r="B3382" s="449"/>
      <c r="C3382" s="449"/>
      <c r="D3382" s="449"/>
      <c r="E3382" s="449"/>
      <c r="F3382" s="449"/>
      <c r="G3382" s="449"/>
      <c r="H3382" s="449"/>
      <c r="I3382" s="449"/>
      <c r="J3382" s="449"/>
      <c r="K3382" s="449"/>
      <c r="L3382" s="449"/>
      <c r="M3382" s="449"/>
      <c r="N3382" s="4"/>
    </row>
    <row r="3383" spans="1:14" ht="24.95" customHeight="1" x14ac:dyDescent="0.2">
      <c r="A3383" s="449"/>
      <c r="B3383" s="449"/>
      <c r="C3383" s="449"/>
      <c r="D3383" s="449"/>
      <c r="E3383" s="449"/>
      <c r="F3383" s="449"/>
      <c r="G3383" s="449"/>
      <c r="H3383" s="449"/>
      <c r="I3383" s="449"/>
      <c r="J3383" s="449"/>
      <c r="K3383" s="449"/>
      <c r="L3383" s="449"/>
      <c r="M3383" s="449"/>
      <c r="N3383" s="4"/>
    </row>
    <row r="3384" spans="1:14" ht="24.95" customHeight="1" x14ac:dyDescent="0.2">
      <c r="A3384" s="449"/>
      <c r="B3384" s="449"/>
      <c r="C3384" s="449"/>
      <c r="D3384" s="449"/>
      <c r="E3384" s="449"/>
      <c r="F3384" s="449"/>
      <c r="G3384" s="449"/>
      <c r="H3384" s="449"/>
      <c r="I3384" s="449"/>
      <c r="J3384" s="449"/>
      <c r="K3384" s="449"/>
      <c r="L3384" s="449"/>
      <c r="M3384" s="449"/>
      <c r="N3384" s="4"/>
    </row>
    <row r="3385" spans="1:14" ht="24.95" customHeight="1" x14ac:dyDescent="0.2">
      <c r="A3385" s="449"/>
      <c r="B3385" s="449"/>
      <c r="C3385" s="449"/>
      <c r="D3385" s="449"/>
      <c r="E3385" s="449"/>
      <c r="F3385" s="449"/>
      <c r="G3385" s="449"/>
      <c r="H3385" s="449"/>
      <c r="I3385" s="449"/>
      <c r="J3385" s="449"/>
      <c r="K3385" s="449"/>
      <c r="L3385" s="449"/>
      <c r="M3385" s="449"/>
      <c r="N3385" s="4"/>
    </row>
    <row r="3386" spans="1:14" ht="24.95" customHeight="1" x14ac:dyDescent="0.2">
      <c r="A3386" s="449"/>
      <c r="B3386" s="449"/>
      <c r="C3386" s="449"/>
      <c r="D3386" s="449"/>
      <c r="E3386" s="449"/>
      <c r="F3386" s="449"/>
      <c r="G3386" s="449"/>
      <c r="H3386" s="449"/>
      <c r="I3386" s="449"/>
      <c r="J3386" s="449"/>
      <c r="K3386" s="449"/>
      <c r="L3386" s="449"/>
      <c r="M3386" s="449"/>
      <c r="N3386" s="4"/>
    </row>
    <row r="3387" spans="1:14" ht="24.95" customHeight="1" x14ac:dyDescent="0.2">
      <c r="A3387" s="449"/>
      <c r="B3387" s="449"/>
      <c r="C3387" s="449"/>
      <c r="D3387" s="449"/>
      <c r="E3387" s="449"/>
      <c r="F3387" s="449"/>
      <c r="G3387" s="449"/>
      <c r="H3387" s="449"/>
      <c r="I3387" s="449"/>
      <c r="J3387" s="449"/>
      <c r="K3387" s="449"/>
      <c r="L3387" s="449"/>
      <c r="M3387" s="449"/>
      <c r="N3387" s="4"/>
    </row>
    <row r="3388" spans="1:14" ht="24.95" customHeight="1" x14ac:dyDescent="0.2">
      <c r="A3388" s="449"/>
      <c r="B3388" s="449"/>
      <c r="C3388" s="449"/>
      <c r="D3388" s="449"/>
      <c r="E3388" s="449"/>
      <c r="F3388" s="449"/>
      <c r="G3388" s="449"/>
      <c r="H3388" s="449"/>
      <c r="I3388" s="449"/>
      <c r="J3388" s="449"/>
      <c r="K3388" s="449"/>
      <c r="L3388" s="449"/>
      <c r="M3388" s="449"/>
      <c r="N3388" s="4"/>
    </row>
    <row r="3389" spans="1:14" ht="24.95" customHeight="1" x14ac:dyDescent="0.2">
      <c r="A3389" s="449"/>
      <c r="B3389" s="449"/>
      <c r="C3389" s="449"/>
      <c r="D3389" s="449"/>
      <c r="E3389" s="449"/>
      <c r="F3389" s="449"/>
      <c r="G3389" s="449"/>
      <c r="H3389" s="449"/>
      <c r="I3389" s="449"/>
      <c r="J3389" s="449"/>
      <c r="K3389" s="449"/>
      <c r="L3389" s="449"/>
      <c r="M3389" s="449"/>
      <c r="N3389" s="4"/>
    </row>
    <row r="3390" spans="1:14" ht="24.95" customHeight="1" x14ac:dyDescent="0.2">
      <c r="A3390" s="449"/>
      <c r="B3390" s="449"/>
      <c r="C3390" s="449"/>
      <c r="D3390" s="449"/>
      <c r="E3390" s="449"/>
      <c r="F3390" s="449"/>
      <c r="G3390" s="449"/>
      <c r="H3390" s="449"/>
      <c r="I3390" s="449"/>
      <c r="J3390" s="449"/>
      <c r="K3390" s="449"/>
      <c r="L3390" s="449"/>
      <c r="M3390" s="449"/>
      <c r="N3390" s="4"/>
    </row>
    <row r="3391" spans="1:14" ht="24.95" customHeight="1" x14ac:dyDescent="0.2">
      <c r="A3391" s="449"/>
      <c r="B3391" s="449"/>
      <c r="C3391" s="449"/>
      <c r="D3391" s="449"/>
      <c r="E3391" s="449"/>
      <c r="F3391" s="449"/>
      <c r="G3391" s="449"/>
      <c r="H3391" s="449"/>
      <c r="I3391" s="449"/>
      <c r="J3391" s="449"/>
      <c r="K3391" s="449"/>
      <c r="L3391" s="449"/>
      <c r="M3391" s="449"/>
      <c r="N3391" s="4"/>
    </row>
    <row r="3392" spans="1:14" ht="24.95" customHeight="1" x14ac:dyDescent="0.2">
      <c r="A3392" s="449"/>
      <c r="B3392" s="449"/>
      <c r="C3392" s="449"/>
      <c r="D3392" s="449"/>
      <c r="E3392" s="449"/>
      <c r="F3392" s="449"/>
      <c r="G3392" s="449"/>
      <c r="H3392" s="449"/>
      <c r="I3392" s="449"/>
      <c r="J3392" s="449"/>
      <c r="K3392" s="449"/>
      <c r="L3392" s="449"/>
      <c r="M3392" s="449"/>
      <c r="N3392" s="4"/>
    </row>
    <row r="3393" spans="1:14" ht="24.95" customHeight="1" x14ac:dyDescent="0.2">
      <c r="A3393" s="449"/>
      <c r="B3393" s="449"/>
      <c r="C3393" s="449"/>
      <c r="D3393" s="449"/>
      <c r="E3393" s="449"/>
      <c r="F3393" s="449"/>
      <c r="G3393" s="449"/>
      <c r="H3393" s="449"/>
      <c r="I3393" s="449"/>
      <c r="J3393" s="449"/>
      <c r="K3393" s="449"/>
      <c r="L3393" s="449"/>
      <c r="M3393" s="449"/>
      <c r="N3393" s="4"/>
    </row>
    <row r="3394" spans="1:14" ht="24.95" customHeight="1" x14ac:dyDescent="0.2">
      <c r="A3394" s="449"/>
      <c r="B3394" s="449"/>
      <c r="C3394" s="449"/>
      <c r="D3394" s="449"/>
      <c r="E3394" s="449"/>
      <c r="F3394" s="449"/>
      <c r="G3394" s="449"/>
      <c r="H3394" s="449"/>
      <c r="I3394" s="449"/>
      <c r="J3394" s="449"/>
      <c r="K3394" s="449"/>
      <c r="L3394" s="449"/>
      <c r="M3394" s="449"/>
      <c r="N3394" s="4"/>
    </row>
    <row r="3395" spans="1:14" ht="24.95" customHeight="1" x14ac:dyDescent="0.2">
      <c r="A3395" s="449"/>
      <c r="B3395" s="449"/>
      <c r="C3395" s="449"/>
      <c r="D3395" s="449"/>
      <c r="E3395" s="449"/>
      <c r="F3395" s="449"/>
      <c r="G3395" s="449"/>
      <c r="H3395" s="449"/>
      <c r="I3395" s="449"/>
      <c r="J3395" s="449"/>
      <c r="K3395" s="449"/>
      <c r="L3395" s="449"/>
      <c r="M3395" s="449"/>
      <c r="N3395" s="4"/>
    </row>
    <row r="3396" spans="1:14" ht="24.95" customHeight="1" x14ac:dyDescent="0.2">
      <c r="A3396" s="449"/>
      <c r="B3396" s="449"/>
      <c r="C3396" s="449"/>
      <c r="D3396" s="449"/>
      <c r="E3396" s="449"/>
      <c r="F3396" s="449"/>
      <c r="G3396" s="449"/>
      <c r="H3396" s="449"/>
      <c r="I3396" s="449"/>
      <c r="J3396" s="449"/>
      <c r="K3396" s="449"/>
      <c r="L3396" s="449"/>
      <c r="M3396" s="449"/>
      <c r="N3396" s="4"/>
    </row>
    <row r="3397" spans="1:14" ht="24.95" customHeight="1" x14ac:dyDescent="0.2">
      <c r="A3397" s="449"/>
      <c r="B3397" s="449"/>
      <c r="C3397" s="449"/>
      <c r="D3397" s="449"/>
      <c r="E3397" s="449"/>
      <c r="F3397" s="449"/>
      <c r="G3397" s="449"/>
      <c r="H3397" s="449"/>
      <c r="I3397" s="449"/>
      <c r="J3397" s="449"/>
      <c r="K3397" s="449"/>
      <c r="L3397" s="449"/>
      <c r="M3397" s="449"/>
      <c r="N3397" s="4"/>
    </row>
    <row r="3398" spans="1:14" ht="24.95" customHeight="1" x14ac:dyDescent="0.2">
      <c r="A3398" s="449"/>
      <c r="B3398" s="449"/>
      <c r="C3398" s="449"/>
      <c r="D3398" s="449"/>
      <c r="E3398" s="449"/>
      <c r="F3398" s="449"/>
      <c r="G3398" s="449"/>
      <c r="H3398" s="449"/>
      <c r="I3398" s="449"/>
      <c r="J3398" s="449"/>
      <c r="K3398" s="449"/>
      <c r="L3398" s="449"/>
      <c r="M3398" s="449"/>
      <c r="N3398" s="4"/>
    </row>
    <row r="3399" spans="1:14" ht="24.95" customHeight="1" x14ac:dyDescent="0.2">
      <c r="A3399" s="449"/>
      <c r="B3399" s="449"/>
      <c r="C3399" s="449"/>
      <c r="D3399" s="449"/>
      <c r="E3399" s="449"/>
      <c r="F3399" s="449"/>
      <c r="G3399" s="449"/>
      <c r="H3399" s="449"/>
      <c r="I3399" s="449"/>
      <c r="J3399" s="449"/>
      <c r="K3399" s="449"/>
      <c r="L3399" s="449"/>
      <c r="M3399" s="449"/>
      <c r="N3399" s="4"/>
    </row>
    <row r="3400" spans="1:14" ht="24.95" customHeight="1" x14ac:dyDescent="0.2">
      <c r="A3400" s="449"/>
      <c r="B3400" s="449"/>
      <c r="C3400" s="449"/>
      <c r="D3400" s="449"/>
      <c r="E3400" s="449"/>
      <c r="F3400" s="449"/>
      <c r="G3400" s="449"/>
      <c r="H3400" s="449"/>
      <c r="I3400" s="449"/>
      <c r="J3400" s="449"/>
      <c r="K3400" s="449"/>
      <c r="L3400" s="449"/>
      <c r="M3400" s="449"/>
      <c r="N3400" s="4"/>
    </row>
    <row r="3401" spans="1:14" ht="24.95" customHeight="1" x14ac:dyDescent="0.2">
      <c r="A3401" s="449"/>
      <c r="B3401" s="449"/>
      <c r="C3401" s="449"/>
      <c r="D3401" s="449"/>
      <c r="E3401" s="449"/>
      <c r="F3401" s="449"/>
      <c r="G3401" s="449"/>
      <c r="H3401" s="449"/>
      <c r="I3401" s="449"/>
      <c r="J3401" s="449"/>
      <c r="K3401" s="449"/>
      <c r="L3401" s="449"/>
      <c r="M3401" s="449"/>
      <c r="N3401" s="4"/>
    </row>
    <row r="3402" spans="1:14" ht="24.95" customHeight="1" x14ac:dyDescent="0.2">
      <c r="A3402" s="449"/>
      <c r="B3402" s="449"/>
      <c r="C3402" s="449"/>
      <c r="D3402" s="449"/>
      <c r="E3402" s="449"/>
      <c r="F3402" s="449"/>
      <c r="G3402" s="449"/>
      <c r="H3402" s="449"/>
      <c r="I3402" s="449"/>
      <c r="J3402" s="449"/>
      <c r="K3402" s="449"/>
      <c r="L3402" s="449"/>
      <c r="M3402" s="449"/>
      <c r="N3402" s="4"/>
    </row>
    <row r="3403" spans="1:14" ht="24.95" customHeight="1" x14ac:dyDescent="0.2">
      <c r="A3403" s="449"/>
      <c r="B3403" s="449"/>
      <c r="C3403" s="449"/>
      <c r="D3403" s="449"/>
      <c r="E3403" s="449"/>
      <c r="F3403" s="449"/>
      <c r="G3403" s="449"/>
      <c r="H3403" s="449"/>
      <c r="I3403" s="449"/>
      <c r="J3403" s="449"/>
      <c r="K3403" s="449"/>
      <c r="L3403" s="449"/>
      <c r="M3403" s="449"/>
      <c r="N3403" s="4"/>
    </row>
    <row r="3404" spans="1:14" ht="24.95" customHeight="1" x14ac:dyDescent="0.2">
      <c r="A3404" s="449"/>
      <c r="B3404" s="449"/>
      <c r="C3404" s="449"/>
      <c r="D3404" s="449"/>
      <c r="E3404" s="449"/>
      <c r="F3404" s="449"/>
      <c r="G3404" s="449"/>
      <c r="H3404" s="449"/>
      <c r="I3404" s="449"/>
      <c r="J3404" s="449"/>
      <c r="K3404" s="449"/>
      <c r="L3404" s="449"/>
      <c r="M3404" s="449"/>
      <c r="N3404" s="4"/>
    </row>
    <row r="3405" spans="1:14" ht="24.95" customHeight="1" x14ac:dyDescent="0.2">
      <c r="A3405" s="449"/>
      <c r="B3405" s="449"/>
      <c r="C3405" s="449"/>
      <c r="D3405" s="449"/>
      <c r="E3405" s="449"/>
      <c r="F3405" s="449"/>
      <c r="G3405" s="449"/>
      <c r="H3405" s="449"/>
      <c r="I3405" s="449"/>
      <c r="J3405" s="449"/>
      <c r="K3405" s="449"/>
      <c r="L3405" s="449"/>
      <c r="M3405" s="449"/>
      <c r="N3405" s="4"/>
    </row>
    <row r="3406" spans="1:14" ht="24.95" customHeight="1" x14ac:dyDescent="0.2">
      <c r="A3406" s="449"/>
      <c r="B3406" s="449"/>
      <c r="C3406" s="449"/>
      <c r="D3406" s="449"/>
      <c r="E3406" s="449"/>
      <c r="F3406" s="449"/>
      <c r="G3406" s="449"/>
      <c r="H3406" s="449"/>
      <c r="I3406" s="449"/>
      <c r="J3406" s="449"/>
      <c r="K3406" s="449"/>
      <c r="L3406" s="449"/>
      <c r="M3406" s="449"/>
      <c r="N3406" s="4"/>
    </row>
    <row r="3407" spans="1:14" ht="24.95" customHeight="1" x14ac:dyDescent="0.2">
      <c r="A3407" s="449"/>
      <c r="B3407" s="449"/>
      <c r="C3407" s="449"/>
      <c r="D3407" s="449"/>
      <c r="E3407" s="449"/>
      <c r="F3407" s="449"/>
      <c r="G3407" s="449"/>
      <c r="H3407" s="449"/>
      <c r="I3407" s="449"/>
      <c r="J3407" s="449"/>
      <c r="K3407" s="449"/>
      <c r="L3407" s="449"/>
      <c r="M3407" s="449"/>
      <c r="N3407" s="4"/>
    </row>
    <row r="3408" spans="1:14" ht="24.95" customHeight="1" x14ac:dyDescent="0.2">
      <c r="A3408" s="449"/>
      <c r="B3408" s="449"/>
      <c r="C3408" s="449"/>
      <c r="D3408" s="449"/>
      <c r="E3408" s="449"/>
      <c r="F3408" s="449"/>
      <c r="G3408" s="449"/>
      <c r="H3408" s="449"/>
      <c r="I3408" s="449"/>
      <c r="J3408" s="449"/>
      <c r="K3408" s="449"/>
      <c r="L3408" s="449"/>
      <c r="M3408" s="449"/>
      <c r="N3408" s="4"/>
    </row>
    <row r="3409" spans="1:14" ht="24.95" customHeight="1" x14ac:dyDescent="0.2">
      <c r="A3409" s="449"/>
      <c r="B3409" s="449"/>
      <c r="C3409" s="449"/>
      <c r="D3409" s="449"/>
      <c r="E3409" s="449"/>
      <c r="F3409" s="449"/>
      <c r="G3409" s="449"/>
      <c r="H3409" s="449"/>
      <c r="I3409" s="449"/>
      <c r="J3409" s="449"/>
      <c r="K3409" s="449"/>
      <c r="L3409" s="449"/>
      <c r="M3409" s="449"/>
      <c r="N3409" s="4"/>
    </row>
    <row r="3410" spans="1:14" ht="24.95" customHeight="1" x14ac:dyDescent="0.2">
      <c r="A3410" s="449"/>
      <c r="B3410" s="449"/>
      <c r="C3410" s="449"/>
      <c r="D3410" s="449"/>
      <c r="E3410" s="449"/>
      <c r="F3410" s="449"/>
      <c r="G3410" s="449"/>
      <c r="H3410" s="449"/>
      <c r="I3410" s="449"/>
      <c r="J3410" s="449"/>
      <c r="K3410" s="449"/>
      <c r="L3410" s="449"/>
      <c r="M3410" s="449"/>
      <c r="N3410" s="4"/>
    </row>
    <row r="3411" spans="1:14" ht="24.95" customHeight="1" x14ac:dyDescent="0.2">
      <c r="A3411" s="449"/>
      <c r="B3411" s="449"/>
      <c r="C3411" s="449"/>
      <c r="D3411" s="449"/>
      <c r="E3411" s="449"/>
      <c r="F3411" s="449"/>
      <c r="G3411" s="449"/>
      <c r="H3411" s="449"/>
      <c r="I3411" s="449"/>
      <c r="J3411" s="449"/>
      <c r="K3411" s="449"/>
      <c r="L3411" s="449"/>
      <c r="M3411" s="449"/>
      <c r="N3411" s="4">
        <v>45</v>
      </c>
    </row>
    <row r="3412" spans="1:14" ht="24.95" customHeight="1" x14ac:dyDescent="0.25">
      <c r="A3412" s="618" t="s">
        <v>24</v>
      </c>
      <c r="B3412" s="618"/>
      <c r="C3412" s="618"/>
      <c r="D3412" s="618"/>
      <c r="E3412" s="618"/>
      <c r="F3412" s="618"/>
      <c r="G3412" s="618"/>
      <c r="H3412" s="618"/>
      <c r="I3412" s="618"/>
      <c r="J3412" s="618"/>
      <c r="K3412" s="618"/>
      <c r="L3412" s="618"/>
      <c r="M3412" s="618"/>
      <c r="N3412" s="618"/>
    </row>
    <row r="3413" spans="1:14" ht="20.100000000000001" customHeight="1" x14ac:dyDescent="0.25">
      <c r="A3413" s="619" t="s">
        <v>25</v>
      </c>
      <c r="B3413" s="619"/>
      <c r="C3413" s="619"/>
      <c r="D3413" s="619"/>
      <c r="E3413" s="619"/>
      <c r="F3413" s="619"/>
      <c r="G3413" s="619"/>
      <c r="H3413" s="619"/>
      <c r="I3413" s="619"/>
      <c r="J3413" s="619"/>
      <c r="K3413" s="619"/>
      <c r="L3413" s="619"/>
      <c r="M3413" s="619"/>
      <c r="N3413" s="619"/>
    </row>
    <row r="3414" spans="1:14" ht="20.100000000000001" customHeight="1" x14ac:dyDescent="0.2">
      <c r="A3414" s="477"/>
      <c r="B3414" s="477"/>
      <c r="C3414" s="477"/>
      <c r="D3414" s="477"/>
      <c r="E3414" s="477"/>
      <c r="F3414" s="477"/>
      <c r="G3414" s="477"/>
      <c r="H3414" s="477"/>
      <c r="I3414" s="477"/>
      <c r="J3414" s="477"/>
      <c r="K3414" s="477"/>
      <c r="L3414" s="477"/>
      <c r="M3414" s="477"/>
      <c r="N3414" s="477"/>
    </row>
    <row r="3415" spans="1:14" ht="20.100000000000001" customHeight="1" x14ac:dyDescent="0.25">
      <c r="A3415" s="611" t="s">
        <v>175</v>
      </c>
      <c r="B3415" s="611"/>
      <c r="C3415" s="611"/>
      <c r="D3415" s="611"/>
      <c r="E3415" s="611"/>
      <c r="F3415" s="611"/>
      <c r="G3415" s="611"/>
      <c r="H3415" s="611"/>
      <c r="I3415" s="611"/>
      <c r="J3415" s="611"/>
      <c r="K3415" s="611"/>
      <c r="L3415" s="475"/>
      <c r="M3415" s="475"/>
      <c r="N3415" s="475"/>
    </row>
    <row r="3416" spans="1:14" ht="20.100000000000001" customHeight="1" thickBot="1" x14ac:dyDescent="0.25">
      <c r="A3416" s="759" t="s">
        <v>618</v>
      </c>
      <c r="B3416" s="760"/>
      <c r="C3416" s="760"/>
      <c r="D3416" s="760"/>
      <c r="E3416" s="760"/>
      <c r="F3416" s="760"/>
      <c r="G3416" s="760"/>
      <c r="H3416" s="760"/>
      <c r="I3416" s="760"/>
      <c r="J3416" s="760"/>
      <c r="K3416" s="760"/>
      <c r="L3416" s="476"/>
      <c r="M3416" s="476"/>
      <c r="N3416" s="476"/>
    </row>
    <row r="3417" spans="1:14" ht="20.100000000000001" customHeight="1" thickTop="1" x14ac:dyDescent="0.2">
      <c r="A3417" s="480"/>
      <c r="B3417" s="480"/>
      <c r="C3417" s="480"/>
      <c r="D3417" s="480"/>
      <c r="E3417" s="480"/>
      <c r="F3417" s="480"/>
      <c r="G3417" s="480"/>
      <c r="H3417" s="480"/>
      <c r="I3417" s="480"/>
      <c r="J3417" s="480"/>
      <c r="K3417" s="480"/>
      <c r="L3417" s="480"/>
      <c r="M3417" s="480"/>
      <c r="N3417" s="480"/>
    </row>
    <row r="3418" spans="1:14" ht="20.100000000000001" customHeight="1" thickBot="1" x14ac:dyDescent="0.25">
      <c r="A3418" s="480"/>
      <c r="B3418" s="480"/>
      <c r="C3418" s="480"/>
      <c r="D3418" s="480"/>
      <c r="E3418" s="480"/>
      <c r="F3418" s="480"/>
      <c r="G3418" s="480"/>
      <c r="H3418" s="480"/>
      <c r="I3418" s="480"/>
      <c r="J3418" s="480"/>
      <c r="K3418" s="480"/>
      <c r="L3418" s="480"/>
      <c r="M3418" s="480"/>
      <c r="N3418" s="480"/>
    </row>
    <row r="3419" spans="1:14" ht="19.5" customHeight="1" x14ac:dyDescent="0.2">
      <c r="A3419" s="484" t="s">
        <v>26</v>
      </c>
      <c r="B3419" s="485"/>
      <c r="C3419" s="485"/>
      <c r="D3419" s="485"/>
      <c r="E3419" s="485"/>
      <c r="F3419" s="485"/>
      <c r="G3419" s="485"/>
      <c r="H3419" s="485"/>
      <c r="I3419" s="485"/>
      <c r="J3419" s="485"/>
      <c r="K3419" s="485"/>
      <c r="L3419" s="486"/>
      <c r="M3419" s="486"/>
      <c r="N3419" s="487"/>
    </row>
    <row r="3420" spans="1:14" ht="23.25" customHeight="1" x14ac:dyDescent="0.25">
      <c r="A3420" s="488"/>
      <c r="B3420" s="479"/>
      <c r="C3420" s="479"/>
      <c r="D3420" s="479"/>
      <c r="E3420" s="479"/>
      <c r="F3420" s="479"/>
      <c r="G3420" s="479"/>
      <c r="H3420" s="479"/>
      <c r="I3420" s="479"/>
      <c r="J3420" s="479"/>
      <c r="K3420" s="478"/>
      <c r="L3420" s="481"/>
      <c r="M3420" s="481"/>
      <c r="N3420" s="489"/>
    </row>
    <row r="3421" spans="1:14" ht="20.100000000000001" customHeight="1" x14ac:dyDescent="0.25">
      <c r="A3421" s="697" t="s">
        <v>510</v>
      </c>
      <c r="B3421" s="698"/>
      <c r="C3421" s="616" t="s">
        <v>511</v>
      </c>
      <c r="D3421" s="616"/>
      <c r="E3421" s="616"/>
      <c r="F3421" s="616"/>
      <c r="G3421" s="616"/>
      <c r="H3421" s="616"/>
      <c r="I3421" s="616"/>
      <c r="J3421" s="616"/>
      <c r="K3421" s="616"/>
      <c r="L3421" s="482"/>
      <c r="M3421" s="482"/>
      <c r="N3421" s="490"/>
    </row>
    <row r="3422" spans="1:14" ht="20.100000000000001" customHeight="1" x14ac:dyDescent="0.25">
      <c r="A3422" s="697"/>
      <c r="B3422" s="698"/>
      <c r="C3422" s="616"/>
      <c r="D3422" s="616"/>
      <c r="E3422" s="616"/>
      <c r="F3422" s="616"/>
      <c r="G3422" s="616"/>
      <c r="H3422" s="616"/>
      <c r="I3422" s="616"/>
      <c r="J3422" s="616"/>
      <c r="K3422" s="616"/>
      <c r="L3422" s="482"/>
      <c r="M3422" s="482"/>
      <c r="N3422" s="490"/>
    </row>
    <row r="3423" spans="1:14" ht="20.100000000000001" customHeight="1" x14ac:dyDescent="0.25">
      <c r="A3423" s="695" t="s">
        <v>512</v>
      </c>
      <c r="B3423" s="696"/>
      <c r="C3423" s="616" t="s">
        <v>513</v>
      </c>
      <c r="D3423" s="616"/>
      <c r="E3423" s="616"/>
      <c r="F3423" s="616"/>
      <c r="G3423" s="616"/>
      <c r="H3423" s="616"/>
      <c r="I3423" s="616"/>
      <c r="J3423" s="616"/>
      <c r="K3423" s="616"/>
      <c r="L3423" s="482"/>
      <c r="M3423" s="482"/>
      <c r="N3423" s="490"/>
    </row>
    <row r="3424" spans="1:14" ht="21.75" customHeight="1" x14ac:dyDescent="0.25">
      <c r="A3424" s="695"/>
      <c r="B3424" s="696"/>
      <c r="C3424" s="616"/>
      <c r="D3424" s="616"/>
      <c r="E3424" s="616"/>
      <c r="F3424" s="616"/>
      <c r="G3424" s="616"/>
      <c r="H3424" s="616"/>
      <c r="I3424" s="616"/>
      <c r="J3424" s="616"/>
      <c r="K3424" s="616"/>
      <c r="L3424" s="482"/>
      <c r="M3424" s="482"/>
      <c r="N3424" s="490"/>
    </row>
    <row r="3425" spans="1:14" ht="33" customHeight="1" x14ac:dyDescent="0.25">
      <c r="A3425" s="695" t="s">
        <v>66</v>
      </c>
      <c r="B3425" s="696"/>
      <c r="C3425" s="616" t="s">
        <v>415</v>
      </c>
      <c r="D3425" s="616"/>
      <c r="E3425" s="616"/>
      <c r="F3425" s="616"/>
      <c r="G3425" s="616"/>
      <c r="H3425" s="616"/>
      <c r="I3425" s="616"/>
      <c r="J3425" s="616"/>
      <c r="K3425" s="616"/>
      <c r="L3425" s="482"/>
      <c r="M3425" s="482"/>
      <c r="N3425" s="490"/>
    </row>
    <row r="3426" spans="1:14" ht="18.75" customHeight="1" x14ac:dyDescent="0.25">
      <c r="A3426" s="695"/>
      <c r="B3426" s="696"/>
      <c r="C3426" s="616"/>
      <c r="D3426" s="616"/>
      <c r="E3426" s="616"/>
      <c r="F3426" s="616"/>
      <c r="G3426" s="616"/>
      <c r="H3426" s="616"/>
      <c r="I3426" s="616"/>
      <c r="J3426" s="616"/>
      <c r="K3426" s="616"/>
      <c r="L3426" s="482"/>
      <c r="M3426" s="482"/>
      <c r="N3426" s="490"/>
    </row>
    <row r="3427" spans="1:14" ht="17.25" customHeight="1" x14ac:dyDescent="0.25">
      <c r="A3427" s="695" t="s">
        <v>3</v>
      </c>
      <c r="B3427" s="696"/>
      <c r="C3427" s="616" t="s">
        <v>514</v>
      </c>
      <c r="D3427" s="616"/>
      <c r="E3427" s="616"/>
      <c r="F3427" s="616"/>
      <c r="G3427" s="616"/>
      <c r="H3427" s="616"/>
      <c r="I3427" s="616"/>
      <c r="J3427" s="616"/>
      <c r="K3427" s="616"/>
      <c r="L3427" s="482"/>
      <c r="M3427" s="482"/>
      <c r="N3427" s="490"/>
    </row>
    <row r="3428" spans="1:14" ht="20.100000000000001" customHeight="1" x14ac:dyDescent="0.2">
      <c r="A3428" s="695"/>
      <c r="B3428" s="696"/>
      <c r="C3428" s="616"/>
      <c r="D3428" s="616"/>
      <c r="E3428" s="616"/>
      <c r="F3428" s="616"/>
      <c r="G3428" s="616"/>
      <c r="H3428" s="616"/>
      <c r="I3428" s="616"/>
      <c r="J3428" s="616"/>
      <c r="K3428" s="616"/>
      <c r="L3428" s="483"/>
      <c r="M3428" s="483"/>
      <c r="N3428" s="491"/>
    </row>
    <row r="3429" spans="1:14" ht="21.75" customHeight="1" thickBot="1" x14ac:dyDescent="0.25">
      <c r="A3429" s="492"/>
      <c r="B3429" s="493"/>
      <c r="C3429" s="493"/>
      <c r="D3429" s="493"/>
      <c r="E3429" s="493"/>
      <c r="F3429" s="493"/>
      <c r="G3429" s="493"/>
      <c r="H3429" s="493"/>
      <c r="I3429" s="493"/>
      <c r="J3429" s="493"/>
      <c r="K3429" s="493"/>
      <c r="L3429" s="494"/>
      <c r="M3429" s="494"/>
      <c r="N3429" s="495"/>
    </row>
    <row r="3430" spans="1:14" ht="21.75" customHeight="1" x14ac:dyDescent="0.2">
      <c r="A3430" s="512"/>
      <c r="B3430" s="512"/>
      <c r="C3430" s="512"/>
      <c r="D3430" s="512"/>
      <c r="E3430" s="512"/>
      <c r="F3430" s="512"/>
      <c r="G3430" s="512"/>
      <c r="H3430" s="512"/>
      <c r="I3430" s="512"/>
      <c r="J3430" s="512"/>
      <c r="K3430" s="512"/>
      <c r="L3430" s="504"/>
      <c r="M3430" s="504"/>
      <c r="N3430" s="504"/>
    </row>
    <row r="3431" spans="1:14" ht="16.5" customHeight="1" thickBot="1" x14ac:dyDescent="0.3">
      <c r="A3431" s="500"/>
      <c r="B3431" s="480"/>
      <c r="C3431" s="501"/>
      <c r="D3431" s="501"/>
      <c r="E3431" s="501"/>
      <c r="F3431" s="501"/>
      <c r="G3431" s="501"/>
      <c r="H3431" s="501"/>
      <c r="I3431" s="501"/>
      <c r="J3431" s="480"/>
      <c r="K3431" s="480"/>
      <c r="L3431" s="502"/>
      <c r="M3431" s="502"/>
      <c r="N3431" s="502"/>
    </row>
    <row r="3432" spans="1:14" ht="16.5" customHeight="1" x14ac:dyDescent="0.2">
      <c r="A3432" s="484" t="s">
        <v>515</v>
      </c>
      <c r="B3432" s="485"/>
      <c r="C3432" s="485"/>
      <c r="D3432" s="485"/>
      <c r="E3432" s="485"/>
      <c r="F3432" s="485"/>
      <c r="G3432" s="485"/>
      <c r="H3432" s="485"/>
      <c r="I3432" s="485"/>
      <c r="J3432" s="485"/>
      <c r="K3432" s="485"/>
      <c r="L3432" s="497"/>
      <c r="M3432" s="497"/>
      <c r="N3432" s="498"/>
    </row>
    <row r="3433" spans="1:14" ht="20.100000000000001" customHeight="1" x14ac:dyDescent="0.25">
      <c r="A3433" s="488"/>
      <c r="B3433" s="479"/>
      <c r="C3433" s="479"/>
      <c r="D3433" s="479"/>
      <c r="E3433" s="479"/>
      <c r="F3433" s="479"/>
      <c r="G3433" s="479"/>
      <c r="H3433" s="479"/>
      <c r="I3433" s="479"/>
      <c r="J3433" s="479"/>
      <c r="K3433" s="478"/>
      <c r="L3433" s="496"/>
      <c r="M3433" s="496"/>
      <c r="N3433" s="499"/>
    </row>
    <row r="3434" spans="1:14" ht="20.100000000000001" customHeight="1" x14ac:dyDescent="0.2">
      <c r="A3434" s="691" t="s">
        <v>516</v>
      </c>
      <c r="B3434" s="692"/>
      <c r="C3434" s="616" t="s">
        <v>517</v>
      </c>
      <c r="D3434" s="616"/>
      <c r="E3434" s="616"/>
      <c r="F3434" s="616"/>
      <c r="G3434" s="616"/>
      <c r="H3434" s="616"/>
      <c r="I3434" s="616"/>
      <c r="J3434" s="616"/>
      <c r="K3434" s="616"/>
      <c r="L3434" s="616"/>
      <c r="M3434" s="616"/>
      <c r="N3434" s="617"/>
    </row>
    <row r="3435" spans="1:14" ht="20.100000000000001" customHeight="1" x14ac:dyDescent="0.2">
      <c r="A3435" s="691"/>
      <c r="B3435" s="692"/>
      <c r="C3435" s="616"/>
      <c r="D3435" s="616"/>
      <c r="E3435" s="616"/>
      <c r="F3435" s="616"/>
      <c r="G3435" s="616"/>
      <c r="H3435" s="616"/>
      <c r="I3435" s="616"/>
      <c r="J3435" s="616"/>
      <c r="K3435" s="616"/>
      <c r="L3435" s="616"/>
      <c r="M3435" s="616"/>
      <c r="N3435" s="617"/>
    </row>
    <row r="3436" spans="1:14" ht="21.75" customHeight="1" x14ac:dyDescent="0.2">
      <c r="A3436" s="691" t="s">
        <v>518</v>
      </c>
      <c r="B3436" s="692"/>
      <c r="C3436" s="753" t="s">
        <v>519</v>
      </c>
      <c r="D3436" s="753"/>
      <c r="E3436" s="753"/>
      <c r="F3436" s="753"/>
      <c r="G3436" s="753"/>
      <c r="H3436" s="753"/>
      <c r="I3436" s="753"/>
      <c r="J3436" s="753"/>
      <c r="K3436" s="753"/>
      <c r="L3436" s="753"/>
      <c r="M3436" s="753"/>
      <c r="N3436" s="754"/>
    </row>
    <row r="3437" spans="1:14" ht="20.100000000000001" customHeight="1" x14ac:dyDescent="0.2">
      <c r="A3437" s="691"/>
      <c r="B3437" s="692"/>
      <c r="C3437" s="753"/>
      <c r="D3437" s="753"/>
      <c r="E3437" s="753"/>
      <c r="F3437" s="753"/>
      <c r="G3437" s="753"/>
      <c r="H3437" s="753"/>
      <c r="I3437" s="753"/>
      <c r="J3437" s="753"/>
      <c r="K3437" s="753"/>
      <c r="L3437" s="753"/>
      <c r="M3437" s="753"/>
      <c r="N3437" s="754"/>
    </row>
    <row r="3438" spans="1:14" ht="20.100000000000001" customHeight="1" x14ac:dyDescent="0.2">
      <c r="A3438" s="691" t="s">
        <v>520</v>
      </c>
      <c r="B3438" s="692"/>
      <c r="C3438" s="616" t="s">
        <v>429</v>
      </c>
      <c r="D3438" s="612"/>
      <c r="E3438" s="612"/>
      <c r="F3438" s="612"/>
      <c r="G3438" s="612"/>
      <c r="H3438" s="612"/>
      <c r="I3438" s="612"/>
      <c r="J3438" s="612"/>
      <c r="K3438" s="612"/>
      <c r="L3438" s="612"/>
      <c r="M3438" s="612"/>
      <c r="N3438" s="613"/>
    </row>
    <row r="3439" spans="1:14" ht="20.100000000000001" customHeight="1" x14ac:dyDescent="0.2">
      <c r="A3439" s="691"/>
      <c r="B3439" s="692"/>
      <c r="C3439" s="616"/>
      <c r="D3439" s="612"/>
      <c r="E3439" s="612"/>
      <c r="F3439" s="612"/>
      <c r="G3439" s="612"/>
      <c r="H3439" s="612"/>
      <c r="I3439" s="612"/>
      <c r="J3439" s="612"/>
      <c r="K3439" s="612"/>
      <c r="L3439" s="612"/>
      <c r="M3439" s="612"/>
      <c r="N3439" s="613"/>
    </row>
    <row r="3440" spans="1:14" ht="20.100000000000001" customHeight="1" x14ac:dyDescent="0.2">
      <c r="A3440" s="691" t="s">
        <v>521</v>
      </c>
      <c r="B3440" s="692"/>
      <c r="C3440" s="616" t="s">
        <v>522</v>
      </c>
      <c r="D3440" s="612"/>
      <c r="E3440" s="612"/>
      <c r="F3440" s="612"/>
      <c r="G3440" s="612"/>
      <c r="H3440" s="612"/>
      <c r="I3440" s="612"/>
      <c r="J3440" s="612"/>
      <c r="K3440" s="612"/>
      <c r="L3440" s="612"/>
      <c r="M3440" s="612"/>
      <c r="N3440" s="613"/>
    </row>
    <row r="3441" spans="1:14" ht="34.5" customHeight="1" x14ac:dyDescent="0.2">
      <c r="A3441" s="691"/>
      <c r="B3441" s="692"/>
      <c r="C3441" s="616"/>
      <c r="D3441" s="612"/>
      <c r="E3441" s="612"/>
      <c r="F3441" s="612"/>
      <c r="G3441" s="612"/>
      <c r="H3441" s="612"/>
      <c r="I3441" s="612"/>
      <c r="J3441" s="612"/>
      <c r="K3441" s="612"/>
      <c r="L3441" s="612"/>
      <c r="M3441" s="612"/>
      <c r="N3441" s="613"/>
    </row>
    <row r="3442" spans="1:14" ht="20.100000000000001" customHeight="1" x14ac:dyDescent="0.2">
      <c r="A3442" s="691" t="s">
        <v>523</v>
      </c>
      <c r="B3442" s="692"/>
      <c r="C3442" s="616" t="s">
        <v>524</v>
      </c>
      <c r="D3442" s="612"/>
      <c r="E3442" s="612"/>
      <c r="F3442" s="612"/>
      <c r="G3442" s="612"/>
      <c r="H3442" s="612"/>
      <c r="I3442" s="612"/>
      <c r="J3442" s="612"/>
      <c r="K3442" s="612"/>
      <c r="L3442" s="612"/>
      <c r="M3442" s="612"/>
      <c r="N3442" s="613"/>
    </row>
    <row r="3443" spans="1:14" ht="20.100000000000001" customHeight="1" x14ac:dyDescent="0.2">
      <c r="A3443" s="691"/>
      <c r="B3443" s="692"/>
      <c r="C3443" s="616"/>
      <c r="D3443" s="612"/>
      <c r="E3443" s="612"/>
      <c r="F3443" s="612"/>
      <c r="G3443" s="612"/>
      <c r="H3443" s="612"/>
      <c r="I3443" s="612"/>
      <c r="J3443" s="612"/>
      <c r="K3443" s="612"/>
      <c r="L3443" s="612"/>
      <c r="M3443" s="612"/>
      <c r="N3443" s="613"/>
    </row>
    <row r="3444" spans="1:14" ht="20.100000000000001" customHeight="1" x14ac:dyDescent="0.2">
      <c r="A3444" s="691" t="s">
        <v>525</v>
      </c>
      <c r="B3444" s="692"/>
      <c r="C3444" s="616" t="s">
        <v>526</v>
      </c>
      <c r="D3444" s="612"/>
      <c r="E3444" s="612"/>
      <c r="F3444" s="612"/>
      <c r="G3444" s="612"/>
      <c r="H3444" s="612"/>
      <c r="I3444" s="612"/>
      <c r="J3444" s="612"/>
      <c r="K3444" s="612"/>
      <c r="L3444" s="612"/>
      <c r="M3444" s="612"/>
      <c r="N3444" s="613"/>
    </row>
    <row r="3445" spans="1:14" ht="20.100000000000001" customHeight="1" x14ac:dyDescent="0.2">
      <c r="A3445" s="691"/>
      <c r="B3445" s="692"/>
      <c r="C3445" s="616"/>
      <c r="D3445" s="612"/>
      <c r="E3445" s="612"/>
      <c r="F3445" s="612"/>
      <c r="G3445" s="612"/>
      <c r="H3445" s="612"/>
      <c r="I3445" s="612"/>
      <c r="J3445" s="612"/>
      <c r="K3445" s="612"/>
      <c r="L3445" s="612"/>
      <c r="M3445" s="612"/>
      <c r="N3445" s="613"/>
    </row>
    <row r="3446" spans="1:14" ht="20.100000000000001" customHeight="1" x14ac:dyDescent="0.2">
      <c r="A3446" s="691" t="s">
        <v>527</v>
      </c>
      <c r="B3446" s="692"/>
      <c r="C3446" s="616" t="s">
        <v>569</v>
      </c>
      <c r="D3446" s="612"/>
      <c r="E3446" s="612"/>
      <c r="F3446" s="612"/>
      <c r="G3446" s="612"/>
      <c r="H3446" s="612"/>
      <c r="I3446" s="612"/>
      <c r="J3446" s="612"/>
      <c r="K3446" s="612"/>
      <c r="L3446" s="612"/>
      <c r="M3446" s="612"/>
      <c r="N3446" s="613"/>
    </row>
    <row r="3447" spans="1:14" ht="19.5" customHeight="1" thickBot="1" x14ac:dyDescent="0.25">
      <c r="A3447" s="693"/>
      <c r="B3447" s="694"/>
      <c r="C3447" s="623"/>
      <c r="D3447" s="614"/>
      <c r="E3447" s="614"/>
      <c r="F3447" s="614"/>
      <c r="G3447" s="614"/>
      <c r="H3447" s="614"/>
      <c r="I3447" s="614"/>
      <c r="J3447" s="614"/>
      <c r="K3447" s="614"/>
      <c r="L3447" s="614"/>
      <c r="M3447" s="614"/>
      <c r="N3447" s="615"/>
    </row>
    <row r="3448" spans="1:14" ht="20.100000000000001" customHeight="1" x14ac:dyDescent="0.25">
      <c r="A3448" s="503"/>
      <c r="B3448" s="503"/>
      <c r="C3448" s="503"/>
      <c r="D3448" s="503"/>
      <c r="E3448" s="503"/>
      <c r="F3448" s="503"/>
      <c r="G3448" s="503"/>
      <c r="H3448" s="503"/>
      <c r="I3448" s="503"/>
      <c r="J3448" s="503"/>
      <c r="K3448" s="503"/>
      <c r="L3448" s="503"/>
      <c r="M3448" s="503"/>
      <c r="N3448" s="503"/>
    </row>
    <row r="3449" spans="1:14" ht="20.100000000000001" customHeight="1" thickBot="1" x14ac:dyDescent="0.3">
      <c r="A3449" s="503"/>
      <c r="B3449" s="503"/>
      <c r="C3449" s="503"/>
      <c r="D3449" s="503"/>
      <c r="E3449" s="503"/>
      <c r="F3449" s="503"/>
      <c r="G3449" s="503"/>
      <c r="H3449" s="503"/>
      <c r="I3449" s="503"/>
      <c r="J3449" s="503"/>
      <c r="K3449" s="503"/>
      <c r="L3449" s="503"/>
      <c r="M3449" s="503"/>
      <c r="N3449" s="503"/>
    </row>
    <row r="3450" spans="1:14" ht="30.75" customHeight="1" x14ac:dyDescent="0.2">
      <c r="A3450" s="484" t="s">
        <v>176</v>
      </c>
      <c r="B3450" s="485"/>
      <c r="C3450" s="485"/>
      <c r="D3450" s="485"/>
      <c r="E3450" s="485"/>
      <c r="F3450" s="485"/>
      <c r="G3450" s="485"/>
      <c r="H3450" s="485"/>
      <c r="I3450" s="485"/>
      <c r="J3450" s="485"/>
      <c r="K3450" s="485"/>
      <c r="L3450" s="497"/>
      <c r="M3450" s="497"/>
      <c r="N3450" s="498"/>
    </row>
    <row r="3451" spans="1:14" ht="20.100000000000001" customHeight="1" x14ac:dyDescent="0.25">
      <c r="A3451" s="488"/>
      <c r="B3451" s="479"/>
      <c r="C3451" s="479"/>
      <c r="D3451" s="479"/>
      <c r="E3451" s="479"/>
      <c r="F3451" s="479"/>
      <c r="G3451" s="479"/>
      <c r="H3451" s="479"/>
      <c r="I3451" s="479"/>
      <c r="J3451" s="479"/>
      <c r="K3451" s="478"/>
      <c r="L3451" s="496"/>
      <c r="M3451" s="496"/>
      <c r="N3451" s="499"/>
    </row>
    <row r="3452" spans="1:14" ht="20.100000000000001" customHeight="1" x14ac:dyDescent="0.2">
      <c r="A3452" s="691" t="s">
        <v>531</v>
      </c>
      <c r="B3452" s="692"/>
      <c r="C3452" s="616" t="s">
        <v>528</v>
      </c>
      <c r="D3452" s="616"/>
      <c r="E3452" s="616"/>
      <c r="F3452" s="616"/>
      <c r="G3452" s="616"/>
      <c r="H3452" s="616"/>
      <c r="I3452" s="616"/>
      <c r="J3452" s="616"/>
      <c r="K3452" s="616"/>
      <c r="L3452" s="616"/>
      <c r="M3452" s="616"/>
      <c r="N3452" s="617"/>
    </row>
    <row r="3453" spans="1:14" ht="20.100000000000001" customHeight="1" x14ac:dyDescent="0.2">
      <c r="A3453" s="691"/>
      <c r="B3453" s="692"/>
      <c r="C3453" s="616"/>
      <c r="D3453" s="616"/>
      <c r="E3453" s="616"/>
      <c r="F3453" s="616"/>
      <c r="G3453" s="616"/>
      <c r="H3453" s="616"/>
      <c r="I3453" s="616"/>
      <c r="J3453" s="616"/>
      <c r="K3453" s="616"/>
      <c r="L3453" s="616"/>
      <c r="M3453" s="616"/>
      <c r="N3453" s="617"/>
    </row>
    <row r="3454" spans="1:14" ht="20.100000000000001" customHeight="1" x14ac:dyDescent="0.2">
      <c r="A3454" s="691" t="s">
        <v>533</v>
      </c>
      <c r="B3454" s="692"/>
      <c r="C3454" s="616" t="s">
        <v>529</v>
      </c>
      <c r="D3454" s="612"/>
      <c r="E3454" s="612"/>
      <c r="F3454" s="612"/>
      <c r="G3454" s="612"/>
      <c r="H3454" s="612"/>
      <c r="I3454" s="612"/>
      <c r="J3454" s="612"/>
      <c r="K3454" s="612"/>
      <c r="L3454" s="612"/>
      <c r="M3454" s="612"/>
      <c r="N3454" s="613"/>
    </row>
    <row r="3455" spans="1:14" ht="20.100000000000001" customHeight="1" x14ac:dyDescent="0.2">
      <c r="A3455" s="691"/>
      <c r="B3455" s="692"/>
      <c r="C3455" s="616"/>
      <c r="D3455" s="612"/>
      <c r="E3455" s="612"/>
      <c r="F3455" s="612"/>
      <c r="G3455" s="612"/>
      <c r="H3455" s="612"/>
      <c r="I3455" s="612"/>
      <c r="J3455" s="612"/>
      <c r="K3455" s="612"/>
      <c r="L3455" s="612"/>
      <c r="M3455" s="612"/>
      <c r="N3455" s="613"/>
    </row>
    <row r="3456" spans="1:14" ht="20.100000000000001" customHeight="1" x14ac:dyDescent="0.2">
      <c r="A3456" s="691" t="s">
        <v>532</v>
      </c>
      <c r="B3456" s="692"/>
      <c r="C3456" s="616" t="s">
        <v>226</v>
      </c>
      <c r="D3456" s="612"/>
      <c r="E3456" s="612"/>
      <c r="F3456" s="612"/>
      <c r="G3456" s="612"/>
      <c r="H3456" s="612"/>
      <c r="I3456" s="612"/>
      <c r="J3456" s="612"/>
      <c r="K3456" s="612"/>
      <c r="L3456" s="612"/>
      <c r="M3456" s="612"/>
      <c r="N3456" s="613"/>
    </row>
    <row r="3457" spans="1:14" ht="20.100000000000001" customHeight="1" x14ac:dyDescent="0.2">
      <c r="A3457" s="691"/>
      <c r="B3457" s="692"/>
      <c r="C3457" s="616"/>
      <c r="D3457" s="612"/>
      <c r="E3457" s="612"/>
      <c r="F3457" s="612"/>
      <c r="G3457" s="612"/>
      <c r="H3457" s="612"/>
      <c r="I3457" s="612"/>
      <c r="J3457" s="612"/>
      <c r="K3457" s="612"/>
      <c r="L3457" s="612"/>
      <c r="M3457" s="612"/>
      <c r="N3457" s="613"/>
    </row>
    <row r="3458" spans="1:14" ht="20.100000000000001" customHeight="1" x14ac:dyDescent="0.2">
      <c r="A3458" s="691" t="s">
        <v>534</v>
      </c>
      <c r="B3458" s="692"/>
      <c r="C3458" s="616" t="s">
        <v>607</v>
      </c>
      <c r="D3458" s="612"/>
      <c r="E3458" s="612"/>
      <c r="F3458" s="612"/>
      <c r="G3458" s="612"/>
      <c r="H3458" s="612"/>
      <c r="I3458" s="612"/>
      <c r="J3458" s="612"/>
      <c r="K3458" s="612"/>
      <c r="L3458" s="612"/>
      <c r="M3458" s="612"/>
      <c r="N3458" s="613"/>
    </row>
    <row r="3459" spans="1:14" ht="20.100000000000001" customHeight="1" x14ac:dyDescent="0.2">
      <c r="A3459" s="691"/>
      <c r="B3459" s="692"/>
      <c r="C3459" s="616"/>
      <c r="D3459" s="612"/>
      <c r="E3459" s="612"/>
      <c r="F3459" s="612"/>
      <c r="G3459" s="612"/>
      <c r="H3459" s="612"/>
      <c r="I3459" s="612"/>
      <c r="J3459" s="612"/>
      <c r="K3459" s="612"/>
      <c r="L3459" s="612"/>
      <c r="M3459" s="612"/>
      <c r="N3459" s="613"/>
    </row>
    <row r="3460" spans="1:14" ht="20.100000000000001" customHeight="1" x14ac:dyDescent="0.2">
      <c r="A3460" s="691" t="s">
        <v>525</v>
      </c>
      <c r="B3460" s="692"/>
      <c r="C3460" s="616" t="s">
        <v>524</v>
      </c>
      <c r="D3460" s="612"/>
      <c r="E3460" s="612"/>
      <c r="F3460" s="612"/>
      <c r="G3460" s="612"/>
      <c r="H3460" s="612"/>
      <c r="I3460" s="612"/>
      <c r="J3460" s="612"/>
      <c r="K3460" s="612"/>
      <c r="L3460" s="612"/>
      <c r="M3460" s="612"/>
      <c r="N3460" s="613"/>
    </row>
    <row r="3461" spans="1:14" ht="20.100000000000001" customHeight="1" x14ac:dyDescent="0.2">
      <c r="A3461" s="691"/>
      <c r="B3461" s="692"/>
      <c r="C3461" s="616"/>
      <c r="D3461" s="612"/>
      <c r="E3461" s="612"/>
      <c r="F3461" s="612"/>
      <c r="G3461" s="612"/>
      <c r="H3461" s="612"/>
      <c r="I3461" s="612"/>
      <c r="J3461" s="612"/>
      <c r="K3461" s="612"/>
      <c r="L3461" s="612"/>
      <c r="M3461" s="612"/>
      <c r="N3461" s="613"/>
    </row>
    <row r="3462" spans="1:14" ht="20.100000000000001" customHeight="1" x14ac:dyDescent="0.2">
      <c r="A3462" s="691" t="s">
        <v>525</v>
      </c>
      <c r="B3462" s="692"/>
      <c r="C3462" s="616" t="s">
        <v>535</v>
      </c>
      <c r="D3462" s="612"/>
      <c r="E3462" s="612"/>
      <c r="F3462" s="612"/>
      <c r="G3462" s="612"/>
      <c r="H3462" s="612"/>
      <c r="I3462" s="612"/>
      <c r="J3462" s="612"/>
      <c r="K3462" s="612"/>
      <c r="L3462" s="612"/>
      <c r="M3462" s="612"/>
      <c r="N3462" s="613"/>
    </row>
    <row r="3463" spans="1:14" ht="20.100000000000001" customHeight="1" x14ac:dyDescent="0.2">
      <c r="A3463" s="691"/>
      <c r="B3463" s="692"/>
      <c r="C3463" s="616"/>
      <c r="D3463" s="612"/>
      <c r="E3463" s="612"/>
      <c r="F3463" s="612"/>
      <c r="G3463" s="612"/>
      <c r="H3463" s="612"/>
      <c r="I3463" s="612"/>
      <c r="J3463" s="612"/>
      <c r="K3463" s="612"/>
      <c r="L3463" s="612"/>
      <c r="M3463" s="612"/>
      <c r="N3463" s="613"/>
    </row>
    <row r="3464" spans="1:14" ht="20.100000000000001" customHeight="1" x14ac:dyDescent="0.2">
      <c r="A3464" s="691" t="s">
        <v>527</v>
      </c>
      <c r="B3464" s="692"/>
      <c r="C3464" s="755" t="s">
        <v>632</v>
      </c>
      <c r="D3464" s="755"/>
      <c r="E3464" s="755"/>
      <c r="F3464" s="755"/>
      <c r="G3464" s="755"/>
      <c r="H3464" s="755"/>
      <c r="I3464" s="755"/>
      <c r="J3464" s="755"/>
      <c r="K3464" s="755"/>
      <c r="L3464" s="755"/>
      <c r="M3464" s="755"/>
      <c r="N3464" s="756"/>
    </row>
    <row r="3465" spans="1:14" ht="20.100000000000001" customHeight="1" thickBot="1" x14ac:dyDescent="0.25">
      <c r="A3465" s="693"/>
      <c r="B3465" s="694"/>
      <c r="C3465" s="757"/>
      <c r="D3465" s="757"/>
      <c r="E3465" s="757"/>
      <c r="F3465" s="757"/>
      <c r="G3465" s="757"/>
      <c r="H3465" s="757"/>
      <c r="I3465" s="757"/>
      <c r="J3465" s="757"/>
      <c r="K3465" s="757"/>
      <c r="L3465" s="757"/>
      <c r="M3465" s="757"/>
      <c r="N3465" s="758"/>
    </row>
    <row r="3466" spans="1:14" ht="20.100000000000001" customHeight="1" x14ac:dyDescent="0.25">
      <c r="A3466" s="503"/>
      <c r="B3466" s="503"/>
      <c r="C3466" s="503"/>
      <c r="D3466" s="503"/>
      <c r="E3466" s="503"/>
      <c r="F3466" s="503"/>
      <c r="G3466" s="503"/>
      <c r="H3466" s="503"/>
      <c r="I3466" s="503"/>
      <c r="J3466" s="503"/>
      <c r="K3466" s="503"/>
      <c r="L3466" s="504"/>
      <c r="M3466" s="504"/>
      <c r="N3466" s="504"/>
    </row>
    <row r="3467" spans="1:14" ht="20.100000000000001" customHeight="1" x14ac:dyDescent="0.25">
      <c r="A3467" s="503"/>
      <c r="B3467" s="503"/>
      <c r="C3467" s="503"/>
      <c r="D3467" s="503"/>
      <c r="E3467" s="503"/>
      <c r="F3467" s="503"/>
      <c r="G3467" s="503"/>
      <c r="H3467" s="503"/>
      <c r="I3467" s="503"/>
      <c r="J3467" s="503"/>
      <c r="K3467" s="503"/>
      <c r="L3467" s="504"/>
      <c r="M3467" s="504"/>
      <c r="N3467" s="504"/>
    </row>
    <row r="3468" spans="1:14" ht="20.100000000000001" customHeight="1" x14ac:dyDescent="0.25">
      <c r="A3468" s="503"/>
      <c r="B3468" s="503"/>
      <c r="C3468" s="503"/>
      <c r="D3468" s="503"/>
      <c r="E3468" s="503"/>
      <c r="F3468" s="503"/>
      <c r="G3468" s="503"/>
      <c r="H3468" s="503"/>
      <c r="I3468" s="503"/>
      <c r="J3468" s="503"/>
      <c r="K3468" s="503"/>
      <c r="L3468" s="504"/>
      <c r="M3468" s="504"/>
      <c r="N3468" s="504"/>
    </row>
    <row r="3469" spans="1:14" ht="20.100000000000001" customHeight="1" x14ac:dyDescent="0.25">
      <c r="A3469" s="503"/>
      <c r="B3469" s="503"/>
      <c r="C3469" s="503"/>
      <c r="D3469" s="503"/>
      <c r="E3469" s="503"/>
      <c r="F3469" s="503"/>
      <c r="G3469" s="503"/>
      <c r="H3469" s="503"/>
      <c r="I3469" s="503"/>
      <c r="J3469" s="503"/>
      <c r="K3469" s="503"/>
      <c r="L3469" s="504"/>
      <c r="M3469" s="504"/>
      <c r="N3469" s="504"/>
    </row>
    <row r="3470" spans="1:14" ht="20.100000000000001" customHeight="1" x14ac:dyDescent="0.25">
      <c r="A3470" s="503"/>
      <c r="B3470" s="503"/>
      <c r="C3470" s="503"/>
      <c r="D3470" s="503"/>
      <c r="E3470" s="503"/>
      <c r="F3470" s="503"/>
      <c r="G3470" s="503"/>
      <c r="H3470" s="503"/>
      <c r="I3470" s="503"/>
      <c r="J3470" s="503"/>
      <c r="K3470" s="503"/>
      <c r="L3470" s="504"/>
      <c r="M3470" s="504"/>
      <c r="N3470" s="504"/>
    </row>
    <row r="3471" spans="1:14" ht="20.100000000000001" customHeight="1" x14ac:dyDescent="0.25">
      <c r="A3471" s="503"/>
      <c r="B3471" s="503"/>
      <c r="C3471" s="503"/>
      <c r="D3471" s="503"/>
      <c r="E3471" s="503"/>
      <c r="F3471" s="503"/>
      <c r="G3471" s="503"/>
      <c r="H3471" s="503"/>
      <c r="I3471" s="503"/>
      <c r="J3471" s="503"/>
      <c r="K3471" s="503"/>
      <c r="L3471" s="504"/>
      <c r="M3471" s="504"/>
      <c r="N3471" s="504"/>
    </row>
    <row r="3472" spans="1:14" ht="20.100000000000001" customHeight="1" x14ac:dyDescent="0.25">
      <c r="A3472" s="503"/>
      <c r="B3472" s="503"/>
      <c r="C3472" s="503"/>
      <c r="D3472" s="503"/>
      <c r="E3472" s="503"/>
      <c r="F3472" s="503"/>
      <c r="G3472" s="503"/>
      <c r="H3472" s="503"/>
      <c r="I3472" s="503"/>
      <c r="J3472" s="503"/>
      <c r="K3472" s="503"/>
      <c r="L3472" s="504"/>
      <c r="M3472" s="504"/>
      <c r="N3472" s="504"/>
    </row>
    <row r="3473" spans="1:14" ht="20.100000000000001" customHeight="1" x14ac:dyDescent="0.25">
      <c r="A3473" s="503"/>
      <c r="B3473" s="503"/>
      <c r="C3473" s="503"/>
      <c r="D3473" s="503"/>
      <c r="E3473" s="503"/>
      <c r="F3473" s="503"/>
      <c r="G3473" s="503"/>
      <c r="H3473" s="503"/>
      <c r="I3473" s="503"/>
      <c r="J3473" s="503"/>
      <c r="K3473" s="503"/>
      <c r="L3473" s="504"/>
      <c r="M3473" s="504"/>
      <c r="N3473" s="504"/>
    </row>
    <row r="3474" spans="1:14" ht="20.100000000000001" customHeight="1" x14ac:dyDescent="0.25">
      <c r="A3474" s="503"/>
      <c r="B3474" s="503"/>
      <c r="C3474" s="503"/>
      <c r="D3474" s="503"/>
      <c r="E3474" s="503"/>
      <c r="F3474" s="503"/>
      <c r="G3474" s="503"/>
      <c r="H3474" s="503"/>
      <c r="I3474" s="503"/>
      <c r="J3474" s="503"/>
      <c r="K3474" s="503"/>
      <c r="L3474" s="504"/>
      <c r="M3474" s="504"/>
      <c r="N3474" s="504"/>
    </row>
    <row r="3475" spans="1:14" ht="20.100000000000001" customHeight="1" x14ac:dyDescent="0.25">
      <c r="A3475" s="503"/>
      <c r="B3475" s="503"/>
      <c r="C3475" s="503"/>
      <c r="D3475" s="503"/>
      <c r="E3475" s="503"/>
      <c r="F3475" s="503"/>
      <c r="G3475" s="503"/>
      <c r="H3475" s="503"/>
      <c r="I3475" s="503"/>
      <c r="J3475" s="503"/>
      <c r="K3475" s="503"/>
      <c r="L3475" s="504"/>
      <c r="M3475" s="504"/>
      <c r="N3475" s="504"/>
    </row>
    <row r="3476" spans="1:14" ht="20.100000000000001" customHeight="1" x14ac:dyDescent="0.25">
      <c r="A3476" s="503"/>
      <c r="B3476" s="503"/>
      <c r="C3476" s="503"/>
      <c r="D3476" s="503"/>
      <c r="E3476" s="503"/>
      <c r="F3476" s="503"/>
      <c r="G3476" s="503"/>
      <c r="H3476" s="503"/>
      <c r="I3476" s="503"/>
      <c r="J3476" s="503"/>
      <c r="K3476" s="503"/>
      <c r="L3476" s="504"/>
      <c r="M3476" s="504"/>
      <c r="N3476" s="504"/>
    </row>
    <row r="3477" spans="1:14" ht="20.100000000000001" customHeight="1" x14ac:dyDescent="0.25">
      <c r="A3477" s="503"/>
      <c r="B3477" s="503"/>
      <c r="C3477" s="503"/>
      <c r="D3477" s="503"/>
      <c r="E3477" s="503"/>
      <c r="F3477" s="503"/>
      <c r="G3477" s="503"/>
      <c r="H3477" s="503"/>
      <c r="I3477" s="503"/>
      <c r="J3477" s="503"/>
      <c r="K3477" s="503"/>
      <c r="L3477" s="504"/>
      <c r="M3477" s="504"/>
      <c r="N3477" s="504"/>
    </row>
    <row r="3478" spans="1:14" ht="20.100000000000001" customHeight="1" x14ac:dyDescent="0.25">
      <c r="A3478" s="503"/>
      <c r="B3478" s="503"/>
      <c r="C3478" s="503"/>
      <c r="D3478" s="503"/>
      <c r="E3478" s="503"/>
      <c r="F3478" s="503"/>
      <c r="G3478" s="503"/>
      <c r="H3478" s="503"/>
      <c r="I3478" s="503"/>
      <c r="J3478" s="503"/>
      <c r="K3478" s="503"/>
      <c r="L3478" s="504"/>
      <c r="M3478" s="504"/>
      <c r="N3478" s="504"/>
    </row>
    <row r="3479" spans="1:14" ht="20.100000000000001" customHeight="1" x14ac:dyDescent="0.25">
      <c r="A3479" s="503"/>
      <c r="B3479" s="503"/>
      <c r="C3479" s="503"/>
      <c r="D3479" s="503"/>
      <c r="E3479" s="503"/>
      <c r="F3479" s="503"/>
      <c r="G3479" s="503"/>
      <c r="H3479" s="503"/>
      <c r="I3479" s="503"/>
      <c r="J3479" s="503"/>
      <c r="K3479" s="503"/>
      <c r="L3479" s="504"/>
      <c r="M3479" s="504"/>
      <c r="N3479" s="504"/>
    </row>
    <row r="3480" spans="1:14" ht="20.100000000000001" customHeight="1" x14ac:dyDescent="0.25">
      <c r="A3480" s="503"/>
      <c r="B3480" s="503"/>
      <c r="C3480" s="503"/>
      <c r="D3480" s="503"/>
      <c r="E3480" s="503"/>
      <c r="F3480" s="503"/>
      <c r="G3480" s="503"/>
      <c r="H3480" s="503"/>
      <c r="I3480" s="503"/>
      <c r="J3480" s="503"/>
      <c r="K3480" s="503"/>
      <c r="L3480" s="504"/>
      <c r="M3480" s="504"/>
      <c r="N3480" s="504"/>
    </row>
    <row r="3481" spans="1:14" ht="20.100000000000001" customHeight="1" x14ac:dyDescent="0.25">
      <c r="A3481" s="503"/>
      <c r="B3481" s="503"/>
      <c r="C3481" s="503"/>
      <c r="D3481" s="503"/>
      <c r="E3481" s="503"/>
      <c r="F3481" s="503"/>
      <c r="G3481" s="503"/>
      <c r="H3481" s="503"/>
      <c r="I3481" s="503"/>
      <c r="J3481" s="503"/>
      <c r="K3481" s="503"/>
      <c r="L3481" s="504"/>
      <c r="M3481" s="504"/>
      <c r="N3481" s="504"/>
    </row>
    <row r="3482" spans="1:14" ht="20.100000000000001" customHeight="1" x14ac:dyDescent="0.25">
      <c r="A3482" s="503"/>
      <c r="B3482" s="503"/>
      <c r="C3482" s="503"/>
      <c r="D3482" s="503"/>
      <c r="E3482" s="503"/>
      <c r="F3482" s="503"/>
      <c r="G3482" s="503"/>
      <c r="H3482" s="503"/>
      <c r="I3482" s="503"/>
      <c r="J3482" s="503"/>
      <c r="K3482" s="503"/>
      <c r="L3482" s="504"/>
      <c r="M3482" s="504"/>
      <c r="N3482" s="504"/>
    </row>
    <row r="3483" spans="1:14" ht="20.100000000000001" customHeight="1" x14ac:dyDescent="0.25">
      <c r="A3483" s="503"/>
      <c r="B3483" s="503"/>
      <c r="C3483" s="503"/>
      <c r="D3483" s="503"/>
      <c r="E3483" s="503"/>
      <c r="F3483" s="503"/>
      <c r="G3483" s="503"/>
      <c r="H3483" s="503"/>
      <c r="I3483" s="503"/>
      <c r="J3483" s="503"/>
      <c r="K3483" s="503"/>
      <c r="L3483" s="504"/>
      <c r="M3483" s="504"/>
      <c r="N3483" s="504"/>
    </row>
    <row r="3484" spans="1:14" ht="20.100000000000001" customHeight="1" x14ac:dyDescent="0.25">
      <c r="A3484" s="503"/>
      <c r="B3484" s="503"/>
      <c r="C3484" s="503"/>
      <c r="D3484" s="503"/>
      <c r="E3484" s="503"/>
      <c r="F3484" s="503"/>
      <c r="G3484" s="503"/>
      <c r="H3484" s="503"/>
      <c r="I3484" s="503"/>
      <c r="J3484" s="503"/>
      <c r="K3484" s="503"/>
      <c r="L3484" s="504"/>
      <c r="M3484" s="504"/>
      <c r="N3484" s="504"/>
    </row>
    <row r="3485" spans="1:14" ht="20.100000000000001" customHeight="1" x14ac:dyDescent="0.25">
      <c r="A3485" s="503"/>
      <c r="B3485" s="503"/>
      <c r="C3485" s="503"/>
      <c r="D3485" s="503"/>
      <c r="E3485" s="503"/>
      <c r="F3485" s="503"/>
      <c r="G3485" s="503"/>
      <c r="H3485" s="503"/>
      <c r="I3485" s="503"/>
      <c r="J3485" s="503"/>
      <c r="K3485" s="503"/>
      <c r="L3485" s="504"/>
      <c r="M3485" s="504"/>
      <c r="N3485" s="504"/>
    </row>
    <row r="3486" spans="1:14" ht="20.100000000000001" customHeight="1" x14ac:dyDescent="0.25">
      <c r="A3486" s="503"/>
      <c r="B3486" s="503"/>
      <c r="C3486" s="503"/>
      <c r="D3486" s="503"/>
      <c r="E3486" s="503"/>
      <c r="F3486" s="503"/>
      <c r="G3486" s="503"/>
      <c r="H3486" s="503"/>
      <c r="I3486" s="503"/>
      <c r="J3486" s="503"/>
      <c r="K3486" s="503"/>
      <c r="L3486" s="504"/>
      <c r="M3486" s="504"/>
      <c r="N3486" s="504"/>
    </row>
    <row r="3487" spans="1:14" ht="20.100000000000001" customHeight="1" x14ac:dyDescent="0.25">
      <c r="A3487" s="503"/>
      <c r="B3487" s="503"/>
      <c r="C3487" s="503"/>
      <c r="D3487" s="503"/>
      <c r="E3487" s="503"/>
      <c r="F3487" s="503"/>
      <c r="G3487" s="503"/>
      <c r="H3487" s="503"/>
      <c r="I3487" s="503"/>
      <c r="J3487" s="503"/>
      <c r="K3487" s="503"/>
      <c r="L3487" s="504"/>
      <c r="M3487" s="504"/>
      <c r="N3487" s="504"/>
    </row>
    <row r="3488" spans="1:14" ht="20.100000000000001" customHeight="1" x14ac:dyDescent="0.25">
      <c r="A3488" s="503"/>
      <c r="B3488" s="503"/>
      <c r="C3488" s="503"/>
      <c r="D3488" s="503"/>
      <c r="E3488" s="503"/>
      <c r="F3488" s="503"/>
      <c r="G3488" s="503"/>
      <c r="H3488" s="503"/>
      <c r="I3488" s="503"/>
      <c r="J3488" s="503"/>
      <c r="K3488" s="503"/>
      <c r="L3488" s="504"/>
      <c r="M3488" s="504"/>
      <c r="N3488" s="504"/>
    </row>
    <row r="3489" spans="1:14" ht="20.100000000000001" customHeight="1" x14ac:dyDescent="0.25">
      <c r="A3489" s="503"/>
      <c r="B3489" s="503"/>
      <c r="C3489" s="503"/>
      <c r="D3489" s="503"/>
      <c r="E3489" s="503"/>
      <c r="F3489" s="503"/>
      <c r="G3489" s="503"/>
      <c r="H3489" s="503"/>
      <c r="I3489" s="503"/>
      <c r="J3489" s="503"/>
      <c r="K3489" s="503"/>
      <c r="L3489" s="504"/>
      <c r="M3489" s="504"/>
      <c r="N3489" s="504"/>
    </row>
    <row r="3490" spans="1:14" ht="20.100000000000001" customHeight="1" x14ac:dyDescent="0.2">
      <c r="A3490" s="504"/>
      <c r="B3490" s="504"/>
      <c r="C3490" s="504"/>
      <c r="D3490" s="504"/>
      <c r="E3490" s="504"/>
      <c r="F3490" s="504"/>
      <c r="G3490" s="504"/>
      <c r="H3490" s="504"/>
      <c r="I3490" s="504"/>
      <c r="J3490" s="504"/>
      <c r="K3490" s="504"/>
      <c r="L3490" s="467"/>
      <c r="M3490" s="467"/>
      <c r="N3490" s="467"/>
    </row>
    <row r="3491" spans="1:14" ht="20.100000000000001" customHeight="1" x14ac:dyDescent="0.2">
      <c r="A3491" s="505"/>
      <c r="B3491" s="505"/>
      <c r="C3491" s="505"/>
      <c r="D3491" s="505"/>
      <c r="E3491" s="505"/>
      <c r="F3491" s="505"/>
      <c r="G3491" s="505"/>
      <c r="H3491" s="505"/>
      <c r="I3491" s="505"/>
      <c r="J3491" s="505"/>
      <c r="K3491" s="505"/>
      <c r="L3491" s="467"/>
      <c r="M3491" s="467"/>
      <c r="N3491" s="467"/>
    </row>
    <row r="3492" spans="1:14" ht="20.100000000000001" customHeight="1" x14ac:dyDescent="0.25">
      <c r="A3492" s="505"/>
      <c r="B3492" s="505"/>
      <c r="C3492" s="505"/>
      <c r="D3492" s="505"/>
      <c r="E3492" s="505"/>
      <c r="F3492" s="505"/>
      <c r="G3492" s="505"/>
      <c r="H3492" s="505"/>
      <c r="I3492" s="505"/>
      <c r="J3492" s="505"/>
      <c r="K3492" s="505"/>
      <c r="L3492" s="506"/>
      <c r="M3492" s="506"/>
      <c r="N3492" s="506"/>
    </row>
    <row r="3493" spans="1:14" ht="20.100000000000001" customHeight="1" x14ac:dyDescent="0.2">
      <c r="A3493" s="507"/>
      <c r="B3493" s="507"/>
      <c r="C3493" s="507"/>
      <c r="D3493" s="507"/>
      <c r="E3493" s="507"/>
      <c r="F3493" s="507"/>
      <c r="G3493" s="507"/>
      <c r="H3493" s="507"/>
      <c r="I3493" s="507"/>
      <c r="J3493" s="507"/>
      <c r="K3493" s="507"/>
      <c r="L3493" s="468"/>
      <c r="M3493" s="468"/>
      <c r="N3493" s="468"/>
    </row>
    <row r="3494" spans="1:14" ht="20.100000000000001" customHeight="1" x14ac:dyDescent="0.2">
      <c r="A3494" s="508"/>
      <c r="B3494" s="508"/>
      <c r="C3494" s="508"/>
      <c r="D3494" s="508"/>
      <c r="E3494" s="508"/>
      <c r="F3494" s="508"/>
      <c r="G3494" s="508"/>
      <c r="H3494" s="508"/>
      <c r="I3494" s="508"/>
      <c r="J3494" s="508"/>
      <c r="K3494" s="508"/>
      <c r="L3494" s="468"/>
      <c r="M3494" s="468"/>
      <c r="N3494" s="468"/>
    </row>
    <row r="3495" spans="1:14" ht="20.100000000000001" customHeight="1" x14ac:dyDescent="0.2">
      <c r="A3495" s="508"/>
      <c r="B3495" s="508"/>
      <c r="C3495" s="508"/>
      <c r="D3495" s="508"/>
      <c r="E3495" s="508"/>
      <c r="F3495" s="508"/>
      <c r="G3495" s="508"/>
      <c r="H3495" s="508"/>
      <c r="I3495" s="508"/>
      <c r="J3495" s="508"/>
      <c r="K3495" s="508"/>
      <c r="L3495" s="468"/>
      <c r="M3495" s="468"/>
      <c r="N3495" s="468"/>
    </row>
    <row r="3496" spans="1:14" ht="20.100000000000001" customHeight="1" x14ac:dyDescent="0.25">
      <c r="A3496" s="509" t="s">
        <v>530</v>
      </c>
      <c r="B3496" s="509"/>
      <c r="C3496" s="509"/>
      <c r="D3496" s="509"/>
      <c r="E3496" s="509"/>
      <c r="F3496" s="509"/>
      <c r="G3496" s="509"/>
      <c r="H3496" s="509"/>
      <c r="I3496" s="509"/>
      <c r="J3496" s="509"/>
      <c r="K3496" s="509"/>
      <c r="L3496" s="468"/>
      <c r="M3496" s="468"/>
      <c r="N3496" s="468"/>
    </row>
    <row r="3497" spans="1:14" ht="20.100000000000001" customHeight="1" x14ac:dyDescent="0.2">
      <c r="A3497" s="508"/>
      <c r="B3497" s="508"/>
      <c r="C3497" s="508"/>
      <c r="D3497" s="508"/>
      <c r="E3497" s="508"/>
      <c r="F3497" s="508"/>
      <c r="G3497" s="508"/>
      <c r="H3497" s="508"/>
      <c r="I3497" s="508"/>
      <c r="J3497" s="508"/>
      <c r="K3497" s="508"/>
      <c r="L3497" s="468"/>
      <c r="M3497" s="468"/>
      <c r="N3497" s="468"/>
    </row>
    <row r="3498" spans="1:14" ht="20.100000000000001" customHeight="1" x14ac:dyDescent="0.2">
      <c r="A3498" s="508"/>
      <c r="B3498" s="508"/>
      <c r="C3498" s="508"/>
      <c r="D3498" s="508"/>
      <c r="E3498" s="508"/>
      <c r="F3498" s="508"/>
      <c r="G3498" s="508"/>
      <c r="H3498" s="508"/>
      <c r="I3498" s="508"/>
      <c r="J3498" s="508"/>
      <c r="K3498" s="508"/>
      <c r="L3498" s="468"/>
      <c r="M3498" s="468"/>
      <c r="N3498" s="468"/>
    </row>
    <row r="3499" spans="1:14" ht="20.100000000000001" customHeight="1" x14ac:dyDescent="0.2">
      <c r="A3499" s="508"/>
      <c r="B3499" s="508"/>
      <c r="C3499" s="508"/>
      <c r="D3499" s="508"/>
      <c r="E3499" s="508"/>
      <c r="F3499" s="508"/>
      <c r="G3499" s="508"/>
      <c r="H3499" s="508"/>
      <c r="I3499" s="508"/>
      <c r="J3499" s="508"/>
      <c r="K3499" s="508"/>
      <c r="L3499" s="468"/>
      <c r="M3499" s="468"/>
      <c r="N3499" s="468"/>
    </row>
    <row r="3500" spans="1:14" ht="20.100000000000001" customHeight="1" x14ac:dyDescent="0.2">
      <c r="A3500" s="508"/>
      <c r="B3500" s="508"/>
      <c r="C3500" s="508"/>
      <c r="D3500" s="508"/>
      <c r="E3500" s="508"/>
      <c r="F3500" s="508"/>
      <c r="G3500" s="508"/>
      <c r="H3500" s="508"/>
      <c r="I3500" s="508"/>
      <c r="J3500" s="508"/>
      <c r="K3500" s="508"/>
      <c r="L3500" s="468"/>
      <c r="M3500" s="468"/>
      <c r="N3500" s="468"/>
    </row>
    <row r="3501" spans="1:14" ht="20.100000000000001" customHeight="1" x14ac:dyDescent="0.2">
      <c r="A3501" s="508"/>
      <c r="B3501" s="508"/>
      <c r="C3501" s="508"/>
      <c r="D3501" s="508"/>
      <c r="E3501" s="508"/>
      <c r="F3501" s="508"/>
      <c r="G3501" s="508"/>
      <c r="H3501" s="508"/>
      <c r="I3501" s="508"/>
      <c r="J3501" s="508"/>
      <c r="K3501" s="508"/>
      <c r="L3501" s="468"/>
      <c r="M3501" s="468"/>
      <c r="N3501" s="468"/>
    </row>
    <row r="3502" spans="1:14" ht="20.100000000000001" customHeight="1" x14ac:dyDescent="0.2">
      <c r="A3502" s="508"/>
      <c r="B3502" s="508"/>
      <c r="C3502" s="508"/>
      <c r="D3502" s="508"/>
      <c r="E3502" s="508"/>
      <c r="F3502" s="508"/>
      <c r="G3502" s="508"/>
      <c r="H3502" s="508"/>
      <c r="I3502" s="508"/>
      <c r="J3502" s="508"/>
      <c r="K3502" s="508"/>
      <c r="L3502" s="468"/>
      <c r="M3502" s="468"/>
      <c r="N3502" s="468"/>
    </row>
    <row r="3503" spans="1:14" ht="20.100000000000001" customHeight="1" x14ac:dyDescent="0.2">
      <c r="A3503" s="508"/>
      <c r="B3503" s="508"/>
      <c r="C3503" s="508"/>
      <c r="D3503" s="508"/>
      <c r="E3503" s="508"/>
      <c r="F3503" s="508"/>
      <c r="G3503" s="508"/>
      <c r="H3503" s="508"/>
      <c r="I3503" s="508"/>
      <c r="J3503" s="508"/>
      <c r="K3503" s="508"/>
      <c r="L3503" s="468"/>
      <c r="M3503" s="468"/>
      <c r="N3503" s="468"/>
    </row>
    <row r="3504" spans="1:14" ht="20.100000000000001" customHeight="1" x14ac:dyDescent="0.2">
      <c r="A3504" s="508"/>
      <c r="B3504" s="508"/>
      <c r="C3504" s="508"/>
      <c r="D3504" s="508"/>
      <c r="E3504" s="508"/>
      <c r="F3504" s="508"/>
      <c r="G3504" s="508"/>
      <c r="H3504" s="508"/>
      <c r="I3504" s="508"/>
      <c r="J3504" s="508"/>
      <c r="K3504" s="508"/>
      <c r="L3504" s="468"/>
      <c r="M3504" s="468"/>
      <c r="N3504" s="468"/>
    </row>
    <row r="3505" spans="1:14" ht="20.100000000000001" customHeight="1" x14ac:dyDescent="0.2">
      <c r="A3505" s="508"/>
      <c r="B3505" s="508"/>
      <c r="C3505" s="508"/>
      <c r="D3505" s="508"/>
      <c r="E3505" s="508"/>
      <c r="F3505" s="508"/>
      <c r="G3505" s="508"/>
      <c r="H3505" s="508"/>
      <c r="I3505" s="508"/>
      <c r="J3505" s="508"/>
      <c r="K3505" s="508"/>
      <c r="L3505" s="468"/>
      <c r="M3505" s="468"/>
      <c r="N3505" s="468"/>
    </row>
    <row r="3506" spans="1:14" ht="20.100000000000001" customHeight="1" x14ac:dyDescent="0.2">
      <c r="A3506" s="508"/>
      <c r="B3506" s="508"/>
      <c r="C3506" s="508"/>
      <c r="D3506" s="508"/>
      <c r="E3506" s="508"/>
      <c r="F3506" s="508"/>
      <c r="G3506" s="508"/>
      <c r="H3506" s="508"/>
      <c r="I3506" s="508"/>
      <c r="J3506" s="508"/>
      <c r="K3506" s="508"/>
      <c r="L3506" s="468"/>
      <c r="M3506" s="468"/>
      <c r="N3506" s="468"/>
    </row>
    <row r="3507" spans="1:14" ht="20.100000000000001" customHeight="1" x14ac:dyDescent="0.2">
      <c r="A3507" s="508"/>
      <c r="B3507" s="508"/>
      <c r="C3507" s="508"/>
      <c r="D3507" s="508"/>
      <c r="E3507" s="508"/>
      <c r="F3507" s="508"/>
      <c r="G3507" s="508"/>
      <c r="H3507" s="508"/>
      <c r="I3507" s="508"/>
      <c r="J3507" s="508"/>
      <c r="K3507" s="508"/>
      <c r="L3507" s="468"/>
      <c r="M3507" s="468"/>
      <c r="N3507" s="468"/>
    </row>
    <row r="3508" spans="1:14" ht="20.100000000000001" customHeight="1" x14ac:dyDescent="0.2">
      <c r="A3508" s="508"/>
      <c r="B3508" s="508"/>
      <c r="C3508" s="508"/>
      <c r="D3508" s="508"/>
      <c r="E3508" s="508"/>
      <c r="F3508" s="508"/>
      <c r="G3508" s="508"/>
      <c r="H3508" s="508"/>
      <c r="I3508" s="508"/>
      <c r="J3508" s="508"/>
      <c r="K3508" s="508"/>
      <c r="L3508" s="468"/>
      <c r="M3508" s="468"/>
      <c r="N3508" s="468"/>
    </row>
    <row r="3509" spans="1:14" ht="20.100000000000001" customHeight="1" x14ac:dyDescent="0.2">
      <c r="A3509" s="508"/>
      <c r="B3509" s="508"/>
      <c r="C3509" s="508"/>
      <c r="D3509" s="508"/>
      <c r="E3509" s="508"/>
      <c r="F3509" s="508"/>
      <c r="G3509" s="508"/>
      <c r="H3509" s="508"/>
      <c r="I3509" s="508"/>
      <c r="J3509" s="508"/>
      <c r="K3509" s="508"/>
      <c r="L3509" s="468"/>
      <c r="M3509" s="468"/>
      <c r="N3509" s="468"/>
    </row>
    <row r="3510" spans="1:14" ht="20.100000000000001" customHeight="1" x14ac:dyDescent="0.2">
      <c r="A3510" s="508"/>
      <c r="B3510" s="508"/>
      <c r="C3510" s="508"/>
      <c r="D3510" s="508"/>
      <c r="E3510" s="508"/>
      <c r="F3510" s="508"/>
      <c r="G3510" s="508"/>
      <c r="H3510" s="508"/>
      <c r="I3510" s="508"/>
      <c r="J3510" s="508"/>
      <c r="K3510" s="508"/>
      <c r="L3510" s="468"/>
      <c r="M3510" s="468"/>
      <c r="N3510" s="468"/>
    </row>
    <row r="3511" spans="1:14" ht="20.100000000000001" customHeight="1" x14ac:dyDescent="0.2">
      <c r="A3511" s="508"/>
      <c r="B3511" s="508"/>
      <c r="C3511" s="508"/>
      <c r="D3511" s="508"/>
      <c r="E3511" s="508"/>
      <c r="F3511" s="508"/>
      <c r="G3511" s="508"/>
      <c r="H3511" s="508"/>
      <c r="I3511" s="508"/>
      <c r="J3511" s="508"/>
      <c r="K3511" s="508"/>
      <c r="L3511" s="468"/>
      <c r="M3511" s="468"/>
      <c r="N3511" s="468"/>
    </row>
    <row r="3512" spans="1:14" ht="20.100000000000001" customHeight="1" x14ac:dyDescent="0.2">
      <c r="A3512" s="508"/>
      <c r="B3512" s="508"/>
      <c r="C3512" s="508"/>
      <c r="D3512" s="508"/>
      <c r="E3512" s="508"/>
      <c r="F3512" s="508"/>
      <c r="G3512" s="508"/>
      <c r="H3512" s="508"/>
      <c r="I3512" s="508"/>
      <c r="J3512" s="508"/>
      <c r="K3512" s="508"/>
      <c r="L3512" s="468"/>
      <c r="M3512" s="468"/>
      <c r="N3512" s="468"/>
    </row>
    <row r="3513" spans="1:14" ht="20.100000000000001" customHeight="1" x14ac:dyDescent="0.2">
      <c r="A3513" s="508"/>
      <c r="B3513" s="508"/>
      <c r="C3513" s="508"/>
      <c r="D3513" s="508"/>
      <c r="E3513" s="508"/>
      <c r="F3513" s="508"/>
      <c r="G3513" s="508"/>
      <c r="H3513" s="508"/>
      <c r="I3513" s="508"/>
      <c r="J3513" s="508"/>
      <c r="K3513" s="508"/>
      <c r="L3513" s="468"/>
      <c r="M3513" s="468"/>
      <c r="N3513" s="468"/>
    </row>
    <row r="3514" spans="1:14" ht="20.100000000000001" customHeight="1" x14ac:dyDescent="0.2">
      <c r="A3514" s="508"/>
      <c r="B3514" s="508"/>
      <c r="C3514" s="508"/>
      <c r="D3514" s="508"/>
      <c r="E3514" s="508"/>
      <c r="F3514" s="508"/>
      <c r="G3514" s="508"/>
      <c r="H3514" s="508"/>
      <c r="I3514" s="508"/>
      <c r="J3514" s="508"/>
      <c r="K3514" s="508"/>
      <c r="L3514" s="468"/>
      <c r="M3514" s="468"/>
      <c r="N3514" s="468"/>
    </row>
    <row r="3515" spans="1:14" ht="20.100000000000001" customHeight="1" x14ac:dyDescent="0.2">
      <c r="A3515" s="508"/>
      <c r="B3515" s="508"/>
      <c r="C3515" s="508"/>
      <c r="D3515" s="508"/>
      <c r="E3515" s="508"/>
      <c r="F3515" s="508"/>
      <c r="G3515" s="508"/>
      <c r="H3515" s="508"/>
      <c r="I3515" s="508"/>
      <c r="J3515" s="508"/>
      <c r="K3515" s="508"/>
      <c r="L3515" s="468"/>
      <c r="M3515" s="468"/>
      <c r="N3515" s="468"/>
    </row>
    <row r="3516" spans="1:14" ht="20.100000000000001" customHeight="1" x14ac:dyDescent="0.2">
      <c r="A3516" s="508"/>
      <c r="B3516" s="508"/>
      <c r="C3516" s="508"/>
      <c r="D3516" s="508"/>
      <c r="E3516" s="508"/>
      <c r="F3516" s="508"/>
      <c r="G3516" s="508"/>
      <c r="H3516" s="508"/>
      <c r="I3516" s="508"/>
      <c r="J3516" s="508"/>
      <c r="K3516" s="508"/>
      <c r="L3516" s="468"/>
      <c r="M3516" s="468"/>
      <c r="N3516" s="468"/>
    </row>
    <row r="3517" spans="1:14" ht="20.100000000000001" customHeight="1" x14ac:dyDescent="0.2">
      <c r="A3517" s="508"/>
      <c r="B3517" s="508"/>
      <c r="C3517" s="508"/>
      <c r="D3517" s="508"/>
      <c r="E3517" s="508"/>
      <c r="F3517" s="508"/>
      <c r="G3517" s="508"/>
      <c r="H3517" s="508"/>
      <c r="I3517" s="508"/>
      <c r="J3517" s="508"/>
      <c r="K3517" s="508"/>
      <c r="L3517" s="468"/>
      <c r="M3517" s="468"/>
      <c r="N3517" s="468"/>
    </row>
    <row r="3518" spans="1:14" ht="20.100000000000001" customHeight="1" x14ac:dyDescent="0.2">
      <c r="A3518" s="508"/>
      <c r="B3518" s="508"/>
      <c r="C3518" s="508"/>
      <c r="D3518" s="508"/>
      <c r="E3518" s="508"/>
      <c r="F3518" s="508"/>
      <c r="G3518" s="508"/>
      <c r="H3518" s="508"/>
      <c r="I3518" s="508"/>
      <c r="J3518" s="508"/>
      <c r="K3518" s="508"/>
      <c r="L3518" s="468"/>
      <c r="M3518" s="468"/>
      <c r="N3518" s="468"/>
    </row>
    <row r="3519" spans="1:14" ht="20.100000000000001" customHeight="1" x14ac:dyDescent="0.2">
      <c r="A3519" s="508"/>
      <c r="B3519" s="508"/>
      <c r="C3519" s="508"/>
      <c r="D3519" s="508"/>
      <c r="E3519" s="508"/>
      <c r="F3519" s="508"/>
      <c r="G3519" s="508"/>
      <c r="H3519" s="508"/>
      <c r="I3519" s="508"/>
      <c r="J3519" s="508"/>
      <c r="K3519" s="508"/>
      <c r="L3519" s="468"/>
      <c r="M3519" s="468"/>
      <c r="N3519" s="468"/>
    </row>
    <row r="3520" spans="1:14" ht="20.100000000000001" customHeight="1" x14ac:dyDescent="0.2">
      <c r="A3520" s="508"/>
      <c r="B3520" s="508"/>
      <c r="C3520" s="508"/>
      <c r="D3520" s="508"/>
      <c r="E3520" s="508"/>
      <c r="F3520" s="508"/>
      <c r="G3520" s="508"/>
      <c r="H3520" s="508"/>
      <c r="I3520" s="508"/>
      <c r="J3520" s="508"/>
      <c r="K3520" s="508"/>
      <c r="L3520" s="468"/>
      <c r="M3520" s="468"/>
      <c r="N3520" s="468"/>
    </row>
    <row r="3521" spans="1:14" ht="20.100000000000001" customHeight="1" x14ac:dyDescent="0.2">
      <c r="A3521" s="508"/>
      <c r="B3521" s="508"/>
      <c r="C3521" s="508"/>
      <c r="D3521" s="508"/>
      <c r="E3521" s="508"/>
      <c r="F3521" s="508"/>
      <c r="G3521" s="508"/>
      <c r="H3521" s="508"/>
      <c r="I3521" s="508"/>
      <c r="J3521" s="508"/>
      <c r="K3521" s="508"/>
      <c r="L3521" s="468"/>
      <c r="M3521" s="468"/>
      <c r="N3521" s="468"/>
    </row>
    <row r="3522" spans="1:14" ht="20.100000000000001" customHeight="1" x14ac:dyDescent="0.2">
      <c r="A3522" s="508"/>
      <c r="B3522" s="508"/>
      <c r="C3522" s="508"/>
      <c r="D3522" s="508"/>
      <c r="E3522" s="508"/>
      <c r="F3522" s="508"/>
      <c r="G3522" s="508"/>
      <c r="H3522" s="508"/>
      <c r="I3522" s="508"/>
      <c r="J3522" s="508"/>
      <c r="K3522" s="508"/>
      <c r="L3522" s="468"/>
      <c r="M3522" s="468"/>
      <c r="N3522" s="468"/>
    </row>
    <row r="3523" spans="1:14" ht="20.100000000000001" customHeight="1" x14ac:dyDescent="0.2">
      <c r="A3523" s="508"/>
      <c r="B3523" s="508"/>
      <c r="C3523" s="508"/>
      <c r="D3523" s="508"/>
      <c r="E3523" s="508"/>
      <c r="F3523" s="508"/>
      <c r="G3523" s="508"/>
      <c r="H3523" s="508"/>
      <c r="I3523" s="508"/>
      <c r="J3523" s="508"/>
      <c r="K3523" s="508"/>
      <c r="L3523" s="468"/>
      <c r="M3523" s="468"/>
      <c r="N3523" s="468"/>
    </row>
    <row r="3524" spans="1:14" ht="20.100000000000001" customHeight="1" x14ac:dyDescent="0.2">
      <c r="A3524" s="508"/>
      <c r="B3524" s="508"/>
      <c r="C3524" s="508"/>
      <c r="D3524" s="508"/>
      <c r="E3524" s="508"/>
      <c r="F3524" s="508"/>
      <c r="G3524" s="508"/>
      <c r="H3524" s="508"/>
      <c r="I3524" s="508"/>
      <c r="J3524" s="508"/>
      <c r="K3524" s="508"/>
      <c r="L3524" s="468"/>
      <c r="M3524" s="468"/>
      <c r="N3524" s="468"/>
    </row>
    <row r="3525" spans="1:14" ht="20.100000000000001" customHeight="1" x14ac:dyDescent="0.2">
      <c r="A3525" s="508"/>
      <c r="B3525" s="508"/>
      <c r="C3525" s="508"/>
      <c r="D3525" s="508"/>
      <c r="E3525" s="508"/>
      <c r="F3525" s="508"/>
      <c r="G3525" s="508"/>
      <c r="H3525" s="508"/>
      <c r="I3525" s="508"/>
      <c r="J3525" s="508"/>
      <c r="K3525" s="508"/>
      <c r="L3525" s="468"/>
      <c r="M3525" s="468"/>
      <c r="N3525" s="468"/>
    </row>
    <row r="3526" spans="1:14" ht="20.100000000000001" customHeight="1" x14ac:dyDescent="0.2">
      <c r="A3526" s="508"/>
      <c r="B3526" s="508"/>
      <c r="C3526" s="508"/>
      <c r="D3526" s="508"/>
      <c r="E3526" s="508"/>
      <c r="F3526" s="508"/>
      <c r="G3526" s="508"/>
      <c r="H3526" s="508"/>
      <c r="I3526" s="508"/>
      <c r="J3526" s="508"/>
      <c r="K3526" s="508"/>
      <c r="L3526" s="468"/>
      <c r="M3526" s="468"/>
      <c r="N3526" s="468"/>
    </row>
    <row r="3527" spans="1:14" ht="20.100000000000001" customHeight="1" x14ac:dyDescent="0.2">
      <c r="A3527" s="508"/>
      <c r="B3527" s="508"/>
      <c r="C3527" s="508"/>
      <c r="D3527" s="508"/>
      <c r="E3527" s="508"/>
      <c r="F3527" s="508"/>
      <c r="G3527" s="508"/>
      <c r="H3527" s="508"/>
      <c r="I3527" s="508"/>
      <c r="J3527" s="508"/>
      <c r="K3527" s="508"/>
      <c r="L3527" s="468"/>
      <c r="M3527" s="468"/>
      <c r="N3527" s="468"/>
    </row>
    <row r="3528" spans="1:14" ht="20.100000000000001" customHeight="1" x14ac:dyDescent="0.2">
      <c r="A3528" s="508"/>
      <c r="B3528" s="508"/>
      <c r="C3528" s="508"/>
      <c r="D3528" s="508"/>
      <c r="E3528" s="508"/>
      <c r="F3528" s="508"/>
      <c r="G3528" s="508"/>
      <c r="H3528" s="508"/>
      <c r="I3528" s="508"/>
      <c r="J3528" s="508"/>
      <c r="K3528" s="508"/>
      <c r="L3528" s="468"/>
      <c r="M3528" s="468"/>
      <c r="N3528" s="468"/>
    </row>
    <row r="3529" spans="1:14" ht="20.100000000000001" customHeight="1" x14ac:dyDescent="0.2">
      <c r="A3529" s="508"/>
      <c r="B3529" s="508"/>
      <c r="C3529" s="508"/>
      <c r="D3529" s="508"/>
      <c r="E3529" s="508"/>
      <c r="F3529" s="508"/>
      <c r="G3529" s="508"/>
      <c r="H3529" s="508"/>
      <c r="I3529" s="508"/>
      <c r="J3529" s="508"/>
      <c r="K3529" s="508"/>
      <c r="L3529" s="468"/>
      <c r="M3529" s="468"/>
      <c r="N3529" s="468"/>
    </row>
    <row r="3530" spans="1:14" ht="20.100000000000001" customHeight="1" x14ac:dyDescent="0.2">
      <c r="A3530" s="508"/>
      <c r="B3530" s="508"/>
      <c r="C3530" s="508"/>
      <c r="D3530" s="508"/>
      <c r="E3530" s="508"/>
      <c r="F3530" s="508"/>
      <c r="G3530" s="508"/>
      <c r="H3530" s="508"/>
      <c r="I3530" s="508"/>
      <c r="J3530" s="508"/>
      <c r="K3530" s="508"/>
      <c r="L3530" s="468"/>
      <c r="M3530" s="468"/>
      <c r="N3530" s="468"/>
    </row>
    <row r="3531" spans="1:14" ht="20.100000000000001" customHeight="1" x14ac:dyDescent="0.2">
      <c r="A3531" s="508"/>
      <c r="B3531" s="508"/>
      <c r="C3531" s="508"/>
      <c r="D3531" s="508"/>
      <c r="E3531" s="508"/>
      <c r="F3531" s="508"/>
      <c r="G3531" s="508"/>
      <c r="H3531" s="508"/>
      <c r="I3531" s="508"/>
      <c r="J3531" s="508"/>
      <c r="K3531" s="508"/>
      <c r="L3531" s="468"/>
      <c r="M3531" s="468"/>
      <c r="N3531" s="468"/>
    </row>
    <row r="3532" spans="1:14" ht="20.100000000000001" customHeight="1" x14ac:dyDescent="0.2">
      <c r="A3532" s="508"/>
      <c r="B3532" s="508"/>
      <c r="C3532" s="508"/>
      <c r="D3532" s="508"/>
      <c r="E3532" s="508"/>
      <c r="F3532" s="508"/>
      <c r="G3532" s="508"/>
      <c r="H3532" s="508"/>
      <c r="I3532" s="508"/>
      <c r="J3532" s="508"/>
      <c r="K3532" s="508"/>
      <c r="L3532" s="468"/>
      <c r="M3532" s="468"/>
      <c r="N3532" s="468"/>
    </row>
    <row r="3533" spans="1:14" ht="20.100000000000001" customHeight="1" x14ac:dyDescent="0.2">
      <c r="A3533" s="508"/>
      <c r="B3533" s="508"/>
      <c r="C3533" s="508"/>
      <c r="D3533" s="508"/>
      <c r="E3533" s="508"/>
      <c r="F3533" s="508"/>
      <c r="G3533" s="508"/>
      <c r="H3533" s="508"/>
      <c r="I3533" s="508"/>
      <c r="J3533" s="508"/>
      <c r="K3533" s="508"/>
      <c r="L3533" s="468"/>
      <c r="M3533" s="468"/>
      <c r="N3533" s="468"/>
    </row>
    <row r="3534" spans="1:14" ht="20.100000000000001" customHeight="1" x14ac:dyDescent="0.2">
      <c r="A3534" s="508"/>
      <c r="B3534" s="508"/>
      <c r="C3534" s="508"/>
      <c r="D3534" s="508"/>
      <c r="E3534" s="508"/>
      <c r="F3534" s="508"/>
      <c r="G3534" s="508"/>
      <c r="H3534" s="508"/>
      <c r="I3534" s="508"/>
      <c r="J3534" s="508"/>
      <c r="K3534" s="508"/>
      <c r="L3534" s="468"/>
      <c r="M3534" s="468"/>
      <c r="N3534" s="468"/>
    </row>
    <row r="3535" spans="1:14" ht="20.100000000000001" customHeight="1" x14ac:dyDescent="0.2">
      <c r="A3535" s="508"/>
      <c r="B3535" s="508"/>
      <c r="C3535" s="508"/>
      <c r="D3535" s="508"/>
      <c r="E3535" s="508"/>
      <c r="F3535" s="508"/>
      <c r="G3535" s="508"/>
      <c r="H3535" s="508"/>
      <c r="I3535" s="508"/>
      <c r="J3535" s="508"/>
      <c r="K3535" s="508"/>
      <c r="L3535" s="468"/>
      <c r="M3535" s="468"/>
      <c r="N3535" s="468"/>
    </row>
    <row r="3536" spans="1:14" ht="20.100000000000001" customHeight="1" x14ac:dyDescent="0.2">
      <c r="A3536" s="508"/>
      <c r="B3536" s="508"/>
      <c r="C3536" s="508"/>
      <c r="D3536" s="508"/>
      <c r="E3536" s="508"/>
      <c r="F3536" s="508"/>
      <c r="G3536" s="508"/>
      <c r="H3536" s="508"/>
      <c r="I3536" s="508"/>
      <c r="J3536" s="508"/>
      <c r="K3536" s="508"/>
      <c r="L3536" s="468"/>
      <c r="M3536" s="468"/>
      <c r="N3536" s="468"/>
    </row>
    <row r="3537" spans="1:14" ht="20.100000000000001" customHeight="1" x14ac:dyDescent="0.2">
      <c r="A3537" s="508"/>
      <c r="B3537" s="508"/>
      <c r="C3537" s="508"/>
      <c r="D3537" s="508"/>
      <c r="E3537" s="508"/>
      <c r="F3537" s="508"/>
      <c r="G3537" s="508"/>
      <c r="H3537" s="508"/>
      <c r="I3537" s="508"/>
      <c r="J3537" s="508"/>
      <c r="K3537" s="508"/>
      <c r="L3537" s="468"/>
      <c r="M3537" s="468"/>
      <c r="N3537" s="468"/>
    </row>
    <row r="3538" spans="1:14" ht="20.100000000000001" customHeight="1" x14ac:dyDescent="0.2">
      <c r="A3538" s="508"/>
      <c r="B3538" s="508"/>
      <c r="C3538" s="508"/>
      <c r="D3538" s="508"/>
      <c r="E3538" s="508"/>
      <c r="F3538" s="508"/>
      <c r="G3538" s="508"/>
      <c r="H3538" s="508"/>
      <c r="I3538" s="508"/>
      <c r="J3538" s="508"/>
      <c r="K3538" s="508"/>
      <c r="L3538" s="468"/>
      <c r="M3538" s="468"/>
      <c r="N3538" s="468"/>
    </row>
    <row r="3539" spans="1:14" ht="20.100000000000001" customHeight="1" x14ac:dyDescent="0.2">
      <c r="A3539" s="508"/>
      <c r="B3539" s="508"/>
      <c r="C3539" s="508"/>
      <c r="D3539" s="508"/>
      <c r="E3539" s="508"/>
      <c r="F3539" s="508"/>
      <c r="G3539" s="508"/>
      <c r="H3539" s="508"/>
      <c r="I3539" s="508"/>
      <c r="J3539" s="508"/>
      <c r="K3539" s="508"/>
      <c r="L3539" s="468"/>
      <c r="M3539" s="468"/>
      <c r="N3539" s="468"/>
    </row>
    <row r="3540" spans="1:14" ht="20.100000000000001" customHeight="1" x14ac:dyDescent="0.2">
      <c r="A3540" s="508"/>
      <c r="B3540" s="508"/>
      <c r="C3540" s="508"/>
      <c r="D3540" s="508"/>
      <c r="E3540" s="508"/>
      <c r="F3540" s="508"/>
      <c r="G3540" s="508"/>
      <c r="H3540" s="508"/>
      <c r="I3540" s="508"/>
      <c r="J3540" s="508"/>
      <c r="K3540" s="508"/>
      <c r="L3540" s="468"/>
      <c r="M3540" s="468"/>
      <c r="N3540" s="468"/>
    </row>
    <row r="3541" spans="1:14" ht="20.100000000000001" customHeight="1" x14ac:dyDescent="0.2">
      <c r="A3541" s="508"/>
      <c r="B3541" s="508"/>
      <c r="C3541" s="508"/>
      <c r="D3541" s="508"/>
      <c r="E3541" s="508"/>
      <c r="F3541" s="508"/>
      <c r="G3541" s="508"/>
      <c r="H3541" s="508"/>
      <c r="I3541" s="508"/>
      <c r="J3541" s="508"/>
      <c r="K3541" s="508"/>
      <c r="L3541" s="468"/>
      <c r="M3541" s="468"/>
      <c r="N3541" s="468"/>
    </row>
    <row r="3542" spans="1:14" ht="20.100000000000001" customHeight="1" x14ac:dyDescent="0.2">
      <c r="A3542" s="508"/>
      <c r="B3542" s="508"/>
      <c r="C3542" s="508"/>
      <c r="D3542" s="508"/>
      <c r="E3542" s="508"/>
      <c r="F3542" s="508"/>
      <c r="G3542" s="508"/>
      <c r="H3542" s="508"/>
      <c r="I3542" s="508"/>
      <c r="J3542" s="508"/>
      <c r="K3542" s="508"/>
      <c r="L3542" s="468"/>
      <c r="M3542" s="468"/>
      <c r="N3542" s="468"/>
    </row>
    <row r="3543" spans="1:14" ht="20.100000000000001" customHeight="1" x14ac:dyDescent="0.2">
      <c r="A3543" s="508"/>
      <c r="B3543" s="508"/>
      <c r="C3543" s="508"/>
      <c r="D3543" s="508"/>
      <c r="E3543" s="508"/>
      <c r="F3543" s="508"/>
      <c r="G3543" s="508"/>
      <c r="H3543" s="508"/>
      <c r="I3543" s="508"/>
      <c r="J3543" s="508"/>
      <c r="K3543" s="508"/>
      <c r="L3543" s="468"/>
      <c r="M3543" s="468"/>
      <c r="N3543" s="468"/>
    </row>
    <row r="3544" spans="1:14" ht="20.100000000000001" customHeight="1" x14ac:dyDescent="0.2">
      <c r="A3544" s="508"/>
      <c r="B3544" s="508"/>
      <c r="C3544" s="508"/>
      <c r="D3544" s="508"/>
      <c r="E3544" s="508"/>
      <c r="F3544" s="508"/>
      <c r="G3544" s="508"/>
      <c r="H3544" s="508"/>
      <c r="I3544" s="508"/>
      <c r="J3544" s="508"/>
      <c r="K3544" s="508"/>
      <c r="L3544" s="468"/>
      <c r="M3544" s="468"/>
      <c r="N3544" s="468"/>
    </row>
    <row r="3545" spans="1:14" ht="20.100000000000001" customHeight="1" x14ac:dyDescent="0.2">
      <c r="A3545" s="508"/>
      <c r="B3545" s="508"/>
      <c r="C3545" s="508"/>
      <c r="D3545" s="508"/>
      <c r="E3545" s="508"/>
      <c r="F3545" s="508"/>
      <c r="G3545" s="508"/>
      <c r="H3545" s="508"/>
      <c r="I3545" s="508"/>
      <c r="J3545" s="508"/>
      <c r="K3545" s="508"/>
      <c r="L3545" s="468"/>
      <c r="M3545" s="468"/>
      <c r="N3545" s="468"/>
    </row>
    <row r="3546" spans="1:14" ht="20.100000000000001" customHeight="1" x14ac:dyDescent="0.2">
      <c r="A3546" s="508"/>
      <c r="B3546" s="508"/>
      <c r="C3546" s="508"/>
      <c r="D3546" s="508"/>
      <c r="E3546" s="508"/>
      <c r="F3546" s="508"/>
      <c r="G3546" s="508"/>
      <c r="H3546" s="508"/>
      <c r="I3546" s="508"/>
      <c r="J3546" s="508"/>
      <c r="K3546" s="508"/>
      <c r="L3546" s="468"/>
      <c r="M3546" s="468"/>
      <c r="N3546" s="468"/>
    </row>
    <row r="3547" spans="1:14" ht="20.100000000000001" customHeight="1" x14ac:dyDescent="0.2">
      <c r="A3547" s="508"/>
      <c r="B3547" s="508"/>
      <c r="C3547" s="508"/>
      <c r="D3547" s="508"/>
      <c r="E3547" s="508"/>
      <c r="F3547" s="508"/>
      <c r="G3547" s="508"/>
      <c r="H3547" s="508"/>
      <c r="I3547" s="508"/>
      <c r="J3547" s="508"/>
      <c r="K3547" s="508"/>
      <c r="L3547" s="468"/>
      <c r="M3547" s="468"/>
      <c r="N3547" s="468"/>
    </row>
    <row r="3548" spans="1:14" ht="20.100000000000001" customHeight="1" x14ac:dyDescent="0.2">
      <c r="A3548" s="508"/>
      <c r="B3548" s="508"/>
      <c r="C3548" s="508"/>
      <c r="D3548" s="508"/>
      <c r="E3548" s="508"/>
      <c r="F3548" s="508"/>
      <c r="G3548" s="508"/>
      <c r="H3548" s="508"/>
      <c r="I3548" s="508"/>
      <c r="J3548" s="508"/>
      <c r="K3548" s="508"/>
      <c r="L3548" s="468"/>
      <c r="M3548" s="468"/>
      <c r="N3548" s="468"/>
    </row>
    <row r="3549" spans="1:14" ht="20.100000000000001" customHeight="1" x14ac:dyDescent="0.2">
      <c r="A3549" s="508"/>
      <c r="B3549" s="508"/>
      <c r="C3549" s="508"/>
      <c r="D3549" s="508"/>
      <c r="E3549" s="508"/>
      <c r="F3549" s="508"/>
      <c r="G3549" s="508"/>
      <c r="H3549" s="508"/>
      <c r="I3549" s="508"/>
      <c r="J3549" s="508"/>
      <c r="K3549" s="508"/>
      <c r="L3549" s="468"/>
      <c r="M3549" s="468"/>
      <c r="N3549" s="468"/>
    </row>
    <row r="3550" spans="1:14" ht="20.100000000000001" customHeight="1" x14ac:dyDescent="0.2">
      <c r="A3550" s="508"/>
      <c r="B3550" s="508"/>
      <c r="C3550" s="508"/>
      <c r="D3550" s="508"/>
      <c r="E3550" s="508"/>
      <c r="F3550" s="508"/>
      <c r="G3550" s="508"/>
      <c r="H3550" s="508"/>
      <c r="I3550" s="508"/>
      <c r="J3550" s="508"/>
      <c r="K3550" s="508"/>
      <c r="L3550" s="468"/>
      <c r="M3550" s="468"/>
      <c r="N3550" s="468"/>
    </row>
    <row r="3551" spans="1:14" ht="20.100000000000001" customHeight="1" x14ac:dyDescent="0.2">
      <c r="A3551" s="508"/>
      <c r="B3551" s="508"/>
      <c r="C3551" s="508"/>
      <c r="D3551" s="508"/>
      <c r="E3551" s="508"/>
      <c r="F3551" s="508"/>
      <c r="G3551" s="508"/>
      <c r="H3551" s="508"/>
      <c r="I3551" s="508"/>
      <c r="J3551" s="508"/>
      <c r="K3551" s="508"/>
      <c r="L3551" s="468"/>
      <c r="M3551" s="468"/>
      <c r="N3551" s="468"/>
    </row>
    <row r="3552" spans="1:14" ht="20.100000000000001" customHeight="1" x14ac:dyDescent="0.2">
      <c r="A3552" s="508"/>
      <c r="B3552" s="508"/>
      <c r="C3552" s="508"/>
      <c r="D3552" s="508"/>
      <c r="E3552" s="508"/>
      <c r="F3552" s="508"/>
      <c r="G3552" s="508"/>
      <c r="H3552" s="508"/>
      <c r="I3552" s="508"/>
      <c r="J3552" s="508"/>
      <c r="K3552" s="508"/>
      <c r="L3552" s="468"/>
      <c r="M3552" s="468"/>
      <c r="N3552" s="468"/>
    </row>
    <row r="3553" spans="1:14" ht="20.100000000000001" customHeight="1" x14ac:dyDescent="0.2">
      <c r="A3553" s="508"/>
      <c r="B3553" s="508"/>
      <c r="C3553" s="508"/>
      <c r="D3553" s="508"/>
      <c r="E3553" s="508"/>
      <c r="F3553" s="508"/>
      <c r="G3553" s="508"/>
      <c r="H3553" s="508"/>
      <c r="I3553" s="508"/>
      <c r="J3553" s="508"/>
      <c r="K3553" s="508"/>
      <c r="L3553" s="468"/>
      <c r="M3553" s="468"/>
      <c r="N3553" s="468"/>
    </row>
    <row r="3554" spans="1:14" ht="20.100000000000001" customHeight="1" x14ac:dyDescent="0.2">
      <c r="A3554" s="508"/>
      <c r="B3554" s="508"/>
      <c r="C3554" s="508"/>
      <c r="D3554" s="508"/>
      <c r="E3554" s="508"/>
      <c r="F3554" s="508"/>
      <c r="G3554" s="508"/>
      <c r="H3554" s="508"/>
      <c r="I3554" s="508"/>
      <c r="J3554" s="508"/>
      <c r="K3554" s="508"/>
      <c r="L3554" s="468"/>
      <c r="M3554" s="468"/>
      <c r="N3554" s="468"/>
    </row>
    <row r="3555" spans="1:14" ht="20.100000000000001" customHeight="1" x14ac:dyDescent="0.2">
      <c r="A3555" s="508"/>
      <c r="B3555" s="508"/>
      <c r="C3555" s="508"/>
      <c r="D3555" s="508"/>
      <c r="E3555" s="508"/>
      <c r="F3555" s="508"/>
      <c r="G3555" s="508"/>
      <c r="H3555" s="508"/>
      <c r="I3555" s="508"/>
      <c r="J3555" s="508"/>
      <c r="K3555" s="508"/>
      <c r="L3555" s="468"/>
      <c r="M3555" s="468"/>
      <c r="N3555" s="468"/>
    </row>
    <row r="3556" spans="1:14" ht="20.100000000000001" customHeight="1" x14ac:dyDescent="0.2">
      <c r="A3556" s="508"/>
      <c r="B3556" s="508"/>
      <c r="C3556" s="508"/>
      <c r="D3556" s="508"/>
      <c r="E3556" s="508"/>
      <c r="F3556" s="508"/>
      <c r="G3556" s="508"/>
      <c r="H3556" s="508"/>
      <c r="I3556" s="508"/>
      <c r="J3556" s="508"/>
      <c r="K3556" s="508"/>
      <c r="L3556" s="468"/>
      <c r="M3556" s="468"/>
      <c r="N3556" s="468"/>
    </row>
    <row r="3557" spans="1:14" ht="20.100000000000001" customHeight="1" x14ac:dyDescent="0.2">
      <c r="A3557" s="508"/>
      <c r="B3557" s="508"/>
      <c r="C3557" s="508"/>
      <c r="D3557" s="508"/>
      <c r="E3557" s="508"/>
      <c r="F3557" s="508"/>
      <c r="G3557" s="508"/>
      <c r="H3557" s="508"/>
      <c r="I3557" s="508"/>
      <c r="J3557" s="508"/>
      <c r="K3557" s="508"/>
      <c r="L3557" s="468"/>
      <c r="M3557" s="468"/>
      <c r="N3557" s="468"/>
    </row>
    <row r="3558" spans="1:14" ht="20.100000000000001" customHeight="1" x14ac:dyDescent="0.2">
      <c r="A3558" s="508"/>
      <c r="B3558" s="508"/>
      <c r="C3558" s="508"/>
      <c r="D3558" s="508"/>
      <c r="E3558" s="508"/>
      <c r="F3558" s="508"/>
      <c r="G3558" s="508"/>
      <c r="H3558" s="508"/>
      <c r="I3558" s="508"/>
      <c r="J3558" s="508"/>
      <c r="K3558" s="508"/>
      <c r="L3558" s="468"/>
      <c r="M3558" s="468"/>
      <c r="N3558" s="468"/>
    </row>
    <row r="3559" spans="1:14" ht="20.100000000000001" customHeight="1" x14ac:dyDescent="0.2">
      <c r="A3559" s="508"/>
      <c r="B3559" s="508"/>
      <c r="C3559" s="508"/>
      <c r="D3559" s="508"/>
      <c r="E3559" s="508"/>
      <c r="F3559" s="508"/>
      <c r="G3559" s="508"/>
      <c r="H3559" s="508"/>
      <c r="I3559" s="508"/>
      <c r="J3559" s="508"/>
      <c r="K3559" s="508"/>
      <c r="L3559" s="468"/>
      <c r="M3559" s="468"/>
      <c r="N3559" s="468"/>
    </row>
    <row r="3560" spans="1:14" ht="20.100000000000001" customHeight="1" x14ac:dyDescent="0.2">
      <c r="A3560" s="508"/>
      <c r="B3560" s="508"/>
      <c r="C3560" s="508"/>
      <c r="D3560" s="508"/>
      <c r="E3560" s="508"/>
      <c r="F3560" s="508"/>
      <c r="G3560" s="508"/>
      <c r="H3560" s="508"/>
      <c r="I3560" s="508"/>
      <c r="J3560" s="508"/>
      <c r="K3560" s="508"/>
      <c r="L3560" s="468"/>
      <c r="M3560" s="468"/>
      <c r="N3560" s="468"/>
    </row>
    <row r="3561" spans="1:14" ht="20.100000000000001" customHeight="1" x14ac:dyDescent="0.2">
      <c r="A3561" s="508"/>
      <c r="B3561" s="508"/>
      <c r="C3561" s="508"/>
      <c r="D3561" s="508"/>
      <c r="E3561" s="508"/>
      <c r="F3561" s="508"/>
      <c r="G3561" s="508"/>
      <c r="H3561" s="508"/>
      <c r="I3561" s="508"/>
      <c r="J3561" s="508"/>
      <c r="K3561" s="508"/>
      <c r="L3561" s="468"/>
      <c r="M3561" s="468"/>
      <c r="N3561" s="468"/>
    </row>
    <row r="3562" spans="1:14" ht="20.100000000000001" customHeight="1" x14ac:dyDescent="0.2">
      <c r="A3562" s="508"/>
      <c r="B3562" s="508"/>
      <c r="C3562" s="508"/>
      <c r="D3562" s="508"/>
      <c r="E3562" s="508"/>
      <c r="F3562" s="508"/>
      <c r="G3562" s="508"/>
      <c r="H3562" s="508"/>
      <c r="I3562" s="508"/>
      <c r="J3562" s="508"/>
      <c r="K3562" s="508"/>
      <c r="L3562" s="468"/>
      <c r="M3562" s="468"/>
      <c r="N3562" s="468"/>
    </row>
    <row r="3563" spans="1:14" ht="20.100000000000001" customHeight="1" x14ac:dyDescent="0.2">
      <c r="A3563" s="508"/>
      <c r="B3563" s="508"/>
      <c r="C3563" s="508"/>
      <c r="D3563" s="508"/>
      <c r="E3563" s="508"/>
      <c r="F3563" s="508"/>
      <c r="G3563" s="508"/>
      <c r="H3563" s="508"/>
      <c r="I3563" s="508"/>
      <c r="J3563" s="508"/>
      <c r="K3563" s="508"/>
      <c r="L3563" s="468"/>
      <c r="M3563" s="468"/>
      <c r="N3563" s="468"/>
    </row>
    <row r="3564" spans="1:14" ht="20.100000000000001" customHeight="1" x14ac:dyDescent="0.2">
      <c r="A3564" s="508"/>
      <c r="B3564" s="508"/>
      <c r="C3564" s="508"/>
      <c r="D3564" s="508"/>
      <c r="E3564" s="508"/>
      <c r="F3564" s="508"/>
      <c r="G3564" s="508"/>
      <c r="H3564" s="508"/>
      <c r="I3564" s="508"/>
      <c r="J3564" s="508"/>
      <c r="K3564" s="508"/>
      <c r="L3564" s="468"/>
      <c r="M3564" s="468"/>
      <c r="N3564" s="468"/>
    </row>
    <row r="3565" spans="1:14" ht="20.100000000000001" customHeight="1" x14ac:dyDescent="0.2">
      <c r="A3565" s="468"/>
      <c r="B3565" s="468"/>
      <c r="C3565" s="468"/>
      <c r="D3565" s="468"/>
      <c r="E3565" s="468"/>
      <c r="F3565" s="468"/>
      <c r="G3565" s="468"/>
      <c r="H3565" s="468"/>
      <c r="I3565" s="468"/>
      <c r="J3565" s="468"/>
      <c r="K3565" s="468"/>
      <c r="L3565" s="468"/>
      <c r="M3565" s="468"/>
      <c r="N3565" s="468"/>
    </row>
    <row r="3566" spans="1:14" ht="20.100000000000001" customHeight="1" x14ac:dyDescent="0.2">
      <c r="A3566" s="468"/>
      <c r="B3566" s="468"/>
      <c r="C3566" s="468"/>
      <c r="D3566" s="468"/>
      <c r="E3566" s="468"/>
      <c r="F3566" s="468"/>
      <c r="G3566" s="468"/>
      <c r="H3566" s="468"/>
      <c r="I3566" s="468"/>
      <c r="J3566" s="468"/>
      <c r="K3566" s="468"/>
      <c r="L3566" s="468"/>
      <c r="M3566" s="468"/>
      <c r="N3566" s="468"/>
    </row>
    <row r="3567" spans="1:14" ht="20.100000000000001" customHeight="1" x14ac:dyDescent="0.2">
      <c r="A3567" s="468"/>
      <c r="B3567" s="468"/>
      <c r="C3567" s="468"/>
      <c r="D3567" s="468"/>
      <c r="E3567" s="468"/>
      <c r="F3567" s="468"/>
      <c r="G3567" s="468"/>
      <c r="H3567" s="468"/>
      <c r="I3567" s="468"/>
      <c r="J3567" s="468"/>
      <c r="K3567" s="468"/>
      <c r="L3567" s="468"/>
      <c r="M3567" s="468"/>
      <c r="N3567" s="468"/>
    </row>
    <row r="3568" spans="1:14" ht="20.100000000000001" customHeight="1" x14ac:dyDescent="0.2">
      <c r="A3568" s="468"/>
      <c r="B3568" s="468"/>
      <c r="C3568" s="468"/>
      <c r="D3568" s="468"/>
      <c r="E3568" s="468"/>
      <c r="F3568" s="468"/>
      <c r="G3568" s="468"/>
      <c r="H3568" s="468"/>
      <c r="I3568" s="468"/>
      <c r="J3568" s="468"/>
      <c r="K3568" s="468"/>
      <c r="L3568" s="468"/>
      <c r="M3568" s="468"/>
      <c r="N3568" s="468"/>
    </row>
    <row r="3569" spans="1:14" ht="20.100000000000001" customHeight="1" x14ac:dyDescent="0.2">
      <c r="A3569" s="468"/>
      <c r="B3569" s="468"/>
      <c r="C3569" s="468"/>
      <c r="D3569" s="468"/>
      <c r="E3569" s="468"/>
      <c r="F3569" s="468"/>
      <c r="G3569" s="468"/>
      <c r="H3569" s="468"/>
      <c r="I3569" s="468"/>
      <c r="J3569" s="468"/>
      <c r="K3569" s="468"/>
      <c r="L3569" s="468"/>
      <c r="M3569" s="468"/>
      <c r="N3569" s="468"/>
    </row>
    <row r="3570" spans="1:14" ht="20.100000000000001" customHeight="1" x14ac:dyDescent="0.2">
      <c r="A3570" s="468"/>
      <c r="B3570" s="468"/>
      <c r="C3570" s="468"/>
      <c r="D3570" s="468"/>
      <c r="E3570" s="468"/>
      <c r="F3570" s="468"/>
      <c r="G3570" s="468"/>
      <c r="H3570" s="468"/>
      <c r="I3570" s="468"/>
      <c r="J3570" s="468"/>
      <c r="K3570" s="468"/>
      <c r="L3570" s="468"/>
      <c r="M3570" s="468"/>
      <c r="N3570" s="468"/>
    </row>
    <row r="3571" spans="1:14" ht="20.100000000000001" customHeight="1" x14ac:dyDescent="0.2">
      <c r="A3571" s="468"/>
      <c r="B3571" s="468"/>
      <c r="C3571" s="468"/>
      <c r="D3571" s="468"/>
      <c r="E3571" s="468"/>
      <c r="F3571" s="468"/>
      <c r="G3571" s="468"/>
      <c r="H3571" s="468"/>
      <c r="I3571" s="468"/>
      <c r="J3571" s="468"/>
      <c r="K3571" s="468"/>
      <c r="L3571" s="468"/>
      <c r="M3571" s="468"/>
      <c r="N3571" s="468"/>
    </row>
    <row r="3572" spans="1:14" ht="20.100000000000001" customHeight="1" x14ac:dyDescent="0.2">
      <c r="A3572" s="468"/>
      <c r="B3572" s="468"/>
      <c r="C3572" s="468"/>
      <c r="D3572" s="468"/>
      <c r="E3572" s="468"/>
      <c r="F3572" s="468"/>
      <c r="G3572" s="468"/>
      <c r="H3572" s="468"/>
      <c r="I3572" s="468"/>
      <c r="J3572" s="468"/>
      <c r="K3572" s="468"/>
      <c r="L3572" s="468"/>
      <c r="M3572" s="468"/>
      <c r="N3572" s="468"/>
    </row>
    <row r="3573" spans="1:14" x14ac:dyDescent="0.2">
      <c r="A3573" s="468"/>
      <c r="B3573" s="468"/>
      <c r="C3573" s="468"/>
      <c r="D3573" s="468"/>
      <c r="E3573" s="468"/>
      <c r="F3573" s="468"/>
      <c r="G3573" s="468"/>
      <c r="H3573" s="468"/>
      <c r="I3573" s="468"/>
      <c r="J3573" s="468"/>
      <c r="K3573" s="468"/>
      <c r="L3573" s="468"/>
      <c r="M3573" s="468"/>
      <c r="N3573" s="468"/>
    </row>
    <row r="3574" spans="1:14" x14ac:dyDescent="0.2">
      <c r="A3574" s="468"/>
      <c r="B3574" s="468"/>
      <c r="C3574" s="468"/>
      <c r="D3574" s="468"/>
      <c r="E3574" s="468"/>
      <c r="F3574" s="468"/>
      <c r="G3574" s="468"/>
      <c r="H3574" s="468"/>
      <c r="I3574" s="468"/>
      <c r="J3574" s="468"/>
      <c r="K3574" s="468"/>
      <c r="L3574" s="468"/>
      <c r="M3574" s="468"/>
      <c r="N3574" s="468"/>
    </row>
    <row r="3575" spans="1:14" x14ac:dyDescent="0.2">
      <c r="A3575" s="468"/>
      <c r="B3575" s="468"/>
      <c r="C3575" s="468"/>
      <c r="D3575" s="468"/>
      <c r="E3575" s="468"/>
      <c r="F3575" s="468"/>
      <c r="G3575" s="468"/>
      <c r="H3575" s="468"/>
      <c r="I3575" s="468"/>
      <c r="J3575" s="468"/>
      <c r="K3575" s="468"/>
      <c r="L3575" s="468"/>
      <c r="M3575" s="468"/>
      <c r="N3575" s="468"/>
    </row>
    <row r="3576" spans="1:14" x14ac:dyDescent="0.2">
      <c r="A3576" s="468"/>
      <c r="B3576" s="468"/>
      <c r="C3576" s="468"/>
      <c r="D3576" s="468"/>
      <c r="E3576" s="468"/>
      <c r="F3576" s="468"/>
      <c r="G3576" s="468"/>
      <c r="H3576" s="468"/>
      <c r="I3576" s="468"/>
      <c r="J3576" s="468"/>
      <c r="K3576" s="468"/>
      <c r="L3576" s="468"/>
      <c r="M3576" s="468"/>
      <c r="N3576" s="468"/>
    </row>
    <row r="3577" spans="1:14" x14ac:dyDescent="0.2">
      <c r="A3577" s="468"/>
      <c r="B3577" s="468"/>
      <c r="C3577" s="468"/>
      <c r="D3577" s="468"/>
      <c r="E3577" s="468"/>
      <c r="F3577" s="468"/>
      <c r="G3577" s="468"/>
      <c r="H3577" s="468"/>
      <c r="I3577" s="468"/>
      <c r="J3577" s="468"/>
      <c r="K3577" s="468"/>
      <c r="L3577" s="468"/>
      <c r="M3577" s="468"/>
      <c r="N3577" s="468"/>
    </row>
    <row r="3578" spans="1:14" x14ac:dyDescent="0.2">
      <c r="A3578" s="468"/>
      <c r="B3578" s="468"/>
      <c r="C3578" s="468"/>
      <c r="D3578" s="468"/>
      <c r="E3578" s="468"/>
      <c r="F3578" s="468"/>
      <c r="G3578" s="468"/>
      <c r="H3578" s="468"/>
      <c r="I3578" s="468"/>
      <c r="J3578" s="468"/>
      <c r="K3578" s="468"/>
      <c r="L3578" s="468"/>
      <c r="M3578" s="468"/>
      <c r="N3578" s="468"/>
    </row>
    <row r="3579" spans="1:14" x14ac:dyDescent="0.2">
      <c r="A3579" s="468"/>
      <c r="B3579" s="468"/>
      <c r="C3579" s="468"/>
      <c r="D3579" s="468"/>
      <c r="E3579" s="468"/>
      <c r="F3579" s="468"/>
      <c r="G3579" s="468"/>
      <c r="H3579" s="468"/>
      <c r="I3579" s="468"/>
      <c r="J3579" s="468"/>
      <c r="K3579" s="468"/>
      <c r="L3579" s="468"/>
      <c r="M3579" s="468"/>
      <c r="N3579" s="468"/>
    </row>
    <row r="3580" spans="1:14" x14ac:dyDescent="0.2">
      <c r="A3580" s="468"/>
      <c r="B3580" s="468"/>
      <c r="C3580" s="468"/>
      <c r="D3580" s="468"/>
      <c r="E3580" s="468"/>
      <c r="F3580" s="468"/>
      <c r="G3580" s="468"/>
      <c r="H3580" s="468"/>
      <c r="I3580" s="468"/>
      <c r="J3580" s="468"/>
      <c r="K3580" s="468"/>
      <c r="L3580" s="468"/>
      <c r="M3580" s="468"/>
      <c r="N3580" s="468"/>
    </row>
    <row r="3581" spans="1:14" x14ac:dyDescent="0.2">
      <c r="A3581" s="468"/>
      <c r="B3581" s="468"/>
      <c r="C3581" s="468"/>
      <c r="D3581" s="468"/>
      <c r="E3581" s="468"/>
      <c r="F3581" s="468"/>
      <c r="G3581" s="468"/>
      <c r="H3581" s="468"/>
      <c r="I3581" s="468"/>
      <c r="J3581" s="468"/>
      <c r="K3581" s="468"/>
      <c r="L3581" s="468"/>
      <c r="M3581" s="468"/>
      <c r="N3581" s="468"/>
    </row>
    <row r="3582" spans="1:14" x14ac:dyDescent="0.2">
      <c r="A3582" s="468"/>
      <c r="B3582" s="468"/>
      <c r="C3582" s="468"/>
      <c r="D3582" s="468"/>
      <c r="E3582" s="468"/>
      <c r="F3582" s="468"/>
      <c r="G3582" s="468"/>
      <c r="H3582" s="468"/>
      <c r="I3582" s="468"/>
      <c r="J3582" s="468"/>
      <c r="K3582" s="468"/>
      <c r="L3582" s="468"/>
      <c r="M3582" s="468"/>
      <c r="N3582" s="468"/>
    </row>
    <row r="3583" spans="1:14" x14ac:dyDescent="0.2">
      <c r="A3583" s="468"/>
      <c r="B3583" s="468"/>
      <c r="C3583" s="468"/>
      <c r="D3583" s="468"/>
      <c r="E3583" s="468"/>
      <c r="F3583" s="468"/>
      <c r="G3583" s="468"/>
      <c r="H3583" s="468"/>
      <c r="I3583" s="468"/>
      <c r="J3583" s="468"/>
      <c r="K3583" s="468"/>
      <c r="L3583" s="468"/>
      <c r="M3583" s="468"/>
      <c r="N3583" s="468"/>
    </row>
    <row r="3584" spans="1:14" x14ac:dyDescent="0.2">
      <c r="A3584" s="468"/>
      <c r="B3584" s="468"/>
      <c r="C3584" s="468"/>
      <c r="D3584" s="468"/>
      <c r="E3584" s="468"/>
      <c r="F3584" s="468"/>
      <c r="G3584" s="468"/>
      <c r="H3584" s="468"/>
      <c r="I3584" s="468"/>
      <c r="J3584" s="468"/>
      <c r="K3584" s="468"/>
      <c r="L3584" s="468"/>
      <c r="M3584" s="468"/>
      <c r="N3584" s="468"/>
    </row>
    <row r="3585" spans="1:14" ht="26.25" x14ac:dyDescent="0.4">
      <c r="A3585" s="511" t="s">
        <v>31</v>
      </c>
      <c r="B3585" s="470"/>
      <c r="C3585" s="470"/>
      <c r="D3585" s="470"/>
      <c r="E3585" s="470"/>
      <c r="F3585" s="468"/>
      <c r="G3585" s="468"/>
      <c r="H3585" s="468"/>
      <c r="I3585" s="468"/>
      <c r="J3585" s="468"/>
      <c r="K3585" s="468"/>
      <c r="L3585" s="470"/>
      <c r="M3585" s="470"/>
      <c r="N3585" s="468"/>
    </row>
    <row r="3586" spans="1:14" x14ac:dyDescent="0.2">
      <c r="A3586" s="468"/>
      <c r="B3586" s="468"/>
      <c r="C3586" s="468"/>
      <c r="D3586" s="468"/>
      <c r="E3586" s="468"/>
      <c r="F3586" s="468"/>
      <c r="G3586" s="468"/>
      <c r="H3586" s="468"/>
      <c r="I3586" s="468"/>
      <c r="J3586" s="468"/>
      <c r="K3586" s="468"/>
      <c r="L3586" s="468"/>
      <c r="M3586" s="468"/>
      <c r="N3586" s="468"/>
    </row>
    <row r="3587" spans="1:14" ht="23.25" x14ac:dyDescent="0.35">
      <c r="A3587" s="647" t="s">
        <v>617</v>
      </c>
      <c r="B3587" s="510"/>
      <c r="C3587" s="510"/>
      <c r="D3587" s="510"/>
      <c r="E3587" s="510"/>
      <c r="F3587" s="468"/>
      <c r="G3587" s="468"/>
      <c r="H3587" s="468"/>
      <c r="I3587" s="468"/>
      <c r="J3587" s="468"/>
      <c r="K3587" s="468"/>
      <c r="L3587" s="510"/>
      <c r="M3587" s="510"/>
      <c r="N3587" s="468"/>
    </row>
    <row r="3588" spans="1:14" x14ac:dyDescent="0.2">
      <c r="A3588" s="468"/>
      <c r="B3588" s="468"/>
      <c r="C3588" s="468"/>
      <c r="D3588" s="468"/>
      <c r="E3588" s="468"/>
      <c r="F3588" s="468"/>
      <c r="G3588" s="468"/>
      <c r="H3588" s="468"/>
      <c r="I3588" s="468"/>
      <c r="J3588" s="468"/>
      <c r="K3588" s="468"/>
      <c r="L3588" s="468"/>
      <c r="M3588" s="468"/>
      <c r="N3588" s="468"/>
    </row>
    <row r="3589" spans="1:14" x14ac:dyDescent="0.2">
      <c r="A3589" s="466"/>
      <c r="B3589" s="466"/>
      <c r="C3589" s="466"/>
      <c r="D3589" s="466"/>
      <c r="E3589" s="466"/>
      <c r="F3589" s="466"/>
      <c r="G3589" s="466"/>
      <c r="H3589" s="466"/>
      <c r="I3589" s="466"/>
      <c r="J3589" s="466"/>
      <c r="K3589" s="466"/>
    </row>
    <row r="3590" spans="1:14" x14ac:dyDescent="0.2">
      <c r="A3590" s="466"/>
      <c r="B3590" s="466"/>
      <c r="C3590" s="466"/>
      <c r="D3590" s="466"/>
      <c r="E3590" s="466"/>
      <c r="F3590" s="466"/>
      <c r="G3590" s="466"/>
      <c r="H3590" s="466"/>
      <c r="I3590" s="466"/>
      <c r="J3590" s="466"/>
      <c r="K3590" s="466"/>
    </row>
    <row r="3591" spans="1:14" x14ac:dyDescent="0.2">
      <c r="A3591" s="466"/>
      <c r="B3591" s="466"/>
      <c r="C3591" s="466"/>
      <c r="D3591" s="466"/>
      <c r="E3591" s="466"/>
      <c r="F3591" s="466"/>
      <c r="G3591" s="466"/>
      <c r="H3591" s="466"/>
      <c r="I3591" s="466"/>
      <c r="J3591" s="466"/>
      <c r="K3591" s="466"/>
    </row>
    <row r="3592" spans="1:14" x14ac:dyDescent="0.2">
      <c r="A3592" s="466"/>
      <c r="B3592" s="466"/>
      <c r="C3592" s="466"/>
      <c r="D3592" s="466"/>
      <c r="E3592" s="466"/>
      <c r="F3592" s="466"/>
      <c r="G3592" s="466"/>
      <c r="H3592" s="466"/>
      <c r="I3592" s="466"/>
      <c r="J3592" s="466"/>
      <c r="K3592" s="466"/>
    </row>
    <row r="3593" spans="1:14" x14ac:dyDescent="0.2">
      <c r="A3593" s="466"/>
      <c r="B3593" s="466"/>
      <c r="C3593" s="466"/>
      <c r="D3593" s="466"/>
      <c r="E3593" s="466"/>
      <c r="F3593" s="466"/>
      <c r="G3593" s="466"/>
      <c r="H3593" s="466"/>
      <c r="I3593" s="466"/>
      <c r="J3593" s="466"/>
      <c r="K3593" s="466"/>
    </row>
    <row r="3594" spans="1:14" x14ac:dyDescent="0.2">
      <c r="A3594" s="466"/>
      <c r="B3594" s="466"/>
      <c r="C3594" s="466"/>
      <c r="D3594" s="466"/>
      <c r="E3594" s="466"/>
      <c r="F3594" s="466"/>
      <c r="G3594" s="466"/>
      <c r="H3594" s="466"/>
      <c r="I3594" s="466"/>
      <c r="J3594" s="466"/>
      <c r="K3594" s="466"/>
    </row>
    <row r="3595" spans="1:14" x14ac:dyDescent="0.2">
      <c r="A3595" s="466"/>
      <c r="B3595" s="466"/>
      <c r="C3595" s="466"/>
      <c r="D3595" s="466"/>
      <c r="E3595" s="466"/>
      <c r="F3595" s="466"/>
      <c r="G3595" s="466"/>
      <c r="H3595" s="466"/>
      <c r="I3595" s="466"/>
      <c r="J3595" s="466"/>
      <c r="K3595" s="466"/>
    </row>
    <row r="3596" spans="1:14" ht="26.25" x14ac:dyDescent="0.4">
      <c r="F3596" s="473"/>
      <c r="G3596" s="473"/>
      <c r="H3596" s="473"/>
      <c r="I3596" s="473"/>
      <c r="J3596" s="473"/>
      <c r="K3596" s="473"/>
    </row>
    <row r="3597" spans="1:14" x14ac:dyDescent="0.2">
      <c r="F3597" s="14"/>
      <c r="G3597" s="14"/>
      <c r="H3597" s="14"/>
      <c r="I3597" s="14"/>
      <c r="J3597" s="14"/>
      <c r="K3597" s="14"/>
    </row>
    <row r="3598" spans="1:14" ht="23.25" x14ac:dyDescent="0.35">
      <c r="F3598" s="474"/>
      <c r="G3598" s="474"/>
      <c r="H3598" s="474"/>
      <c r="I3598" s="474"/>
      <c r="J3598" s="474"/>
      <c r="K3598" s="474"/>
    </row>
    <row r="3599" spans="1:14" x14ac:dyDescent="0.2">
      <c r="A3599" s="466"/>
      <c r="B3599" s="466"/>
      <c r="C3599" s="466"/>
      <c r="D3599" s="466"/>
      <c r="E3599" s="466"/>
      <c r="F3599" s="466"/>
      <c r="G3599" s="466"/>
      <c r="H3599" s="466"/>
      <c r="I3599" s="466"/>
      <c r="J3599" s="466"/>
      <c r="K3599" s="466"/>
    </row>
  </sheetData>
  <mergeCells count="526">
    <mergeCell ref="C3436:N3437"/>
    <mergeCell ref="C3464:N3465"/>
    <mergeCell ref="A3416:K3416"/>
    <mergeCell ref="A1894:G1894"/>
    <mergeCell ref="B1873:C1873"/>
    <mergeCell ref="A2423:D2423"/>
    <mergeCell ref="F2423:H2423"/>
    <mergeCell ref="F2327:H2327"/>
    <mergeCell ref="A2339:G2339"/>
    <mergeCell ref="A2353:D2353"/>
    <mergeCell ref="F2353:H2353"/>
    <mergeCell ref="A2379:N2379"/>
    <mergeCell ref="A2381:N2381"/>
    <mergeCell ref="A2383:G2383"/>
    <mergeCell ref="J2384:M2384"/>
    <mergeCell ref="A2397:D2397"/>
    <mergeCell ref="F2397:H2397"/>
    <mergeCell ref="A1892:N1892"/>
    <mergeCell ref="L2013:M2013"/>
    <mergeCell ref="I1998:J1998"/>
    <mergeCell ref="L1998:M1998"/>
    <mergeCell ref="A1962:N1962"/>
    <mergeCell ref="A1964:N1964"/>
    <mergeCell ref="D1934:F1934"/>
    <mergeCell ref="B1830:C1830"/>
    <mergeCell ref="M296:N296"/>
    <mergeCell ref="A310:F310"/>
    <mergeCell ref="M310:N310"/>
    <mergeCell ref="A312:N312"/>
    <mergeCell ref="M314:N314"/>
    <mergeCell ref="M316:N316"/>
    <mergeCell ref="A307:F307"/>
    <mergeCell ref="M307:N307"/>
    <mergeCell ref="A308:F308"/>
    <mergeCell ref="M308:N308"/>
    <mergeCell ref="M347:N347"/>
    <mergeCell ref="A348:K348"/>
    <mergeCell ref="A318:H318"/>
    <mergeCell ref="A331:F331"/>
    <mergeCell ref="M331:N331"/>
    <mergeCell ref="A333:K333"/>
    <mergeCell ref="M333:N333"/>
    <mergeCell ref="A334:K334"/>
    <mergeCell ref="A336:F336"/>
    <mergeCell ref="A337:F337"/>
    <mergeCell ref="A339:K339"/>
    <mergeCell ref="A346:K346"/>
    <mergeCell ref="M346:N346"/>
    <mergeCell ref="B13:K13"/>
    <mergeCell ref="B14:K14"/>
    <mergeCell ref="B128:N135"/>
    <mergeCell ref="M323:N323"/>
    <mergeCell ref="M324:N324"/>
    <mergeCell ref="A1737:N1737"/>
    <mergeCell ref="B1827:C1827"/>
    <mergeCell ref="B1828:C1828"/>
    <mergeCell ref="B1829:C1829"/>
    <mergeCell ref="A309:F309"/>
    <mergeCell ref="M309:N309"/>
    <mergeCell ref="M299:N299"/>
    <mergeCell ref="M300:N300"/>
    <mergeCell ref="M305:N305"/>
    <mergeCell ref="A306:F306"/>
    <mergeCell ref="M306:N306"/>
    <mergeCell ref="A297:F297"/>
    <mergeCell ref="A298:F298"/>
    <mergeCell ref="M297:N297"/>
    <mergeCell ref="M298:N298"/>
    <mergeCell ref="M301:N301"/>
    <mergeCell ref="M302:N302"/>
    <mergeCell ref="M303:N303"/>
    <mergeCell ref="A305:F305"/>
    <mergeCell ref="M292:N292"/>
    <mergeCell ref="M293:N293"/>
    <mergeCell ref="M295:N295"/>
    <mergeCell ref="M285:N285"/>
    <mergeCell ref="M286:N286"/>
    <mergeCell ref="M287:N287"/>
    <mergeCell ref="M288:N288"/>
    <mergeCell ref="M289:N289"/>
    <mergeCell ref="M290:N290"/>
    <mergeCell ref="A268:F268"/>
    <mergeCell ref="M268:N268"/>
    <mergeCell ref="A270:F270"/>
    <mergeCell ref="M270:N270"/>
    <mergeCell ref="M271:N271"/>
    <mergeCell ref="M272:N272"/>
    <mergeCell ref="A264:N264"/>
    <mergeCell ref="A266:N266"/>
    <mergeCell ref="M291:N291"/>
    <mergeCell ref="M279:N279"/>
    <mergeCell ref="M281:N281"/>
    <mergeCell ref="M282:N282"/>
    <mergeCell ref="M283:N283"/>
    <mergeCell ref="M284:N284"/>
    <mergeCell ref="M273:N273"/>
    <mergeCell ref="M274:N274"/>
    <mergeCell ref="M275:N275"/>
    <mergeCell ref="A281:F281"/>
    <mergeCell ref="A314:F314"/>
    <mergeCell ref="A316:F316"/>
    <mergeCell ref="A326:F326"/>
    <mergeCell ref="A358:F358"/>
    <mergeCell ref="A360:F360"/>
    <mergeCell ref="A350:N350"/>
    <mergeCell ref="A352:F352"/>
    <mergeCell ref="M352:N352"/>
    <mergeCell ref="A354:F354"/>
    <mergeCell ref="M354:N354"/>
    <mergeCell ref="M345:N345"/>
    <mergeCell ref="M348:N348"/>
    <mergeCell ref="M342:N342"/>
    <mergeCell ref="M343:N343"/>
    <mergeCell ref="M344:N344"/>
    <mergeCell ref="A328:N328"/>
    <mergeCell ref="A330:F330"/>
    <mergeCell ref="M330:N330"/>
    <mergeCell ref="M334:N334"/>
    <mergeCell ref="M337:N337"/>
    <mergeCell ref="M338:N338"/>
    <mergeCell ref="M339:N339"/>
    <mergeCell ref="A295:F295"/>
    <mergeCell ref="M276:N276"/>
    <mergeCell ref="M277:N277"/>
    <mergeCell ref="M278:N278"/>
    <mergeCell ref="A644:N644"/>
    <mergeCell ref="A608:N608"/>
    <mergeCell ref="A574:N574"/>
    <mergeCell ref="A538:N538"/>
    <mergeCell ref="M318:N318"/>
    <mergeCell ref="M319:N319"/>
    <mergeCell ref="M320:N320"/>
    <mergeCell ref="M321:N321"/>
    <mergeCell ref="A435:N435"/>
    <mergeCell ref="A437:N437"/>
    <mergeCell ref="A368:N368"/>
    <mergeCell ref="A370:N370"/>
    <mergeCell ref="M322:N322"/>
    <mergeCell ref="M325:N325"/>
    <mergeCell ref="M361:N361"/>
    <mergeCell ref="M362:N362"/>
    <mergeCell ref="M363:N363"/>
    <mergeCell ref="M364:N364"/>
    <mergeCell ref="A366:N366"/>
    <mergeCell ref="M326:N326"/>
    <mergeCell ref="A804:E804"/>
    <mergeCell ref="G804:M804"/>
    <mergeCell ref="A816:N816"/>
    <mergeCell ref="A818:E818"/>
    <mergeCell ref="H818:M818"/>
    <mergeCell ref="A800:B800"/>
    <mergeCell ref="H800:I800"/>
    <mergeCell ref="A801:B801"/>
    <mergeCell ref="H801:I801"/>
    <mergeCell ref="A802:E802"/>
    <mergeCell ref="H802:M802"/>
    <mergeCell ref="A784:N784"/>
    <mergeCell ref="A786:N786"/>
    <mergeCell ref="A788:E788"/>
    <mergeCell ref="H788:M788"/>
    <mergeCell ref="A714:N714"/>
    <mergeCell ref="A678:N678"/>
    <mergeCell ref="A356:N356"/>
    <mergeCell ref="M358:N358"/>
    <mergeCell ref="M360:N360"/>
    <mergeCell ref="A504:N504"/>
    <mergeCell ref="A471:N471"/>
    <mergeCell ref="H372:I372"/>
    <mergeCell ref="H373:I373"/>
    <mergeCell ref="A364:F364"/>
    <mergeCell ref="M365:N365"/>
    <mergeCell ref="A867:B867"/>
    <mergeCell ref="H867:I867"/>
    <mergeCell ref="A853:N853"/>
    <mergeCell ref="A855:E855"/>
    <mergeCell ref="H855:M855"/>
    <mergeCell ref="A830:B830"/>
    <mergeCell ref="H830:I830"/>
    <mergeCell ref="A831:B831"/>
    <mergeCell ref="H831:I831"/>
    <mergeCell ref="A832:E832"/>
    <mergeCell ref="H832:M832"/>
    <mergeCell ref="A883:N883"/>
    <mergeCell ref="A885:E885"/>
    <mergeCell ref="H885:M885"/>
    <mergeCell ref="A868:B868"/>
    <mergeCell ref="H868:I868"/>
    <mergeCell ref="A869:E869"/>
    <mergeCell ref="H869:M869"/>
    <mergeCell ref="D870:E870"/>
    <mergeCell ref="A871:E871"/>
    <mergeCell ref="A898:B898"/>
    <mergeCell ref="H898:I898"/>
    <mergeCell ref="A899:E899"/>
    <mergeCell ref="H899:M899"/>
    <mergeCell ref="A900:E900"/>
    <mergeCell ref="H900:M900"/>
    <mergeCell ref="A897:B897"/>
    <mergeCell ref="H897:I897"/>
    <mergeCell ref="K896:M896"/>
    <mergeCell ref="K897:M897"/>
    <mergeCell ref="A938:B938"/>
    <mergeCell ref="H938:I938"/>
    <mergeCell ref="A939:E939"/>
    <mergeCell ref="H939:M939"/>
    <mergeCell ref="A953:N953"/>
    <mergeCell ref="A937:B937"/>
    <mergeCell ref="H937:I937"/>
    <mergeCell ref="A923:N923"/>
    <mergeCell ref="A925:E925"/>
    <mergeCell ref="H925:M925"/>
    <mergeCell ref="H995:M995"/>
    <mergeCell ref="A968:B968"/>
    <mergeCell ref="H968:I968"/>
    <mergeCell ref="A969:E969"/>
    <mergeCell ref="H969:M969"/>
    <mergeCell ref="A993:N993"/>
    <mergeCell ref="A967:B967"/>
    <mergeCell ref="H967:I967"/>
    <mergeCell ref="H955:M955"/>
    <mergeCell ref="H1095:M1095"/>
    <mergeCell ref="A1078:B1078"/>
    <mergeCell ref="H1078:I1078"/>
    <mergeCell ref="A1079:E1079"/>
    <mergeCell ref="H1079:M1079"/>
    <mergeCell ref="A1093:N1093"/>
    <mergeCell ref="A1077:B1077"/>
    <mergeCell ref="H1077:I1077"/>
    <mergeCell ref="H1065:M1065"/>
    <mergeCell ref="A1095:E1095"/>
    <mergeCell ref="A1147:B1147"/>
    <mergeCell ref="H1147:I1147"/>
    <mergeCell ref="H1135:M1135"/>
    <mergeCell ref="A1108:B1108"/>
    <mergeCell ref="H1108:I1108"/>
    <mergeCell ref="A1109:E1109"/>
    <mergeCell ref="H1109:M1109"/>
    <mergeCell ref="A1133:N1133"/>
    <mergeCell ref="A1107:B1107"/>
    <mergeCell ref="H1107:I1107"/>
    <mergeCell ref="A1135:E1135"/>
    <mergeCell ref="A1178:B1178"/>
    <mergeCell ref="H1178:I1178"/>
    <mergeCell ref="A1179:E1179"/>
    <mergeCell ref="H1179:M1179"/>
    <mergeCell ref="A1203:N1203"/>
    <mergeCell ref="A1177:B1177"/>
    <mergeCell ref="H1177:I1177"/>
    <mergeCell ref="H1165:M1165"/>
    <mergeCell ref="A1148:B1148"/>
    <mergeCell ref="H1148:I1148"/>
    <mergeCell ref="A1149:E1149"/>
    <mergeCell ref="H1149:M1149"/>
    <mergeCell ref="A1163:N1163"/>
    <mergeCell ref="A1165:E1165"/>
    <mergeCell ref="C1211:D1211"/>
    <mergeCell ref="E1211:F1211"/>
    <mergeCell ref="G1211:H1211"/>
    <mergeCell ref="C1212:D1212"/>
    <mergeCell ref="E1212:F1212"/>
    <mergeCell ref="G1212:H1212"/>
    <mergeCell ref="A1205:N1205"/>
    <mergeCell ref="A1207:N1207"/>
    <mergeCell ref="C1209:D1209"/>
    <mergeCell ref="E1209:F1209"/>
    <mergeCell ref="G1209:H1209"/>
    <mergeCell ref="C1210:D1210"/>
    <mergeCell ref="E1210:F1210"/>
    <mergeCell ref="G1210:H1210"/>
    <mergeCell ref="C1213:D1213"/>
    <mergeCell ref="E1213:F1213"/>
    <mergeCell ref="G1213:H1213"/>
    <mergeCell ref="C1214:D1214"/>
    <mergeCell ref="E1214:F1214"/>
    <mergeCell ref="G1214:H1214"/>
    <mergeCell ref="C1219:D1219"/>
    <mergeCell ref="E1219:F1219"/>
    <mergeCell ref="G1219:H1219"/>
    <mergeCell ref="C1217:D1217"/>
    <mergeCell ref="E1217:F1217"/>
    <mergeCell ref="G1217:H1217"/>
    <mergeCell ref="C1218:D1218"/>
    <mergeCell ref="E1218:F1218"/>
    <mergeCell ref="G1218:H1218"/>
    <mergeCell ref="C1215:D1215"/>
    <mergeCell ref="E1215:F1215"/>
    <mergeCell ref="G1215:H1215"/>
    <mergeCell ref="C1216:D1216"/>
    <mergeCell ref="E1216:F1216"/>
    <mergeCell ref="G1216:H1216"/>
    <mergeCell ref="B1568:N1568"/>
    <mergeCell ref="A1275:N1275"/>
    <mergeCell ref="A1344:N1344"/>
    <mergeCell ref="A1484:N1484"/>
    <mergeCell ref="B1498:N1498"/>
    <mergeCell ref="B1522:K1522"/>
    <mergeCell ref="B1289:N1289"/>
    <mergeCell ref="B1313:K1313"/>
    <mergeCell ref="B1358:N1358"/>
    <mergeCell ref="B1382:K1382"/>
    <mergeCell ref="A1414:N1414"/>
    <mergeCell ref="B1222:N1222"/>
    <mergeCell ref="B1246:K1246"/>
    <mergeCell ref="B1850:C1850"/>
    <mergeCell ref="B1851:C1851"/>
    <mergeCell ref="A1554:N1554"/>
    <mergeCell ref="B1428:N1428"/>
    <mergeCell ref="B1452:K1452"/>
    <mergeCell ref="A1693:N1693"/>
    <mergeCell ref="A1695:N1695"/>
    <mergeCell ref="C1697:D1697"/>
    <mergeCell ref="E1697:F1697"/>
    <mergeCell ref="G1697:H1697"/>
    <mergeCell ref="B1637:N1637"/>
    <mergeCell ref="B1661:K1661"/>
    <mergeCell ref="B1592:K1592"/>
    <mergeCell ref="A1623:N1623"/>
    <mergeCell ref="C1698:D1698"/>
    <mergeCell ref="E1698:F1698"/>
    <mergeCell ref="G1698:H1698"/>
    <mergeCell ref="C1699:D1699"/>
    <mergeCell ref="E1699:F1699"/>
    <mergeCell ref="G1699:H1699"/>
    <mergeCell ref="C1700:D1700"/>
    <mergeCell ref="E1700:F1700"/>
    <mergeCell ref="G1700:H1700"/>
    <mergeCell ref="A1712:N1712"/>
    <mergeCell ref="B1846:C1846"/>
    <mergeCell ref="B1847:C1847"/>
    <mergeCell ref="B1848:C1848"/>
    <mergeCell ref="B1849:C1849"/>
    <mergeCell ref="B1838:C1838"/>
    <mergeCell ref="B1839:C1839"/>
    <mergeCell ref="B1840:C1840"/>
    <mergeCell ref="B1841:C1841"/>
    <mergeCell ref="B1842:C1842"/>
    <mergeCell ref="B1843:C1843"/>
    <mergeCell ref="B1835:C1835"/>
    <mergeCell ref="B1832:C1832"/>
    <mergeCell ref="B1833:C1833"/>
    <mergeCell ref="B1834:C1834"/>
    <mergeCell ref="A1738:N1738"/>
    <mergeCell ref="B1831:C1831"/>
    <mergeCell ref="A1823:N1823"/>
    <mergeCell ref="A1786:N1786"/>
    <mergeCell ref="A1761:N1761"/>
    <mergeCell ref="B1836:C1836"/>
    <mergeCell ref="B1837:C1837"/>
    <mergeCell ref="A1825:N1825"/>
    <mergeCell ref="B1844:C1844"/>
    <mergeCell ref="B1845:C1845"/>
    <mergeCell ref="B1869:C1869"/>
    <mergeCell ref="B1870:C1870"/>
    <mergeCell ref="B1871:C1871"/>
    <mergeCell ref="B1872:C1872"/>
    <mergeCell ref="B1861:C1861"/>
    <mergeCell ref="B1862:C1862"/>
    <mergeCell ref="B1863:C1863"/>
    <mergeCell ref="B1864:C1864"/>
    <mergeCell ref="B1865:C1865"/>
    <mergeCell ref="B1866:C1866"/>
    <mergeCell ref="B1852:C1852"/>
    <mergeCell ref="B1867:C1867"/>
    <mergeCell ref="B1868:C1868"/>
    <mergeCell ref="B1860:C1860"/>
    <mergeCell ref="O2105:Q2105"/>
    <mergeCell ref="A2063:N2063"/>
    <mergeCell ref="A2031:N2031"/>
    <mergeCell ref="A2065:I2065"/>
    <mergeCell ref="A2083:I2083"/>
    <mergeCell ref="A2033:G2033"/>
    <mergeCell ref="A2048:G2048"/>
    <mergeCell ref="A2477:G2477"/>
    <mergeCell ref="D2465:E2465"/>
    <mergeCell ref="A2451:G2451"/>
    <mergeCell ref="A2311:N2311"/>
    <mergeCell ref="A2313:G2313"/>
    <mergeCell ref="A2409:G2409"/>
    <mergeCell ref="A2226:N2226"/>
    <mergeCell ref="A2118:D2118"/>
    <mergeCell ref="F2118:H2118"/>
    <mergeCell ref="A2100:N2100"/>
    <mergeCell ref="A2102:N2102"/>
    <mergeCell ref="A2104:G2104"/>
    <mergeCell ref="J2105:M2105"/>
    <mergeCell ref="A3421:B3422"/>
    <mergeCell ref="A3423:B3424"/>
    <mergeCell ref="A3425:B3426"/>
    <mergeCell ref="G2465:I2465"/>
    <mergeCell ref="A2521:N2521"/>
    <mergeCell ref="A2223:N2223"/>
    <mergeCell ref="A2224:N2224"/>
    <mergeCell ref="A2519:N2519"/>
    <mergeCell ref="A2228:N2228"/>
    <mergeCell ref="A2230:N2230"/>
    <mergeCell ref="A2232:N2232"/>
    <mergeCell ref="A2449:N2449"/>
    <mergeCell ref="A2283:D2283"/>
    <mergeCell ref="F2283:H2283"/>
    <mergeCell ref="A2269:G2269"/>
    <mergeCell ref="A2257:D2257"/>
    <mergeCell ref="F2257:H2257"/>
    <mergeCell ref="A2239:N2239"/>
    <mergeCell ref="A2241:N2241"/>
    <mergeCell ref="A2243:G2243"/>
    <mergeCell ref="J2244:M2244"/>
    <mergeCell ref="J2314:M2314"/>
    <mergeCell ref="A2327:D2327"/>
    <mergeCell ref="A2309:N2309"/>
    <mergeCell ref="A3462:B3463"/>
    <mergeCell ref="A3464:B3465"/>
    <mergeCell ref="A3427:B3428"/>
    <mergeCell ref="A3434:B3435"/>
    <mergeCell ref="A3436:B3437"/>
    <mergeCell ref="A3438:B3439"/>
    <mergeCell ref="A3440:B3441"/>
    <mergeCell ref="A3442:B3443"/>
    <mergeCell ref="A3444:B3445"/>
    <mergeCell ref="A3446:B3447"/>
    <mergeCell ref="A3452:B3453"/>
    <mergeCell ref="A3454:B3455"/>
    <mergeCell ref="A3456:B3457"/>
    <mergeCell ref="A3458:B3459"/>
    <mergeCell ref="A3460:B3461"/>
    <mergeCell ref="E30:K33"/>
    <mergeCell ref="H374:I374"/>
    <mergeCell ref="H375:I375"/>
    <mergeCell ref="H376:I376"/>
    <mergeCell ref="H377:I377"/>
    <mergeCell ref="A955:E955"/>
    <mergeCell ref="A995:E995"/>
    <mergeCell ref="A1025:E1025"/>
    <mergeCell ref="A1065:E1065"/>
    <mergeCell ref="A1038:B1038"/>
    <mergeCell ref="H1038:I1038"/>
    <mergeCell ref="A1039:E1039"/>
    <mergeCell ref="H1039:M1039"/>
    <mergeCell ref="A1063:N1063"/>
    <mergeCell ref="A1037:B1037"/>
    <mergeCell ref="H1037:I1037"/>
    <mergeCell ref="H1025:M1025"/>
    <mergeCell ref="A1008:B1008"/>
    <mergeCell ref="M340:N340"/>
    <mergeCell ref="M341:N341"/>
    <mergeCell ref="M336:N336"/>
    <mergeCell ref="H1008:I1008"/>
    <mergeCell ref="A1009:E1009"/>
    <mergeCell ref="H1009:M1009"/>
    <mergeCell ref="A1023:N1023"/>
    <mergeCell ref="A1007:B1007"/>
    <mergeCell ref="H1007:I1007"/>
    <mergeCell ref="A2196:J2196"/>
    <mergeCell ref="A2197:J2197"/>
    <mergeCell ref="A2144:D2144"/>
    <mergeCell ref="F2144:H2144"/>
    <mergeCell ref="A2169:J2169"/>
    <mergeCell ref="A2170:J2170"/>
    <mergeCell ref="A2130:G2130"/>
    <mergeCell ref="G1908:I1908"/>
    <mergeCell ref="A1966:G1966"/>
    <mergeCell ref="A1981:G1981"/>
    <mergeCell ref="A1996:G1996"/>
    <mergeCell ref="A2011:G2011"/>
    <mergeCell ref="I2013:J2013"/>
    <mergeCell ref="B1855:C1855"/>
    <mergeCell ref="B1879:C1879"/>
    <mergeCell ref="B1856:C1856"/>
    <mergeCell ref="B1857:C1857"/>
    <mergeCell ref="B1858:C1858"/>
    <mergeCell ref="B1853:C1853"/>
    <mergeCell ref="B1881:C1881"/>
    <mergeCell ref="B1859:C1859"/>
    <mergeCell ref="A3342:N3342"/>
    <mergeCell ref="A2551:N2552"/>
    <mergeCell ref="A3206:N3206"/>
    <mergeCell ref="A3208:N3208"/>
    <mergeCell ref="A3273:N3273"/>
    <mergeCell ref="A3275:N3275"/>
    <mergeCell ref="A3310:N3310"/>
    <mergeCell ref="A2723:N2723"/>
    <mergeCell ref="A2862:N2863"/>
    <mergeCell ref="A2865:N2865"/>
    <mergeCell ref="A2897:N2897"/>
    <mergeCell ref="A2930:N2930"/>
    <mergeCell ref="A2957:N2957"/>
    <mergeCell ref="A2999:N2999"/>
    <mergeCell ref="A3138:N3139"/>
    <mergeCell ref="A3141:N3141"/>
    <mergeCell ref="A3159:N3159"/>
    <mergeCell ref="B3143:D3143"/>
    <mergeCell ref="E3143:G3143"/>
    <mergeCell ref="H3143:J3143"/>
    <mergeCell ref="B3161:C3161"/>
    <mergeCell ref="D3161:E3161"/>
    <mergeCell ref="F3161:G3161"/>
    <mergeCell ref="H3161:I3161"/>
    <mergeCell ref="F2540:G2540"/>
    <mergeCell ref="F2541:G2541"/>
    <mergeCell ref="F2542:G2542"/>
    <mergeCell ref="F2543:G2543"/>
    <mergeCell ref="F2544:G2544"/>
    <mergeCell ref="F2545:G2545"/>
    <mergeCell ref="J3161:K3161"/>
    <mergeCell ref="B3168:C3168"/>
    <mergeCell ref="D3168:E3168"/>
    <mergeCell ref="F3168:G3168"/>
    <mergeCell ref="H3168:I3168"/>
    <mergeCell ref="J3168:K3168"/>
    <mergeCell ref="F2546:G2546"/>
    <mergeCell ref="A2654:N2655"/>
    <mergeCell ref="A2764:N2764"/>
    <mergeCell ref="A3069:N3069"/>
    <mergeCell ref="A3095:N3095"/>
    <mergeCell ref="B1874:C1874"/>
    <mergeCell ref="B1875:C1875"/>
    <mergeCell ref="B1876:C1876"/>
    <mergeCell ref="B1877:C1877"/>
    <mergeCell ref="B1878:C1878"/>
    <mergeCell ref="B1880:C1880"/>
    <mergeCell ref="A2536:N2536"/>
    <mergeCell ref="F2538:G2538"/>
    <mergeCell ref="F2539:G2539"/>
    <mergeCell ref="G1934:I1934"/>
    <mergeCell ref="A1920:G1920"/>
    <mergeCell ref="D1908:F1908"/>
    <mergeCell ref="A1882:N1882"/>
  </mergeCells>
  <phoneticPr fontId="23" type="noConversion"/>
  <conditionalFormatting sqref="G1896:G1905 G2132:G2140 G2106:G2114 G1983:G1991 G1998:G2006 G2035:G2043 G2050:G2058">
    <cfRule type="cellIs" dxfId="102" priority="225" operator="lessThan">
      <formula>0</formula>
    </cfRule>
    <cfRule type="cellIs" dxfId="101" priority="226" operator="greaterThanOrEqual">
      <formula>0</formula>
    </cfRule>
  </conditionalFormatting>
  <conditionalFormatting sqref="G1922:G1931">
    <cfRule type="cellIs" dxfId="100" priority="191" operator="lessThan">
      <formula>0</formula>
    </cfRule>
    <cfRule type="cellIs" dxfId="99" priority="192" operator="greaterThanOrEqual">
      <formula>0</formula>
    </cfRule>
  </conditionalFormatting>
  <conditionalFormatting sqref="G1968:G1976">
    <cfRule type="cellIs" dxfId="98" priority="187" operator="lessThan">
      <formula>0</formula>
    </cfRule>
    <cfRule type="cellIs" dxfId="97" priority="188" operator="greaterThanOrEqual">
      <formula>0</formula>
    </cfRule>
  </conditionalFormatting>
  <conditionalFormatting sqref="G1977">
    <cfRule type="cellIs" dxfId="96" priority="181" operator="lessThan">
      <formula>0</formula>
    </cfRule>
    <cfRule type="cellIs" dxfId="95" priority="182" operator="greaterThanOrEqual">
      <formula>0</formula>
    </cfRule>
  </conditionalFormatting>
  <conditionalFormatting sqref="G2067">
    <cfRule type="cellIs" dxfId="94" priority="159" operator="lessThan">
      <formula>0</formula>
    </cfRule>
    <cfRule type="cellIs" dxfId="93" priority="160" operator="greaterThanOrEqual">
      <formula>0</formula>
    </cfRule>
  </conditionalFormatting>
  <conditionalFormatting sqref="F2085:F2087">
    <cfRule type="cellIs" dxfId="92" priority="131" operator="lessThan">
      <formula>0</formula>
    </cfRule>
    <cfRule type="cellIs" dxfId="91" priority="132" operator="greaterThanOrEqual">
      <formula>0</formula>
    </cfRule>
  </conditionalFormatting>
  <conditionalFormatting sqref="F2067:F2069">
    <cfRule type="cellIs" dxfId="90" priority="133" operator="lessThan">
      <formula>0</formula>
    </cfRule>
    <cfRule type="cellIs" dxfId="89" priority="134" operator="greaterThanOrEqual">
      <formula>0</formula>
    </cfRule>
  </conditionalFormatting>
  <conditionalFormatting sqref="G2141">
    <cfRule type="cellIs" dxfId="88" priority="125" operator="lessThan">
      <formula>0</formula>
    </cfRule>
    <cfRule type="cellIs" dxfId="87" priority="126" operator="greaterThanOrEqual">
      <formula>0</formula>
    </cfRule>
  </conditionalFormatting>
  <conditionalFormatting sqref="G2115">
    <cfRule type="cellIs" dxfId="86" priority="123" operator="lessThan">
      <formula>0</formula>
    </cfRule>
    <cfRule type="cellIs" dxfId="85" priority="124" operator="greaterThanOrEqual">
      <formula>0</formula>
    </cfRule>
  </conditionalFormatting>
  <conditionalFormatting sqref="G1992">
    <cfRule type="cellIs" dxfId="84" priority="111" operator="lessThan">
      <formula>0</formula>
    </cfRule>
    <cfRule type="cellIs" dxfId="83" priority="112" operator="greaterThanOrEqual">
      <formula>0</formula>
    </cfRule>
  </conditionalFormatting>
  <conditionalFormatting sqref="G2007">
    <cfRule type="cellIs" dxfId="82" priority="109" operator="lessThan">
      <formula>0</formula>
    </cfRule>
    <cfRule type="cellIs" dxfId="81" priority="110" operator="greaterThanOrEqual">
      <formula>0</formula>
    </cfRule>
  </conditionalFormatting>
  <conditionalFormatting sqref="G2013:G2020">
    <cfRule type="cellIs" dxfId="80" priority="107" operator="lessThan">
      <formula>0</formula>
    </cfRule>
    <cfRule type="cellIs" dxfId="79" priority="108" operator="greaterThanOrEqual">
      <formula>0</formula>
    </cfRule>
  </conditionalFormatting>
  <conditionalFormatting sqref="G2022">
    <cfRule type="cellIs" dxfId="78" priority="105" operator="lessThan">
      <formula>0</formula>
    </cfRule>
    <cfRule type="cellIs" dxfId="77" priority="106" operator="greaterThanOrEqual">
      <formula>0</formula>
    </cfRule>
  </conditionalFormatting>
  <conditionalFormatting sqref="G2044">
    <cfRule type="cellIs" dxfId="76" priority="103" operator="lessThan">
      <formula>0</formula>
    </cfRule>
    <cfRule type="cellIs" dxfId="75" priority="104" operator="greaterThanOrEqual">
      <formula>0</formula>
    </cfRule>
  </conditionalFormatting>
  <conditionalFormatting sqref="G2059">
    <cfRule type="cellIs" dxfId="74" priority="101" operator="lessThan">
      <formula>0</formula>
    </cfRule>
    <cfRule type="cellIs" dxfId="73" priority="102" operator="greaterThanOrEqual">
      <formula>0</formula>
    </cfRule>
  </conditionalFormatting>
  <conditionalFormatting sqref="G2068:G2069">
    <cfRule type="cellIs" dxfId="72" priority="61" operator="lessThan">
      <formula>0</formula>
    </cfRule>
    <cfRule type="cellIs" dxfId="71" priority="62" operator="greaterThanOrEqual">
      <formula>0</formula>
    </cfRule>
  </conditionalFormatting>
  <conditionalFormatting sqref="F2070">
    <cfRule type="cellIs" dxfId="70" priority="97" operator="lessThan">
      <formula>0</formula>
    </cfRule>
    <cfRule type="cellIs" dxfId="69" priority="98" operator="greaterThanOrEqual">
      <formula>0</formula>
    </cfRule>
  </conditionalFormatting>
  <conditionalFormatting sqref="G2067">
    <cfRule type="cellIs" dxfId="68" priority="69" operator="lessThan">
      <formula>0</formula>
    </cfRule>
    <cfRule type="cellIs" dxfId="67" priority="70" operator="greaterThanOrEqual">
      <formula>0</formula>
    </cfRule>
  </conditionalFormatting>
  <conditionalFormatting sqref="F2088">
    <cfRule type="cellIs" dxfId="66" priority="93" operator="lessThan">
      <formula>0</formula>
    </cfRule>
    <cfRule type="cellIs" dxfId="65" priority="94" operator="greaterThanOrEqual">
      <formula>0</formula>
    </cfRule>
  </conditionalFormatting>
  <conditionalFormatting sqref="G2245:G2254">
    <cfRule type="cellIs" dxfId="64" priority="89" operator="lessThan">
      <formula>0</formula>
    </cfRule>
    <cfRule type="cellIs" dxfId="63" priority="90" operator="greaterThanOrEqual">
      <formula>0</formula>
    </cfRule>
  </conditionalFormatting>
  <conditionalFormatting sqref="I2070">
    <cfRule type="cellIs" dxfId="62" priority="27" operator="lessThan">
      <formula>0</formula>
    </cfRule>
    <cfRule type="cellIs" dxfId="61" priority="28" operator="greaterThanOrEqual">
      <formula>0</formula>
    </cfRule>
  </conditionalFormatting>
  <conditionalFormatting sqref="G2021">
    <cfRule type="cellIs" dxfId="60" priority="17" operator="lessThan">
      <formula>0</formula>
    </cfRule>
    <cfRule type="cellIs" dxfId="59" priority="18" operator="greaterThanOrEqual">
      <formula>0</formula>
    </cfRule>
  </conditionalFormatting>
  <conditionalFormatting sqref="G2271:G2280">
    <cfRule type="cellIs" dxfId="58" priority="87" operator="lessThan">
      <formula>0</formula>
    </cfRule>
    <cfRule type="cellIs" dxfId="57" priority="88" operator="greaterThanOrEqual">
      <formula>0</formula>
    </cfRule>
  </conditionalFormatting>
  <conditionalFormatting sqref="G2315:G2324">
    <cfRule type="cellIs" dxfId="56" priority="85" operator="lessThan">
      <formula>0</formula>
    </cfRule>
    <cfRule type="cellIs" dxfId="55" priority="86" operator="greaterThanOrEqual">
      <formula>0</formula>
    </cfRule>
  </conditionalFormatting>
  <conditionalFormatting sqref="G2385:G2394">
    <cfRule type="cellIs" dxfId="54" priority="83" operator="lessThan">
      <formula>0</formula>
    </cfRule>
    <cfRule type="cellIs" dxfId="53" priority="84" operator="greaterThanOrEqual">
      <formula>0</formula>
    </cfRule>
  </conditionalFormatting>
  <conditionalFormatting sqref="G2453:G2462">
    <cfRule type="cellIs" dxfId="52" priority="81" operator="lessThan">
      <formula>0</formula>
    </cfRule>
    <cfRule type="cellIs" dxfId="51" priority="82" operator="greaterThanOrEqual">
      <formula>0</formula>
    </cfRule>
  </conditionalFormatting>
  <conditionalFormatting sqref="I2067:I2069">
    <cfRule type="cellIs" dxfId="50" priority="31" operator="lessThan">
      <formula>0</formula>
    </cfRule>
    <cfRule type="cellIs" dxfId="49" priority="32" operator="greaterThanOrEqual">
      <formula>0</formula>
    </cfRule>
  </conditionalFormatting>
  <conditionalFormatting sqref="G2341:G2350">
    <cfRule type="cellIs" dxfId="48" priority="77" operator="lessThan">
      <formula>0</formula>
    </cfRule>
    <cfRule type="cellIs" dxfId="47" priority="78" operator="greaterThanOrEqual">
      <formula>0</formula>
    </cfRule>
  </conditionalFormatting>
  <conditionalFormatting sqref="G2411:G2420">
    <cfRule type="cellIs" dxfId="46" priority="75" operator="lessThan">
      <formula>0</formula>
    </cfRule>
    <cfRule type="cellIs" dxfId="45" priority="76" operator="greaterThanOrEqual">
      <formula>0</formula>
    </cfRule>
  </conditionalFormatting>
  <conditionalFormatting sqref="G2479:G2488">
    <cfRule type="cellIs" dxfId="44" priority="73" operator="lessThan">
      <formula>0</formula>
    </cfRule>
    <cfRule type="cellIs" dxfId="43" priority="74" operator="greaterThanOrEqual">
      <formula>0</formula>
    </cfRule>
  </conditionalFormatting>
  <conditionalFormatting sqref="G2088">
    <cfRule type="cellIs" dxfId="42" priority="43" operator="lessThan">
      <formula>0</formula>
    </cfRule>
    <cfRule type="cellIs" dxfId="41" priority="44" operator="greaterThanOrEqual">
      <formula>0</formula>
    </cfRule>
  </conditionalFormatting>
  <conditionalFormatting sqref="G2070">
    <cfRule type="cellIs" dxfId="40" priority="59" operator="lessThan">
      <formula>0</formula>
    </cfRule>
    <cfRule type="cellIs" dxfId="39" priority="60" operator="greaterThanOrEqual">
      <formula>0</formula>
    </cfRule>
  </conditionalFormatting>
  <conditionalFormatting sqref="H2085:H2087">
    <cfRule type="cellIs" dxfId="38" priority="39" operator="lessThan">
      <formula>0</formula>
    </cfRule>
    <cfRule type="cellIs" dxfId="37" priority="40" operator="greaterThanOrEqual">
      <formula>0</formula>
    </cfRule>
  </conditionalFormatting>
  <conditionalFormatting sqref="G2068:G2069">
    <cfRule type="cellIs" dxfId="36" priority="63" operator="lessThan">
      <formula>0</formula>
    </cfRule>
    <cfRule type="cellIs" dxfId="35" priority="64" operator="greaterThanOrEqual">
      <formula>0</formula>
    </cfRule>
  </conditionalFormatting>
  <conditionalFormatting sqref="G2085">
    <cfRule type="cellIs" dxfId="34" priority="51" operator="lessThan">
      <formula>0</formula>
    </cfRule>
    <cfRule type="cellIs" dxfId="33" priority="52" operator="greaterThanOrEqual">
      <formula>0</formula>
    </cfRule>
  </conditionalFormatting>
  <conditionalFormatting sqref="H2067:H2069">
    <cfRule type="cellIs" dxfId="32" priority="57" operator="lessThan">
      <formula>0</formula>
    </cfRule>
    <cfRule type="cellIs" dxfId="31" priority="58" operator="greaterThanOrEqual">
      <formula>0</formula>
    </cfRule>
  </conditionalFormatting>
  <conditionalFormatting sqref="H2067:H2069">
    <cfRule type="cellIs" dxfId="30" priority="55" operator="lessThan">
      <formula>0</formula>
    </cfRule>
    <cfRule type="cellIs" dxfId="29" priority="56" operator="greaterThanOrEqual">
      <formula>0</formula>
    </cfRule>
  </conditionalFormatting>
  <conditionalFormatting sqref="H2070">
    <cfRule type="cellIs" dxfId="28" priority="53" operator="lessThan">
      <formula>0</formula>
    </cfRule>
    <cfRule type="cellIs" dxfId="27" priority="54" operator="greaterThanOrEqual">
      <formula>0</formula>
    </cfRule>
  </conditionalFormatting>
  <conditionalFormatting sqref="G2085">
    <cfRule type="cellIs" dxfId="26" priority="49" operator="lessThan">
      <formula>0</formula>
    </cfRule>
    <cfRule type="cellIs" dxfId="25" priority="50" operator="greaterThanOrEqual">
      <formula>0</formula>
    </cfRule>
  </conditionalFormatting>
  <conditionalFormatting sqref="G2086:G2087">
    <cfRule type="cellIs" dxfId="24" priority="47" operator="lessThan">
      <formula>0</formula>
    </cfRule>
    <cfRule type="cellIs" dxfId="23" priority="48" operator="greaterThanOrEqual">
      <formula>0</formula>
    </cfRule>
  </conditionalFormatting>
  <conditionalFormatting sqref="G2086:G2087">
    <cfRule type="cellIs" dxfId="22" priority="45" operator="lessThan">
      <formula>0</formula>
    </cfRule>
    <cfRule type="cellIs" dxfId="21" priority="46" operator="greaterThanOrEqual">
      <formula>0</formula>
    </cfRule>
  </conditionalFormatting>
  <conditionalFormatting sqref="I2067:I2069">
    <cfRule type="cellIs" dxfId="20" priority="33" operator="lessThan">
      <formula>0</formula>
    </cfRule>
    <cfRule type="cellIs" dxfId="19" priority="34" operator="greaterThanOrEqual">
      <formula>0</formula>
    </cfRule>
  </conditionalFormatting>
  <conditionalFormatting sqref="H2085:H2087">
    <cfRule type="cellIs" dxfId="18" priority="41" operator="lessThan">
      <formula>0</formula>
    </cfRule>
    <cfRule type="cellIs" dxfId="17" priority="42" operator="greaterThanOrEqual">
      <formula>0</formula>
    </cfRule>
  </conditionalFormatting>
  <conditionalFormatting sqref="H2088">
    <cfRule type="cellIs" dxfId="16" priority="35" operator="lessThan">
      <formula>0</formula>
    </cfRule>
    <cfRule type="cellIs" dxfId="15" priority="36" operator="greaterThanOrEqual">
      <formula>0</formula>
    </cfRule>
  </conditionalFormatting>
  <conditionalFormatting sqref="I2085:I2087">
    <cfRule type="cellIs" dxfId="14" priority="23" operator="lessThan">
      <formula>0</formula>
    </cfRule>
    <cfRule type="cellIs" dxfId="13" priority="24" operator="greaterThanOrEqual">
      <formula>0</formula>
    </cfRule>
  </conditionalFormatting>
  <conditionalFormatting sqref="I2085:I2087">
    <cfRule type="cellIs" dxfId="12" priority="25" operator="lessThan">
      <formula>0</formula>
    </cfRule>
    <cfRule type="cellIs" dxfId="11" priority="26" operator="greaterThanOrEqual">
      <formula>0</formula>
    </cfRule>
  </conditionalFormatting>
  <conditionalFormatting sqref="I2088">
    <cfRule type="cellIs" dxfId="10" priority="19" operator="lessThan">
      <formula>0</formula>
    </cfRule>
    <cfRule type="cellIs" dxfId="9" priority="20" operator="greaterThanOrEqual">
      <formula>0</formula>
    </cfRule>
  </conditionalFormatting>
  <conditionalFormatting sqref="I3144:I3145">
    <cfRule type="cellIs" dxfId="8" priority="11" operator="lessThan">
      <formula>0</formula>
    </cfRule>
    <cfRule type="cellIs" dxfId="7" priority="12" operator="greaterThanOrEqual">
      <formula>0</formula>
    </cfRule>
  </conditionalFormatting>
  <conditionalFormatting sqref="I3146">
    <cfRule type="cellIs" dxfId="6" priority="7" operator="lessThan">
      <formula>0</formula>
    </cfRule>
    <cfRule type="cellIs" dxfId="5" priority="8" operator="greaterThanOrEqual">
      <formula>0</formula>
    </cfRule>
  </conditionalFormatting>
  <conditionalFormatting sqref="B3166:K3166">
    <cfRule type="cellIs" dxfId="4" priority="5" operator="lessThan">
      <formula>0</formula>
    </cfRule>
    <cfRule type="cellIs" dxfId="3" priority="6" operator="greaterThanOrEqual">
      <formula>0</formula>
    </cfRule>
  </conditionalFormatting>
  <conditionalFormatting sqref="B3174:K3174">
    <cfRule type="cellIs" dxfId="2" priority="3" operator="lessThan">
      <formula>0</formula>
    </cfRule>
    <cfRule type="cellIs" dxfId="1" priority="4" operator="greaterThanOrEqual">
      <formula>0</formula>
    </cfRule>
  </conditionalFormatting>
  <printOptions horizontalCentered="1"/>
  <pageMargins left="0" right="0" top="0.39370078740157483" bottom="0" header="0" footer="0"/>
  <pageSetup paperSize="9" scale="47" orientation="portrait" r:id="rId1"/>
  <rowBreaks count="44" manualBreakCount="44">
    <brk id="125" max="13" man="1"/>
    <brk id="263" max="13" man="1"/>
    <brk id="335" max="13" man="1"/>
    <brk id="365" max="13" man="1"/>
    <brk id="434" max="13" man="1"/>
    <brk id="503" max="13" man="1"/>
    <brk id="573" max="13" man="1"/>
    <brk id="643" max="13" man="1"/>
    <brk id="713" max="13" man="1"/>
    <brk id="783" max="13" man="1"/>
    <brk id="852" max="13" man="1"/>
    <brk id="922" max="13" man="1"/>
    <brk id="992" max="13" man="1"/>
    <brk id="1062" max="13" man="1"/>
    <brk id="1132" max="13" man="1"/>
    <brk id="1202" max="13" man="1"/>
    <brk id="1343" max="13" man="1"/>
    <brk id="1413" max="13" man="1"/>
    <brk id="1483" max="13" man="1"/>
    <brk id="1553" max="13" man="1"/>
    <brk id="1622" max="13" man="1"/>
    <brk id="1692" max="13" man="1"/>
    <brk id="1760" max="13" man="1"/>
    <brk id="1822" max="13" man="1"/>
    <brk id="1891" max="13" man="1"/>
    <brk id="1961" max="13" man="1"/>
    <brk id="2030" max="13" man="1"/>
    <brk id="2099" max="13" man="1"/>
    <brk id="2168" max="13" man="1"/>
    <brk id="2238" max="13" man="1"/>
    <brk id="2308" max="13" man="1"/>
    <brk id="2378" max="13" man="1"/>
    <brk id="2448" max="13" man="1"/>
    <brk id="2518" max="13" man="1"/>
    <brk id="2653" max="13" man="1"/>
    <brk id="2722" max="13" man="1"/>
    <brk id="2861" max="13" man="1"/>
    <brk id="2929" max="13" man="1"/>
    <brk id="2998" max="13" man="1"/>
    <brk id="3068" max="13" man="1"/>
    <brk id="3137" max="13" man="1"/>
    <brk id="3341" max="13" man="1"/>
    <brk id="3411" max="13" man="1"/>
    <brk id="3496" max="13" man="1"/>
  </rowBreaks>
  <colBreaks count="1" manualBreakCount="1">
    <brk id="1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"/>
  <sheetViews>
    <sheetView zoomScaleNormal="100" workbookViewId="0">
      <selection activeCell="L5" sqref="L5"/>
    </sheetView>
  </sheetViews>
  <sheetFormatPr baseColWidth="10" defaultRowHeight="12.75" x14ac:dyDescent="0.2"/>
  <cols>
    <col min="1" max="5" width="11.42578125" style="23"/>
    <col min="6" max="7" width="12.7109375" style="23" bestFit="1" customWidth="1"/>
    <col min="8" max="261" width="11.42578125" style="23"/>
    <col min="262" max="263" width="12.7109375" style="23" bestFit="1" customWidth="1"/>
    <col min="264" max="517" width="11.42578125" style="23"/>
    <col min="518" max="519" width="12.7109375" style="23" bestFit="1" customWidth="1"/>
    <col min="520" max="773" width="11.42578125" style="23"/>
    <col min="774" max="775" width="12.7109375" style="23" bestFit="1" customWidth="1"/>
    <col min="776" max="1029" width="11.42578125" style="23"/>
    <col min="1030" max="1031" width="12.7109375" style="23" bestFit="1" customWidth="1"/>
    <col min="1032" max="1285" width="11.42578125" style="23"/>
    <col min="1286" max="1287" width="12.7109375" style="23" bestFit="1" customWidth="1"/>
    <col min="1288" max="1541" width="11.42578125" style="23"/>
    <col min="1542" max="1543" width="12.7109375" style="23" bestFit="1" customWidth="1"/>
    <col min="1544" max="1797" width="11.42578125" style="23"/>
    <col min="1798" max="1799" width="12.7109375" style="23" bestFit="1" customWidth="1"/>
    <col min="1800" max="2053" width="11.42578125" style="23"/>
    <col min="2054" max="2055" width="12.7109375" style="23" bestFit="1" customWidth="1"/>
    <col min="2056" max="2309" width="11.42578125" style="23"/>
    <col min="2310" max="2311" width="12.7109375" style="23" bestFit="1" customWidth="1"/>
    <col min="2312" max="2565" width="11.42578125" style="23"/>
    <col min="2566" max="2567" width="12.7109375" style="23" bestFit="1" customWidth="1"/>
    <col min="2568" max="2821" width="11.42578125" style="23"/>
    <col min="2822" max="2823" width="12.7109375" style="23" bestFit="1" customWidth="1"/>
    <col min="2824" max="3077" width="11.42578125" style="23"/>
    <col min="3078" max="3079" width="12.7109375" style="23" bestFit="1" customWidth="1"/>
    <col min="3080" max="3333" width="11.42578125" style="23"/>
    <col min="3334" max="3335" width="12.7109375" style="23" bestFit="1" customWidth="1"/>
    <col min="3336" max="3589" width="11.42578125" style="23"/>
    <col min="3590" max="3591" width="12.7109375" style="23" bestFit="1" customWidth="1"/>
    <col min="3592" max="3845" width="11.42578125" style="23"/>
    <col min="3846" max="3847" width="12.7109375" style="23" bestFit="1" customWidth="1"/>
    <col min="3848" max="4101" width="11.42578125" style="23"/>
    <col min="4102" max="4103" width="12.7109375" style="23" bestFit="1" customWidth="1"/>
    <col min="4104" max="4357" width="11.42578125" style="23"/>
    <col min="4358" max="4359" width="12.7109375" style="23" bestFit="1" customWidth="1"/>
    <col min="4360" max="4613" width="11.42578125" style="23"/>
    <col min="4614" max="4615" width="12.7109375" style="23" bestFit="1" customWidth="1"/>
    <col min="4616" max="4869" width="11.42578125" style="23"/>
    <col min="4870" max="4871" width="12.7109375" style="23" bestFit="1" customWidth="1"/>
    <col min="4872" max="5125" width="11.42578125" style="23"/>
    <col min="5126" max="5127" width="12.7109375" style="23" bestFit="1" customWidth="1"/>
    <col min="5128" max="5381" width="11.42578125" style="23"/>
    <col min="5382" max="5383" width="12.7109375" style="23" bestFit="1" customWidth="1"/>
    <col min="5384" max="5637" width="11.42578125" style="23"/>
    <col min="5638" max="5639" width="12.7109375" style="23" bestFit="1" customWidth="1"/>
    <col min="5640" max="5893" width="11.42578125" style="23"/>
    <col min="5894" max="5895" width="12.7109375" style="23" bestFit="1" customWidth="1"/>
    <col min="5896" max="6149" width="11.42578125" style="23"/>
    <col min="6150" max="6151" width="12.7109375" style="23" bestFit="1" customWidth="1"/>
    <col min="6152" max="6405" width="11.42578125" style="23"/>
    <col min="6406" max="6407" width="12.7109375" style="23" bestFit="1" customWidth="1"/>
    <col min="6408" max="6661" width="11.42578125" style="23"/>
    <col min="6662" max="6663" width="12.7109375" style="23" bestFit="1" customWidth="1"/>
    <col min="6664" max="6917" width="11.42578125" style="23"/>
    <col min="6918" max="6919" width="12.7109375" style="23" bestFit="1" customWidth="1"/>
    <col min="6920" max="7173" width="11.42578125" style="23"/>
    <col min="7174" max="7175" width="12.7109375" style="23" bestFit="1" customWidth="1"/>
    <col min="7176" max="7429" width="11.42578125" style="23"/>
    <col min="7430" max="7431" width="12.7109375" style="23" bestFit="1" customWidth="1"/>
    <col min="7432" max="7685" width="11.42578125" style="23"/>
    <col min="7686" max="7687" width="12.7109375" style="23" bestFit="1" customWidth="1"/>
    <col min="7688" max="7941" width="11.42578125" style="23"/>
    <col min="7942" max="7943" width="12.7109375" style="23" bestFit="1" customWidth="1"/>
    <col min="7944" max="8197" width="11.42578125" style="23"/>
    <col min="8198" max="8199" width="12.7109375" style="23" bestFit="1" customWidth="1"/>
    <col min="8200" max="8453" width="11.42578125" style="23"/>
    <col min="8454" max="8455" width="12.7109375" style="23" bestFit="1" customWidth="1"/>
    <col min="8456" max="8709" width="11.42578125" style="23"/>
    <col min="8710" max="8711" width="12.7109375" style="23" bestFit="1" customWidth="1"/>
    <col min="8712" max="8965" width="11.42578125" style="23"/>
    <col min="8966" max="8967" width="12.7109375" style="23" bestFit="1" customWidth="1"/>
    <col min="8968" max="9221" width="11.42578125" style="23"/>
    <col min="9222" max="9223" width="12.7109375" style="23" bestFit="1" customWidth="1"/>
    <col min="9224" max="9477" width="11.42578125" style="23"/>
    <col min="9478" max="9479" width="12.7109375" style="23" bestFit="1" customWidth="1"/>
    <col min="9480" max="9733" width="11.42578125" style="23"/>
    <col min="9734" max="9735" width="12.7109375" style="23" bestFit="1" customWidth="1"/>
    <col min="9736" max="9989" width="11.42578125" style="23"/>
    <col min="9990" max="9991" width="12.7109375" style="23" bestFit="1" customWidth="1"/>
    <col min="9992" max="10245" width="11.42578125" style="23"/>
    <col min="10246" max="10247" width="12.7109375" style="23" bestFit="1" customWidth="1"/>
    <col min="10248" max="10501" width="11.42578125" style="23"/>
    <col min="10502" max="10503" width="12.7109375" style="23" bestFit="1" customWidth="1"/>
    <col min="10504" max="10757" width="11.42578125" style="23"/>
    <col min="10758" max="10759" width="12.7109375" style="23" bestFit="1" customWidth="1"/>
    <col min="10760" max="11013" width="11.42578125" style="23"/>
    <col min="11014" max="11015" width="12.7109375" style="23" bestFit="1" customWidth="1"/>
    <col min="11016" max="11269" width="11.42578125" style="23"/>
    <col min="11270" max="11271" width="12.7109375" style="23" bestFit="1" customWidth="1"/>
    <col min="11272" max="11525" width="11.42578125" style="23"/>
    <col min="11526" max="11527" width="12.7109375" style="23" bestFit="1" customWidth="1"/>
    <col min="11528" max="11781" width="11.42578125" style="23"/>
    <col min="11782" max="11783" width="12.7109375" style="23" bestFit="1" customWidth="1"/>
    <col min="11784" max="12037" width="11.42578125" style="23"/>
    <col min="12038" max="12039" width="12.7109375" style="23" bestFit="1" customWidth="1"/>
    <col min="12040" max="12293" width="11.42578125" style="23"/>
    <col min="12294" max="12295" width="12.7109375" style="23" bestFit="1" customWidth="1"/>
    <col min="12296" max="12549" width="11.42578125" style="23"/>
    <col min="12550" max="12551" width="12.7109375" style="23" bestFit="1" customWidth="1"/>
    <col min="12552" max="12805" width="11.42578125" style="23"/>
    <col min="12806" max="12807" width="12.7109375" style="23" bestFit="1" customWidth="1"/>
    <col min="12808" max="13061" width="11.42578125" style="23"/>
    <col min="13062" max="13063" width="12.7109375" style="23" bestFit="1" customWidth="1"/>
    <col min="13064" max="13317" width="11.42578125" style="23"/>
    <col min="13318" max="13319" width="12.7109375" style="23" bestFit="1" customWidth="1"/>
    <col min="13320" max="13573" width="11.42578125" style="23"/>
    <col min="13574" max="13575" width="12.7109375" style="23" bestFit="1" customWidth="1"/>
    <col min="13576" max="13829" width="11.42578125" style="23"/>
    <col min="13830" max="13831" width="12.7109375" style="23" bestFit="1" customWidth="1"/>
    <col min="13832" max="14085" width="11.42578125" style="23"/>
    <col min="14086" max="14087" width="12.7109375" style="23" bestFit="1" customWidth="1"/>
    <col min="14088" max="14341" width="11.42578125" style="23"/>
    <col min="14342" max="14343" width="12.7109375" style="23" bestFit="1" customWidth="1"/>
    <col min="14344" max="14597" width="11.42578125" style="23"/>
    <col min="14598" max="14599" width="12.7109375" style="23" bestFit="1" customWidth="1"/>
    <col min="14600" max="14853" width="11.42578125" style="23"/>
    <col min="14854" max="14855" width="12.7109375" style="23" bestFit="1" customWidth="1"/>
    <col min="14856" max="15109" width="11.42578125" style="23"/>
    <col min="15110" max="15111" width="12.7109375" style="23" bestFit="1" customWidth="1"/>
    <col min="15112" max="15365" width="11.42578125" style="23"/>
    <col min="15366" max="15367" width="12.7109375" style="23" bestFit="1" customWidth="1"/>
    <col min="15368" max="15621" width="11.42578125" style="23"/>
    <col min="15622" max="15623" width="12.7109375" style="23" bestFit="1" customWidth="1"/>
    <col min="15624" max="15877" width="11.42578125" style="23"/>
    <col min="15878" max="15879" width="12.7109375" style="23" bestFit="1" customWidth="1"/>
    <col min="15880" max="16133" width="11.42578125" style="23"/>
    <col min="16134" max="16135" width="12.7109375" style="23" bestFit="1" customWidth="1"/>
    <col min="16136" max="16384" width="11.42578125" style="23"/>
  </cols>
  <sheetData>
    <row r="4" spans="1:14" ht="15" x14ac:dyDescent="0.2">
      <c r="A4" s="783" t="s">
        <v>282</v>
      </c>
      <c r="B4" s="783"/>
      <c r="C4" s="783"/>
      <c r="D4" s="783"/>
      <c r="E4" s="783"/>
      <c r="F4" s="783"/>
      <c r="G4" s="783"/>
      <c r="H4" s="783"/>
      <c r="I4" s="783"/>
      <c r="J4" s="783"/>
    </row>
    <row r="7" spans="1:14" ht="15.75" x14ac:dyDescent="0.25">
      <c r="A7" s="776" t="s">
        <v>262</v>
      </c>
      <c r="B7" s="776"/>
      <c r="C7" s="776"/>
      <c r="D7" s="776"/>
      <c r="E7" s="776"/>
      <c r="F7" s="123"/>
      <c r="G7" s="123"/>
      <c r="H7" s="123"/>
      <c r="I7" s="123"/>
      <c r="J7" s="123"/>
      <c r="K7" s="123"/>
      <c r="L7" s="123"/>
      <c r="M7" s="123"/>
      <c r="N7" s="123"/>
    </row>
    <row r="8" spans="1:14" ht="16.5" thickBot="1" x14ac:dyDescent="0.3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</row>
    <row r="9" spans="1:14" ht="16.5" thickBot="1" x14ac:dyDescent="0.3">
      <c r="A9" s="203" t="s">
        <v>265</v>
      </c>
      <c r="B9" s="204">
        <v>44531</v>
      </c>
      <c r="C9" s="204">
        <v>44896</v>
      </c>
      <c r="D9" s="204" t="s">
        <v>266</v>
      </c>
      <c r="F9" s="123"/>
      <c r="G9" s="123"/>
      <c r="H9" s="123"/>
      <c r="I9" s="123"/>
      <c r="J9" s="123"/>
      <c r="K9" s="123"/>
      <c r="L9" s="123"/>
      <c r="M9" s="123"/>
      <c r="N9" s="123"/>
    </row>
    <row r="10" spans="1:14" x14ac:dyDescent="0.2">
      <c r="A10" s="191" t="s">
        <v>187</v>
      </c>
      <c r="B10" s="40">
        <v>612</v>
      </c>
      <c r="C10" s="40">
        <v>623</v>
      </c>
      <c r="D10" s="205">
        <f>(C10-B10)/B10</f>
        <v>1.7973856209150325E-2</v>
      </c>
      <c r="F10" s="29"/>
    </row>
    <row r="11" spans="1:14" x14ac:dyDescent="0.2">
      <c r="A11" s="192" t="s">
        <v>6</v>
      </c>
      <c r="B11" s="40">
        <v>859</v>
      </c>
      <c r="C11" s="40">
        <v>860</v>
      </c>
      <c r="D11" s="205">
        <f t="shared" ref="D11:D19" si="0">(C11-B11)/B11</f>
        <v>1.1641443538998836E-3</v>
      </c>
      <c r="F11" s="29"/>
    </row>
    <row r="12" spans="1:14" x14ac:dyDescent="0.2">
      <c r="A12" s="192" t="s">
        <v>18</v>
      </c>
      <c r="B12" s="40">
        <v>1286</v>
      </c>
      <c r="C12" s="40">
        <v>1286</v>
      </c>
      <c r="D12" s="205">
        <f t="shared" si="0"/>
        <v>0</v>
      </c>
      <c r="F12" s="29"/>
    </row>
    <row r="13" spans="1:14" x14ac:dyDescent="0.2">
      <c r="A13" s="192" t="s">
        <v>7</v>
      </c>
      <c r="B13" s="40">
        <v>351</v>
      </c>
      <c r="C13" s="40">
        <v>358</v>
      </c>
      <c r="D13" s="205">
        <f t="shared" si="0"/>
        <v>1.9943019943019943E-2</v>
      </c>
      <c r="F13" s="29"/>
    </row>
    <row r="14" spans="1:14" x14ac:dyDescent="0.2">
      <c r="A14" s="192" t="s">
        <v>8</v>
      </c>
      <c r="B14" s="40">
        <v>743</v>
      </c>
      <c r="C14" s="40">
        <v>752</v>
      </c>
      <c r="D14" s="205">
        <f t="shared" si="0"/>
        <v>1.2113055181695828E-2</v>
      </c>
      <c r="F14" s="29"/>
    </row>
    <row r="15" spans="1:14" x14ac:dyDescent="0.2">
      <c r="A15" s="192" t="s">
        <v>9</v>
      </c>
      <c r="B15" s="40">
        <v>539</v>
      </c>
      <c r="C15" s="40">
        <v>541</v>
      </c>
      <c r="D15" s="205">
        <f t="shared" si="0"/>
        <v>3.7105751391465678E-3</v>
      </c>
      <c r="F15" s="29"/>
    </row>
    <row r="16" spans="1:14" x14ac:dyDescent="0.2">
      <c r="A16" s="192" t="s">
        <v>10</v>
      </c>
      <c r="B16" s="40">
        <v>351</v>
      </c>
      <c r="C16" s="40">
        <v>351</v>
      </c>
      <c r="D16" s="205">
        <f t="shared" si="0"/>
        <v>0</v>
      </c>
      <c r="F16" s="29"/>
    </row>
    <row r="17" spans="1:6" x14ac:dyDescent="0.2">
      <c r="A17" s="192" t="s">
        <v>11</v>
      </c>
      <c r="B17" s="40">
        <v>889</v>
      </c>
      <c r="C17" s="40">
        <v>901</v>
      </c>
      <c r="D17" s="205">
        <f t="shared" si="0"/>
        <v>1.3498312710911136E-2</v>
      </c>
      <c r="F17" s="29"/>
    </row>
    <row r="18" spans="1:6" x14ac:dyDescent="0.2">
      <c r="A18" s="206" t="s">
        <v>12</v>
      </c>
      <c r="B18" s="40">
        <v>402</v>
      </c>
      <c r="C18" s="40">
        <v>393</v>
      </c>
      <c r="D18" s="205">
        <f t="shared" si="0"/>
        <v>-2.2388059701492536E-2</v>
      </c>
      <c r="F18" s="29"/>
    </row>
    <row r="19" spans="1:6" ht="13.5" thickBot="1" x14ac:dyDescent="0.25">
      <c r="A19" s="203" t="s">
        <v>13</v>
      </c>
      <c r="B19" s="207">
        <v>6032</v>
      </c>
      <c r="C19" s="207">
        <f>SUM(C10:C18)</f>
        <v>6065</v>
      </c>
      <c r="D19" s="208">
        <f t="shared" si="0"/>
        <v>5.4708222811671089E-3</v>
      </c>
      <c r="F19" s="29"/>
    </row>
    <row r="48" spans="1:14" ht="15.75" x14ac:dyDescent="0.25">
      <c r="A48" s="776" t="s">
        <v>267</v>
      </c>
      <c r="B48" s="776"/>
      <c r="C48" s="776"/>
      <c r="D48" s="776"/>
      <c r="E48" s="776"/>
      <c r="F48" s="123"/>
      <c r="G48" s="123"/>
      <c r="H48" s="123"/>
      <c r="I48" s="123"/>
      <c r="J48" s="123"/>
      <c r="K48" s="123"/>
      <c r="L48" s="123"/>
      <c r="M48" s="123"/>
      <c r="N48" s="123"/>
    </row>
    <row r="49" spans="1:14" ht="16.5" thickBot="1" x14ac:dyDescent="0.3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</row>
    <row r="50" spans="1:14" ht="16.5" thickBot="1" x14ac:dyDescent="0.3">
      <c r="A50" s="123"/>
      <c r="B50" s="123"/>
      <c r="C50" s="123"/>
      <c r="D50" s="123"/>
      <c r="E50" s="210" t="s">
        <v>198</v>
      </c>
      <c r="F50" s="123"/>
      <c r="G50" s="123"/>
      <c r="H50" s="123"/>
      <c r="I50" s="123"/>
      <c r="J50" s="123"/>
      <c r="K50" s="123"/>
      <c r="L50" s="123"/>
      <c r="M50" s="123"/>
      <c r="N50" s="123"/>
    </row>
    <row r="51" spans="1:14" ht="16.5" thickBot="1" x14ac:dyDescent="0.3">
      <c r="A51" s="203" t="s">
        <v>265</v>
      </c>
      <c r="B51" s="204">
        <v>44531</v>
      </c>
      <c r="C51" s="204">
        <v>44896</v>
      </c>
      <c r="D51" s="204" t="s">
        <v>266</v>
      </c>
      <c r="E51" s="211" t="s">
        <v>269</v>
      </c>
      <c r="F51" s="123"/>
      <c r="G51" s="123"/>
      <c r="H51" s="123"/>
      <c r="I51" s="123"/>
      <c r="J51" s="123"/>
      <c r="K51" s="123"/>
      <c r="L51" s="123"/>
      <c r="M51" s="123"/>
      <c r="N51" s="123"/>
    </row>
    <row r="52" spans="1:14" x14ac:dyDescent="0.2">
      <c r="A52" s="191" t="s">
        <v>187</v>
      </c>
      <c r="B52" s="40">
        <v>60440</v>
      </c>
      <c r="C52" s="40">
        <v>60375</v>
      </c>
      <c r="D52" s="205">
        <f>(C52-B52)/B52</f>
        <v>-1.0754467240238254E-3</v>
      </c>
      <c r="E52" s="212">
        <f>C52/$C$61</f>
        <v>0.11534581774692125</v>
      </c>
      <c r="G52" s="29"/>
    </row>
    <row r="53" spans="1:14" x14ac:dyDescent="0.2">
      <c r="A53" s="192" t="s">
        <v>6</v>
      </c>
      <c r="B53" s="40">
        <v>73547</v>
      </c>
      <c r="C53" s="40">
        <v>74110</v>
      </c>
      <c r="D53" s="205">
        <f t="shared" ref="D53:D61" si="1">(C53-B53)/B53</f>
        <v>7.6549689314316018E-3</v>
      </c>
      <c r="E53" s="212">
        <f t="shared" ref="E53:E60" si="2">C53/$C$61</f>
        <v>0.14158639425630365</v>
      </c>
      <c r="G53" s="29"/>
    </row>
    <row r="54" spans="1:14" x14ac:dyDescent="0.2">
      <c r="A54" s="192" t="s">
        <v>18</v>
      </c>
      <c r="B54" s="40">
        <v>78244</v>
      </c>
      <c r="C54" s="40">
        <v>79283</v>
      </c>
      <c r="D54" s="205">
        <f t="shared" si="1"/>
        <v>1.3278973467614131E-2</v>
      </c>
      <c r="E54" s="212">
        <f t="shared" si="2"/>
        <v>0.15146935765514133</v>
      </c>
      <c r="G54" s="29"/>
    </row>
    <row r="55" spans="1:14" x14ac:dyDescent="0.2">
      <c r="A55" s="192" t="s">
        <v>7</v>
      </c>
      <c r="B55" s="40">
        <v>30493</v>
      </c>
      <c r="C55" s="40">
        <v>30099</v>
      </c>
      <c r="D55" s="205">
        <f t="shared" si="1"/>
        <v>-1.2920998261896173E-2</v>
      </c>
      <c r="E55" s="212">
        <f t="shared" si="2"/>
        <v>5.750383053191855E-2</v>
      </c>
      <c r="G55" s="29"/>
    </row>
    <row r="56" spans="1:14" x14ac:dyDescent="0.2">
      <c r="A56" s="192" t="s">
        <v>8</v>
      </c>
      <c r="B56" s="40">
        <v>58283</v>
      </c>
      <c r="C56" s="40">
        <v>59202</v>
      </c>
      <c r="D56" s="205">
        <f t="shared" si="1"/>
        <v>1.5767891151793834E-2</v>
      </c>
      <c r="E56" s="212">
        <f t="shared" si="2"/>
        <v>0.11310481328783821</v>
      </c>
      <c r="G56" s="29"/>
    </row>
    <row r="57" spans="1:14" x14ac:dyDescent="0.2">
      <c r="A57" s="192" t="s">
        <v>9</v>
      </c>
      <c r="B57" s="40">
        <v>59312</v>
      </c>
      <c r="C57" s="40">
        <v>59662</v>
      </c>
      <c r="D57" s="205">
        <f t="shared" si="1"/>
        <v>5.9009981116806042E-3</v>
      </c>
      <c r="E57" s="212">
        <f t="shared" si="2"/>
        <v>0.11398363856590998</v>
      </c>
      <c r="G57" s="29"/>
    </row>
    <row r="58" spans="1:14" x14ac:dyDescent="0.2">
      <c r="A58" s="192" t="s">
        <v>10</v>
      </c>
      <c r="B58" s="40">
        <v>29411</v>
      </c>
      <c r="C58" s="40">
        <v>29239</v>
      </c>
      <c r="D58" s="205">
        <f t="shared" si="1"/>
        <v>-5.848152051953351E-3</v>
      </c>
      <c r="E58" s="212">
        <f t="shared" si="2"/>
        <v>5.5860809359871311E-2</v>
      </c>
      <c r="G58" s="29"/>
    </row>
    <row r="59" spans="1:14" x14ac:dyDescent="0.2">
      <c r="A59" s="192" t="s">
        <v>11</v>
      </c>
      <c r="B59" s="40">
        <v>95651</v>
      </c>
      <c r="C59" s="40">
        <v>97546</v>
      </c>
      <c r="D59" s="205">
        <f t="shared" si="1"/>
        <v>1.9811606778810466E-2</v>
      </c>
      <c r="E59" s="212">
        <f t="shared" si="2"/>
        <v>0.18636063168432596</v>
      </c>
      <c r="G59" s="29"/>
    </row>
    <row r="60" spans="1:14" x14ac:dyDescent="0.2">
      <c r="A60" s="206" t="s">
        <v>12</v>
      </c>
      <c r="B60" s="40">
        <v>34862</v>
      </c>
      <c r="C60" s="40">
        <v>33910</v>
      </c>
      <c r="D60" s="205">
        <f t="shared" si="1"/>
        <v>-2.7307670242671105E-2</v>
      </c>
      <c r="E60" s="212">
        <f t="shared" si="2"/>
        <v>6.4784706911769768E-2</v>
      </c>
      <c r="G60" s="29"/>
    </row>
    <row r="61" spans="1:14" ht="13.5" thickBot="1" x14ac:dyDescent="0.25">
      <c r="A61" s="203" t="s">
        <v>13</v>
      </c>
      <c r="B61" s="209">
        <v>520243</v>
      </c>
      <c r="C61" s="209">
        <f>SUM(C52:C60)</f>
        <v>523426</v>
      </c>
      <c r="D61" s="208">
        <f t="shared" si="1"/>
        <v>6.1182947199673998E-3</v>
      </c>
      <c r="E61" s="213">
        <f>SUM(E52:E60)</f>
        <v>0.99999999999999989</v>
      </c>
      <c r="G61" s="29"/>
    </row>
  </sheetData>
  <mergeCells count="3">
    <mergeCell ref="A4:J4"/>
    <mergeCell ref="A7:E7"/>
    <mergeCell ref="A48:E48"/>
  </mergeCells>
  <pageMargins left="0.75" right="0.75" top="1" bottom="1" header="0" footer="0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46"/>
  <sheetViews>
    <sheetView workbookViewId="0">
      <selection activeCell="L5" sqref="L5"/>
    </sheetView>
  </sheetViews>
  <sheetFormatPr baseColWidth="10" defaultRowHeight="12.75" x14ac:dyDescent="0.2"/>
  <cols>
    <col min="1" max="1" width="50.140625" style="23" bestFit="1" customWidth="1"/>
    <col min="2" max="2" width="18.85546875" style="23" customWidth="1"/>
    <col min="3" max="3" width="18.28515625" style="23" customWidth="1"/>
    <col min="4" max="4" width="11.7109375" style="23" bestFit="1" customWidth="1"/>
    <col min="5" max="5" width="11.42578125" style="23"/>
    <col min="6" max="8" width="18.42578125" style="23" bestFit="1" customWidth="1"/>
    <col min="9" max="256" width="11.42578125" style="23"/>
    <col min="257" max="257" width="50.140625" style="23" bestFit="1" customWidth="1"/>
    <col min="258" max="258" width="18.85546875" style="23" customWidth="1"/>
    <col min="259" max="259" width="18.28515625" style="23" customWidth="1"/>
    <col min="260" max="260" width="11.7109375" style="23" bestFit="1" customWidth="1"/>
    <col min="261" max="261" width="11.42578125" style="23"/>
    <col min="262" max="264" width="18.42578125" style="23" bestFit="1" customWidth="1"/>
    <col min="265" max="512" width="11.42578125" style="23"/>
    <col min="513" max="513" width="50.140625" style="23" bestFit="1" customWidth="1"/>
    <col min="514" max="514" width="18.85546875" style="23" customWidth="1"/>
    <col min="515" max="515" width="18.28515625" style="23" customWidth="1"/>
    <col min="516" max="516" width="11.7109375" style="23" bestFit="1" customWidth="1"/>
    <col min="517" max="517" width="11.42578125" style="23"/>
    <col min="518" max="520" width="18.42578125" style="23" bestFit="1" customWidth="1"/>
    <col min="521" max="768" width="11.42578125" style="23"/>
    <col min="769" max="769" width="50.140625" style="23" bestFit="1" customWidth="1"/>
    <col min="770" max="770" width="18.85546875" style="23" customWidth="1"/>
    <col min="771" max="771" width="18.28515625" style="23" customWidth="1"/>
    <col min="772" max="772" width="11.7109375" style="23" bestFit="1" customWidth="1"/>
    <col min="773" max="773" width="11.42578125" style="23"/>
    <col min="774" max="776" width="18.42578125" style="23" bestFit="1" customWidth="1"/>
    <col min="777" max="1024" width="11.42578125" style="23"/>
    <col min="1025" max="1025" width="50.140625" style="23" bestFit="1" customWidth="1"/>
    <col min="1026" max="1026" width="18.85546875" style="23" customWidth="1"/>
    <col min="1027" max="1027" width="18.28515625" style="23" customWidth="1"/>
    <col min="1028" max="1028" width="11.7109375" style="23" bestFit="1" customWidth="1"/>
    <col min="1029" max="1029" width="11.42578125" style="23"/>
    <col min="1030" max="1032" width="18.42578125" style="23" bestFit="1" customWidth="1"/>
    <col min="1033" max="1280" width="11.42578125" style="23"/>
    <col min="1281" max="1281" width="50.140625" style="23" bestFit="1" customWidth="1"/>
    <col min="1282" max="1282" width="18.85546875" style="23" customWidth="1"/>
    <col min="1283" max="1283" width="18.28515625" style="23" customWidth="1"/>
    <col min="1284" max="1284" width="11.7109375" style="23" bestFit="1" customWidth="1"/>
    <col min="1285" max="1285" width="11.42578125" style="23"/>
    <col min="1286" max="1288" width="18.42578125" style="23" bestFit="1" customWidth="1"/>
    <col min="1289" max="1536" width="11.42578125" style="23"/>
    <col min="1537" max="1537" width="50.140625" style="23" bestFit="1" customWidth="1"/>
    <col min="1538" max="1538" width="18.85546875" style="23" customWidth="1"/>
    <col min="1539" max="1539" width="18.28515625" style="23" customWidth="1"/>
    <col min="1540" max="1540" width="11.7109375" style="23" bestFit="1" customWidth="1"/>
    <col min="1541" max="1541" width="11.42578125" style="23"/>
    <col min="1542" max="1544" width="18.42578125" style="23" bestFit="1" customWidth="1"/>
    <col min="1545" max="1792" width="11.42578125" style="23"/>
    <col min="1793" max="1793" width="50.140625" style="23" bestFit="1" customWidth="1"/>
    <col min="1794" max="1794" width="18.85546875" style="23" customWidth="1"/>
    <col min="1795" max="1795" width="18.28515625" style="23" customWidth="1"/>
    <col min="1796" max="1796" width="11.7109375" style="23" bestFit="1" customWidth="1"/>
    <col min="1797" max="1797" width="11.42578125" style="23"/>
    <col min="1798" max="1800" width="18.42578125" style="23" bestFit="1" customWidth="1"/>
    <col min="1801" max="2048" width="11.42578125" style="23"/>
    <col min="2049" max="2049" width="50.140625" style="23" bestFit="1" customWidth="1"/>
    <col min="2050" max="2050" width="18.85546875" style="23" customWidth="1"/>
    <col min="2051" max="2051" width="18.28515625" style="23" customWidth="1"/>
    <col min="2052" max="2052" width="11.7109375" style="23" bestFit="1" customWidth="1"/>
    <col min="2053" max="2053" width="11.42578125" style="23"/>
    <col min="2054" max="2056" width="18.42578125" style="23" bestFit="1" customWidth="1"/>
    <col min="2057" max="2304" width="11.42578125" style="23"/>
    <col min="2305" max="2305" width="50.140625" style="23" bestFit="1" customWidth="1"/>
    <col min="2306" max="2306" width="18.85546875" style="23" customWidth="1"/>
    <col min="2307" max="2307" width="18.28515625" style="23" customWidth="1"/>
    <col min="2308" max="2308" width="11.7109375" style="23" bestFit="1" customWidth="1"/>
    <col min="2309" max="2309" width="11.42578125" style="23"/>
    <col min="2310" max="2312" width="18.42578125" style="23" bestFit="1" customWidth="1"/>
    <col min="2313" max="2560" width="11.42578125" style="23"/>
    <col min="2561" max="2561" width="50.140625" style="23" bestFit="1" customWidth="1"/>
    <col min="2562" max="2562" width="18.85546875" style="23" customWidth="1"/>
    <col min="2563" max="2563" width="18.28515625" style="23" customWidth="1"/>
    <col min="2564" max="2564" width="11.7109375" style="23" bestFit="1" customWidth="1"/>
    <col min="2565" max="2565" width="11.42578125" style="23"/>
    <col min="2566" max="2568" width="18.42578125" style="23" bestFit="1" customWidth="1"/>
    <col min="2569" max="2816" width="11.42578125" style="23"/>
    <col min="2817" max="2817" width="50.140625" style="23" bestFit="1" customWidth="1"/>
    <col min="2818" max="2818" width="18.85546875" style="23" customWidth="1"/>
    <col min="2819" max="2819" width="18.28515625" style="23" customWidth="1"/>
    <col min="2820" max="2820" width="11.7109375" style="23" bestFit="1" customWidth="1"/>
    <col min="2821" max="2821" width="11.42578125" style="23"/>
    <col min="2822" max="2824" width="18.42578125" style="23" bestFit="1" customWidth="1"/>
    <col min="2825" max="3072" width="11.42578125" style="23"/>
    <col min="3073" max="3073" width="50.140625" style="23" bestFit="1" customWidth="1"/>
    <col min="3074" max="3074" width="18.85546875" style="23" customWidth="1"/>
    <col min="3075" max="3075" width="18.28515625" style="23" customWidth="1"/>
    <col min="3076" max="3076" width="11.7109375" style="23" bestFit="1" customWidth="1"/>
    <col min="3077" max="3077" width="11.42578125" style="23"/>
    <col min="3078" max="3080" width="18.42578125" style="23" bestFit="1" customWidth="1"/>
    <col min="3081" max="3328" width="11.42578125" style="23"/>
    <col min="3329" max="3329" width="50.140625" style="23" bestFit="1" customWidth="1"/>
    <col min="3330" max="3330" width="18.85546875" style="23" customWidth="1"/>
    <col min="3331" max="3331" width="18.28515625" style="23" customWidth="1"/>
    <col min="3332" max="3332" width="11.7109375" style="23" bestFit="1" customWidth="1"/>
    <col min="3333" max="3333" width="11.42578125" style="23"/>
    <col min="3334" max="3336" width="18.42578125" style="23" bestFit="1" customWidth="1"/>
    <col min="3337" max="3584" width="11.42578125" style="23"/>
    <col min="3585" max="3585" width="50.140625" style="23" bestFit="1" customWidth="1"/>
    <col min="3586" max="3586" width="18.85546875" style="23" customWidth="1"/>
    <col min="3587" max="3587" width="18.28515625" style="23" customWidth="1"/>
    <col min="3588" max="3588" width="11.7109375" style="23" bestFit="1" customWidth="1"/>
    <col min="3589" max="3589" width="11.42578125" style="23"/>
    <col min="3590" max="3592" width="18.42578125" style="23" bestFit="1" customWidth="1"/>
    <col min="3593" max="3840" width="11.42578125" style="23"/>
    <col min="3841" max="3841" width="50.140625" style="23" bestFit="1" customWidth="1"/>
    <col min="3842" max="3842" width="18.85546875" style="23" customWidth="1"/>
    <col min="3843" max="3843" width="18.28515625" style="23" customWidth="1"/>
    <col min="3844" max="3844" width="11.7109375" style="23" bestFit="1" customWidth="1"/>
    <col min="3845" max="3845" width="11.42578125" style="23"/>
    <col min="3846" max="3848" width="18.42578125" style="23" bestFit="1" customWidth="1"/>
    <col min="3849" max="4096" width="11.42578125" style="23"/>
    <col min="4097" max="4097" width="50.140625" style="23" bestFit="1" customWidth="1"/>
    <col min="4098" max="4098" width="18.85546875" style="23" customWidth="1"/>
    <col min="4099" max="4099" width="18.28515625" style="23" customWidth="1"/>
    <col min="4100" max="4100" width="11.7109375" style="23" bestFit="1" customWidth="1"/>
    <col min="4101" max="4101" width="11.42578125" style="23"/>
    <col min="4102" max="4104" width="18.42578125" style="23" bestFit="1" customWidth="1"/>
    <col min="4105" max="4352" width="11.42578125" style="23"/>
    <col min="4353" max="4353" width="50.140625" style="23" bestFit="1" customWidth="1"/>
    <col min="4354" max="4354" width="18.85546875" style="23" customWidth="1"/>
    <col min="4355" max="4355" width="18.28515625" style="23" customWidth="1"/>
    <col min="4356" max="4356" width="11.7109375" style="23" bestFit="1" customWidth="1"/>
    <col min="4357" max="4357" width="11.42578125" style="23"/>
    <col min="4358" max="4360" width="18.42578125" style="23" bestFit="1" customWidth="1"/>
    <col min="4361" max="4608" width="11.42578125" style="23"/>
    <col min="4609" max="4609" width="50.140625" style="23" bestFit="1" customWidth="1"/>
    <col min="4610" max="4610" width="18.85546875" style="23" customWidth="1"/>
    <col min="4611" max="4611" width="18.28515625" style="23" customWidth="1"/>
    <col min="4612" max="4612" width="11.7109375" style="23" bestFit="1" customWidth="1"/>
    <col min="4613" max="4613" width="11.42578125" style="23"/>
    <col min="4614" max="4616" width="18.42578125" style="23" bestFit="1" customWidth="1"/>
    <col min="4617" max="4864" width="11.42578125" style="23"/>
    <col min="4865" max="4865" width="50.140625" style="23" bestFit="1" customWidth="1"/>
    <col min="4866" max="4866" width="18.85546875" style="23" customWidth="1"/>
    <col min="4867" max="4867" width="18.28515625" style="23" customWidth="1"/>
    <col min="4868" max="4868" width="11.7109375" style="23" bestFit="1" customWidth="1"/>
    <col min="4869" max="4869" width="11.42578125" style="23"/>
    <col min="4870" max="4872" width="18.42578125" style="23" bestFit="1" customWidth="1"/>
    <col min="4873" max="5120" width="11.42578125" style="23"/>
    <col min="5121" max="5121" width="50.140625" style="23" bestFit="1" customWidth="1"/>
    <col min="5122" max="5122" width="18.85546875" style="23" customWidth="1"/>
    <col min="5123" max="5123" width="18.28515625" style="23" customWidth="1"/>
    <col min="5124" max="5124" width="11.7109375" style="23" bestFit="1" customWidth="1"/>
    <col min="5125" max="5125" width="11.42578125" style="23"/>
    <col min="5126" max="5128" width="18.42578125" style="23" bestFit="1" customWidth="1"/>
    <col min="5129" max="5376" width="11.42578125" style="23"/>
    <col min="5377" max="5377" width="50.140625" style="23" bestFit="1" customWidth="1"/>
    <col min="5378" max="5378" width="18.85546875" style="23" customWidth="1"/>
    <col min="5379" max="5379" width="18.28515625" style="23" customWidth="1"/>
    <col min="5380" max="5380" width="11.7109375" style="23" bestFit="1" customWidth="1"/>
    <col min="5381" max="5381" width="11.42578125" style="23"/>
    <col min="5382" max="5384" width="18.42578125" style="23" bestFit="1" customWidth="1"/>
    <col min="5385" max="5632" width="11.42578125" style="23"/>
    <col min="5633" max="5633" width="50.140625" style="23" bestFit="1" customWidth="1"/>
    <col min="5634" max="5634" width="18.85546875" style="23" customWidth="1"/>
    <col min="5635" max="5635" width="18.28515625" style="23" customWidth="1"/>
    <col min="5636" max="5636" width="11.7109375" style="23" bestFit="1" customWidth="1"/>
    <col min="5637" max="5637" width="11.42578125" style="23"/>
    <col min="5638" max="5640" width="18.42578125" style="23" bestFit="1" customWidth="1"/>
    <col min="5641" max="5888" width="11.42578125" style="23"/>
    <col min="5889" max="5889" width="50.140625" style="23" bestFit="1" customWidth="1"/>
    <col min="5890" max="5890" width="18.85546875" style="23" customWidth="1"/>
    <col min="5891" max="5891" width="18.28515625" style="23" customWidth="1"/>
    <col min="5892" max="5892" width="11.7109375" style="23" bestFit="1" customWidth="1"/>
    <col min="5893" max="5893" width="11.42578125" style="23"/>
    <col min="5894" max="5896" width="18.42578125" style="23" bestFit="1" customWidth="1"/>
    <col min="5897" max="6144" width="11.42578125" style="23"/>
    <col min="6145" max="6145" width="50.140625" style="23" bestFit="1" customWidth="1"/>
    <col min="6146" max="6146" width="18.85546875" style="23" customWidth="1"/>
    <col min="6147" max="6147" width="18.28515625" style="23" customWidth="1"/>
    <col min="6148" max="6148" width="11.7109375" style="23" bestFit="1" customWidth="1"/>
    <col min="6149" max="6149" width="11.42578125" style="23"/>
    <col min="6150" max="6152" width="18.42578125" style="23" bestFit="1" customWidth="1"/>
    <col min="6153" max="6400" width="11.42578125" style="23"/>
    <col min="6401" max="6401" width="50.140625" style="23" bestFit="1" customWidth="1"/>
    <col min="6402" max="6402" width="18.85546875" style="23" customWidth="1"/>
    <col min="6403" max="6403" width="18.28515625" style="23" customWidth="1"/>
    <col min="6404" max="6404" width="11.7109375" style="23" bestFit="1" customWidth="1"/>
    <col min="6405" max="6405" width="11.42578125" style="23"/>
    <col min="6406" max="6408" width="18.42578125" style="23" bestFit="1" customWidth="1"/>
    <col min="6409" max="6656" width="11.42578125" style="23"/>
    <col min="6657" max="6657" width="50.140625" style="23" bestFit="1" customWidth="1"/>
    <col min="6658" max="6658" width="18.85546875" style="23" customWidth="1"/>
    <col min="6659" max="6659" width="18.28515625" style="23" customWidth="1"/>
    <col min="6660" max="6660" width="11.7109375" style="23" bestFit="1" customWidth="1"/>
    <col min="6661" max="6661" width="11.42578125" style="23"/>
    <col min="6662" max="6664" width="18.42578125" style="23" bestFit="1" customWidth="1"/>
    <col min="6665" max="6912" width="11.42578125" style="23"/>
    <col min="6913" max="6913" width="50.140625" style="23" bestFit="1" customWidth="1"/>
    <col min="6914" max="6914" width="18.85546875" style="23" customWidth="1"/>
    <col min="6915" max="6915" width="18.28515625" style="23" customWidth="1"/>
    <col min="6916" max="6916" width="11.7109375" style="23" bestFit="1" customWidth="1"/>
    <col min="6917" max="6917" width="11.42578125" style="23"/>
    <col min="6918" max="6920" width="18.42578125" style="23" bestFit="1" customWidth="1"/>
    <col min="6921" max="7168" width="11.42578125" style="23"/>
    <col min="7169" max="7169" width="50.140625" style="23" bestFit="1" customWidth="1"/>
    <col min="7170" max="7170" width="18.85546875" style="23" customWidth="1"/>
    <col min="7171" max="7171" width="18.28515625" style="23" customWidth="1"/>
    <col min="7172" max="7172" width="11.7109375" style="23" bestFit="1" customWidth="1"/>
    <col min="7173" max="7173" width="11.42578125" style="23"/>
    <col min="7174" max="7176" width="18.42578125" style="23" bestFit="1" customWidth="1"/>
    <col min="7177" max="7424" width="11.42578125" style="23"/>
    <col min="7425" max="7425" width="50.140625" style="23" bestFit="1" customWidth="1"/>
    <col min="7426" max="7426" width="18.85546875" style="23" customWidth="1"/>
    <col min="7427" max="7427" width="18.28515625" style="23" customWidth="1"/>
    <col min="7428" max="7428" width="11.7109375" style="23" bestFit="1" customWidth="1"/>
    <col min="7429" max="7429" width="11.42578125" style="23"/>
    <col min="7430" max="7432" width="18.42578125" style="23" bestFit="1" customWidth="1"/>
    <col min="7433" max="7680" width="11.42578125" style="23"/>
    <col min="7681" max="7681" width="50.140625" style="23" bestFit="1" customWidth="1"/>
    <col min="7682" max="7682" width="18.85546875" style="23" customWidth="1"/>
    <col min="7683" max="7683" width="18.28515625" style="23" customWidth="1"/>
    <col min="7684" max="7684" width="11.7109375" style="23" bestFit="1" customWidth="1"/>
    <col min="7685" max="7685" width="11.42578125" style="23"/>
    <col min="7686" max="7688" width="18.42578125" style="23" bestFit="1" customWidth="1"/>
    <col min="7689" max="7936" width="11.42578125" style="23"/>
    <col min="7937" max="7937" width="50.140625" style="23" bestFit="1" customWidth="1"/>
    <col min="7938" max="7938" width="18.85546875" style="23" customWidth="1"/>
    <col min="7939" max="7939" width="18.28515625" style="23" customWidth="1"/>
    <col min="7940" max="7940" width="11.7109375" style="23" bestFit="1" customWidth="1"/>
    <col min="7941" max="7941" width="11.42578125" style="23"/>
    <col min="7942" max="7944" width="18.42578125" style="23" bestFit="1" customWidth="1"/>
    <col min="7945" max="8192" width="11.42578125" style="23"/>
    <col min="8193" max="8193" width="50.140625" style="23" bestFit="1" customWidth="1"/>
    <col min="8194" max="8194" width="18.85546875" style="23" customWidth="1"/>
    <col min="8195" max="8195" width="18.28515625" style="23" customWidth="1"/>
    <col min="8196" max="8196" width="11.7109375" style="23" bestFit="1" customWidth="1"/>
    <col min="8197" max="8197" width="11.42578125" style="23"/>
    <col min="8198" max="8200" width="18.42578125" style="23" bestFit="1" customWidth="1"/>
    <col min="8201" max="8448" width="11.42578125" style="23"/>
    <col min="8449" max="8449" width="50.140625" style="23" bestFit="1" customWidth="1"/>
    <col min="8450" max="8450" width="18.85546875" style="23" customWidth="1"/>
    <col min="8451" max="8451" width="18.28515625" style="23" customWidth="1"/>
    <col min="8452" max="8452" width="11.7109375" style="23" bestFit="1" customWidth="1"/>
    <col min="8453" max="8453" width="11.42578125" style="23"/>
    <col min="8454" max="8456" width="18.42578125" style="23" bestFit="1" customWidth="1"/>
    <col min="8457" max="8704" width="11.42578125" style="23"/>
    <col min="8705" max="8705" width="50.140625" style="23" bestFit="1" customWidth="1"/>
    <col min="8706" max="8706" width="18.85546875" style="23" customWidth="1"/>
    <col min="8707" max="8707" width="18.28515625" style="23" customWidth="1"/>
    <col min="8708" max="8708" width="11.7109375" style="23" bestFit="1" customWidth="1"/>
    <col min="8709" max="8709" width="11.42578125" style="23"/>
    <col min="8710" max="8712" width="18.42578125" style="23" bestFit="1" customWidth="1"/>
    <col min="8713" max="8960" width="11.42578125" style="23"/>
    <col min="8961" max="8961" width="50.140625" style="23" bestFit="1" customWidth="1"/>
    <col min="8962" max="8962" width="18.85546875" style="23" customWidth="1"/>
    <col min="8963" max="8963" width="18.28515625" style="23" customWidth="1"/>
    <col min="8964" max="8964" width="11.7109375" style="23" bestFit="1" customWidth="1"/>
    <col min="8965" max="8965" width="11.42578125" style="23"/>
    <col min="8966" max="8968" width="18.42578125" style="23" bestFit="1" customWidth="1"/>
    <col min="8969" max="9216" width="11.42578125" style="23"/>
    <col min="9217" max="9217" width="50.140625" style="23" bestFit="1" customWidth="1"/>
    <col min="9218" max="9218" width="18.85546875" style="23" customWidth="1"/>
    <col min="9219" max="9219" width="18.28515625" style="23" customWidth="1"/>
    <col min="9220" max="9220" width="11.7109375" style="23" bestFit="1" customWidth="1"/>
    <col min="9221" max="9221" width="11.42578125" style="23"/>
    <col min="9222" max="9224" width="18.42578125" style="23" bestFit="1" customWidth="1"/>
    <col min="9225" max="9472" width="11.42578125" style="23"/>
    <col min="9473" max="9473" width="50.140625" style="23" bestFit="1" customWidth="1"/>
    <col min="9474" max="9474" width="18.85546875" style="23" customWidth="1"/>
    <col min="9475" max="9475" width="18.28515625" style="23" customWidth="1"/>
    <col min="9476" max="9476" width="11.7109375" style="23" bestFit="1" customWidth="1"/>
    <col min="9477" max="9477" width="11.42578125" style="23"/>
    <col min="9478" max="9480" width="18.42578125" style="23" bestFit="1" customWidth="1"/>
    <col min="9481" max="9728" width="11.42578125" style="23"/>
    <col min="9729" max="9729" width="50.140625" style="23" bestFit="1" customWidth="1"/>
    <col min="9730" max="9730" width="18.85546875" style="23" customWidth="1"/>
    <col min="9731" max="9731" width="18.28515625" style="23" customWidth="1"/>
    <col min="9732" max="9732" width="11.7109375" style="23" bestFit="1" customWidth="1"/>
    <col min="9733" max="9733" width="11.42578125" style="23"/>
    <col min="9734" max="9736" width="18.42578125" style="23" bestFit="1" customWidth="1"/>
    <col min="9737" max="9984" width="11.42578125" style="23"/>
    <col min="9985" max="9985" width="50.140625" style="23" bestFit="1" customWidth="1"/>
    <col min="9986" max="9986" width="18.85546875" style="23" customWidth="1"/>
    <col min="9987" max="9987" width="18.28515625" style="23" customWidth="1"/>
    <col min="9988" max="9988" width="11.7109375" style="23" bestFit="1" customWidth="1"/>
    <col min="9989" max="9989" width="11.42578125" style="23"/>
    <col min="9990" max="9992" width="18.42578125" style="23" bestFit="1" customWidth="1"/>
    <col min="9993" max="10240" width="11.42578125" style="23"/>
    <col min="10241" max="10241" width="50.140625" style="23" bestFit="1" customWidth="1"/>
    <col min="10242" max="10242" width="18.85546875" style="23" customWidth="1"/>
    <col min="10243" max="10243" width="18.28515625" style="23" customWidth="1"/>
    <col min="10244" max="10244" width="11.7109375" style="23" bestFit="1" customWidth="1"/>
    <col min="10245" max="10245" width="11.42578125" style="23"/>
    <col min="10246" max="10248" width="18.42578125" style="23" bestFit="1" customWidth="1"/>
    <col min="10249" max="10496" width="11.42578125" style="23"/>
    <col min="10497" max="10497" width="50.140625" style="23" bestFit="1" customWidth="1"/>
    <col min="10498" max="10498" width="18.85546875" style="23" customWidth="1"/>
    <col min="10499" max="10499" width="18.28515625" style="23" customWidth="1"/>
    <col min="10500" max="10500" width="11.7109375" style="23" bestFit="1" customWidth="1"/>
    <col min="10501" max="10501" width="11.42578125" style="23"/>
    <col min="10502" max="10504" width="18.42578125" style="23" bestFit="1" customWidth="1"/>
    <col min="10505" max="10752" width="11.42578125" style="23"/>
    <col min="10753" max="10753" width="50.140625" style="23" bestFit="1" customWidth="1"/>
    <col min="10754" max="10754" width="18.85546875" style="23" customWidth="1"/>
    <col min="10755" max="10755" width="18.28515625" style="23" customWidth="1"/>
    <col min="10756" max="10756" width="11.7109375" style="23" bestFit="1" customWidth="1"/>
    <col min="10757" max="10757" width="11.42578125" style="23"/>
    <col min="10758" max="10760" width="18.42578125" style="23" bestFit="1" customWidth="1"/>
    <col min="10761" max="11008" width="11.42578125" style="23"/>
    <col min="11009" max="11009" width="50.140625" style="23" bestFit="1" customWidth="1"/>
    <col min="11010" max="11010" width="18.85546875" style="23" customWidth="1"/>
    <col min="11011" max="11011" width="18.28515625" style="23" customWidth="1"/>
    <col min="11012" max="11012" width="11.7109375" style="23" bestFit="1" customWidth="1"/>
    <col min="11013" max="11013" width="11.42578125" style="23"/>
    <col min="11014" max="11016" width="18.42578125" style="23" bestFit="1" customWidth="1"/>
    <col min="11017" max="11264" width="11.42578125" style="23"/>
    <col min="11265" max="11265" width="50.140625" style="23" bestFit="1" customWidth="1"/>
    <col min="11266" max="11266" width="18.85546875" style="23" customWidth="1"/>
    <col min="11267" max="11267" width="18.28515625" style="23" customWidth="1"/>
    <col min="11268" max="11268" width="11.7109375" style="23" bestFit="1" customWidth="1"/>
    <col min="11269" max="11269" width="11.42578125" style="23"/>
    <col min="11270" max="11272" width="18.42578125" style="23" bestFit="1" customWidth="1"/>
    <col min="11273" max="11520" width="11.42578125" style="23"/>
    <col min="11521" max="11521" width="50.140625" style="23" bestFit="1" customWidth="1"/>
    <col min="11522" max="11522" width="18.85546875" style="23" customWidth="1"/>
    <col min="11523" max="11523" width="18.28515625" style="23" customWidth="1"/>
    <col min="11524" max="11524" width="11.7109375" style="23" bestFit="1" customWidth="1"/>
    <col min="11525" max="11525" width="11.42578125" style="23"/>
    <col min="11526" max="11528" width="18.42578125" style="23" bestFit="1" customWidth="1"/>
    <col min="11529" max="11776" width="11.42578125" style="23"/>
    <col min="11777" max="11777" width="50.140625" style="23" bestFit="1" customWidth="1"/>
    <col min="11778" max="11778" width="18.85546875" style="23" customWidth="1"/>
    <col min="11779" max="11779" width="18.28515625" style="23" customWidth="1"/>
    <col min="11780" max="11780" width="11.7109375" style="23" bestFit="1" customWidth="1"/>
    <col min="11781" max="11781" width="11.42578125" style="23"/>
    <col min="11782" max="11784" width="18.42578125" style="23" bestFit="1" customWidth="1"/>
    <col min="11785" max="12032" width="11.42578125" style="23"/>
    <col min="12033" max="12033" width="50.140625" style="23" bestFit="1" customWidth="1"/>
    <col min="12034" max="12034" width="18.85546875" style="23" customWidth="1"/>
    <col min="12035" max="12035" width="18.28515625" style="23" customWidth="1"/>
    <col min="12036" max="12036" width="11.7109375" style="23" bestFit="1" customWidth="1"/>
    <col min="12037" max="12037" width="11.42578125" style="23"/>
    <col min="12038" max="12040" width="18.42578125" style="23" bestFit="1" customWidth="1"/>
    <col min="12041" max="12288" width="11.42578125" style="23"/>
    <col min="12289" max="12289" width="50.140625" style="23" bestFit="1" customWidth="1"/>
    <col min="12290" max="12290" width="18.85546875" style="23" customWidth="1"/>
    <col min="12291" max="12291" width="18.28515625" style="23" customWidth="1"/>
    <col min="12292" max="12292" width="11.7109375" style="23" bestFit="1" customWidth="1"/>
    <col min="12293" max="12293" width="11.42578125" style="23"/>
    <col min="12294" max="12296" width="18.42578125" style="23" bestFit="1" customWidth="1"/>
    <col min="12297" max="12544" width="11.42578125" style="23"/>
    <col min="12545" max="12545" width="50.140625" style="23" bestFit="1" customWidth="1"/>
    <col min="12546" max="12546" width="18.85546875" style="23" customWidth="1"/>
    <col min="12547" max="12547" width="18.28515625" style="23" customWidth="1"/>
    <col min="12548" max="12548" width="11.7109375" style="23" bestFit="1" customWidth="1"/>
    <col min="12549" max="12549" width="11.42578125" style="23"/>
    <col min="12550" max="12552" width="18.42578125" style="23" bestFit="1" customWidth="1"/>
    <col min="12553" max="12800" width="11.42578125" style="23"/>
    <col min="12801" max="12801" width="50.140625" style="23" bestFit="1" customWidth="1"/>
    <col min="12802" max="12802" width="18.85546875" style="23" customWidth="1"/>
    <col min="12803" max="12803" width="18.28515625" style="23" customWidth="1"/>
    <col min="12804" max="12804" width="11.7109375" style="23" bestFit="1" customWidth="1"/>
    <col min="12805" max="12805" width="11.42578125" style="23"/>
    <col min="12806" max="12808" width="18.42578125" style="23" bestFit="1" customWidth="1"/>
    <col min="12809" max="13056" width="11.42578125" style="23"/>
    <col min="13057" max="13057" width="50.140625" style="23" bestFit="1" customWidth="1"/>
    <col min="13058" max="13058" width="18.85546875" style="23" customWidth="1"/>
    <col min="13059" max="13059" width="18.28515625" style="23" customWidth="1"/>
    <col min="13060" max="13060" width="11.7109375" style="23" bestFit="1" customWidth="1"/>
    <col min="13061" max="13061" width="11.42578125" style="23"/>
    <col min="13062" max="13064" width="18.42578125" style="23" bestFit="1" customWidth="1"/>
    <col min="13065" max="13312" width="11.42578125" style="23"/>
    <col min="13313" max="13313" width="50.140625" style="23" bestFit="1" customWidth="1"/>
    <col min="13314" max="13314" width="18.85546875" style="23" customWidth="1"/>
    <col min="13315" max="13315" width="18.28515625" style="23" customWidth="1"/>
    <col min="13316" max="13316" width="11.7109375" style="23" bestFit="1" customWidth="1"/>
    <col min="13317" max="13317" width="11.42578125" style="23"/>
    <col min="13318" max="13320" width="18.42578125" style="23" bestFit="1" customWidth="1"/>
    <col min="13321" max="13568" width="11.42578125" style="23"/>
    <col min="13569" max="13569" width="50.140625" style="23" bestFit="1" customWidth="1"/>
    <col min="13570" max="13570" width="18.85546875" style="23" customWidth="1"/>
    <col min="13571" max="13571" width="18.28515625" style="23" customWidth="1"/>
    <col min="13572" max="13572" width="11.7109375" style="23" bestFit="1" customWidth="1"/>
    <col min="13573" max="13573" width="11.42578125" style="23"/>
    <col min="13574" max="13576" width="18.42578125" style="23" bestFit="1" customWidth="1"/>
    <col min="13577" max="13824" width="11.42578125" style="23"/>
    <col min="13825" max="13825" width="50.140625" style="23" bestFit="1" customWidth="1"/>
    <col min="13826" max="13826" width="18.85546875" style="23" customWidth="1"/>
    <col min="13827" max="13827" width="18.28515625" style="23" customWidth="1"/>
    <col min="13828" max="13828" width="11.7109375" style="23" bestFit="1" customWidth="1"/>
    <col min="13829" max="13829" width="11.42578125" style="23"/>
    <col min="13830" max="13832" width="18.42578125" style="23" bestFit="1" customWidth="1"/>
    <col min="13833" max="14080" width="11.42578125" style="23"/>
    <col min="14081" max="14081" width="50.140625" style="23" bestFit="1" customWidth="1"/>
    <col min="14082" max="14082" width="18.85546875" style="23" customWidth="1"/>
    <col min="14083" max="14083" width="18.28515625" style="23" customWidth="1"/>
    <col min="14084" max="14084" width="11.7109375" style="23" bestFit="1" customWidth="1"/>
    <col min="14085" max="14085" width="11.42578125" style="23"/>
    <col min="14086" max="14088" width="18.42578125" style="23" bestFit="1" customWidth="1"/>
    <col min="14089" max="14336" width="11.42578125" style="23"/>
    <col min="14337" max="14337" width="50.140625" style="23" bestFit="1" customWidth="1"/>
    <col min="14338" max="14338" width="18.85546875" style="23" customWidth="1"/>
    <col min="14339" max="14339" width="18.28515625" style="23" customWidth="1"/>
    <col min="14340" max="14340" width="11.7109375" style="23" bestFit="1" customWidth="1"/>
    <col min="14341" max="14341" width="11.42578125" style="23"/>
    <col min="14342" max="14344" width="18.42578125" style="23" bestFit="1" customWidth="1"/>
    <col min="14345" max="14592" width="11.42578125" style="23"/>
    <col min="14593" max="14593" width="50.140625" style="23" bestFit="1" customWidth="1"/>
    <col min="14594" max="14594" width="18.85546875" style="23" customWidth="1"/>
    <col min="14595" max="14595" width="18.28515625" style="23" customWidth="1"/>
    <col min="14596" max="14596" width="11.7109375" style="23" bestFit="1" customWidth="1"/>
    <col min="14597" max="14597" width="11.42578125" style="23"/>
    <col min="14598" max="14600" width="18.42578125" style="23" bestFit="1" customWidth="1"/>
    <col min="14601" max="14848" width="11.42578125" style="23"/>
    <col min="14849" max="14849" width="50.140625" style="23" bestFit="1" customWidth="1"/>
    <col min="14850" max="14850" width="18.85546875" style="23" customWidth="1"/>
    <col min="14851" max="14851" width="18.28515625" style="23" customWidth="1"/>
    <col min="14852" max="14852" width="11.7109375" style="23" bestFit="1" customWidth="1"/>
    <col min="14853" max="14853" width="11.42578125" style="23"/>
    <col min="14854" max="14856" width="18.42578125" style="23" bestFit="1" customWidth="1"/>
    <col min="14857" max="15104" width="11.42578125" style="23"/>
    <col min="15105" max="15105" width="50.140625" style="23" bestFit="1" customWidth="1"/>
    <col min="15106" max="15106" width="18.85546875" style="23" customWidth="1"/>
    <col min="15107" max="15107" width="18.28515625" style="23" customWidth="1"/>
    <col min="15108" max="15108" width="11.7109375" style="23" bestFit="1" customWidth="1"/>
    <col min="15109" max="15109" width="11.42578125" style="23"/>
    <col min="15110" max="15112" width="18.42578125" style="23" bestFit="1" customWidth="1"/>
    <col min="15113" max="15360" width="11.42578125" style="23"/>
    <col min="15361" max="15361" width="50.140625" style="23" bestFit="1" customWidth="1"/>
    <col min="15362" max="15362" width="18.85546875" style="23" customWidth="1"/>
    <col min="15363" max="15363" width="18.28515625" style="23" customWidth="1"/>
    <col min="15364" max="15364" width="11.7109375" style="23" bestFit="1" customWidth="1"/>
    <col min="15365" max="15365" width="11.42578125" style="23"/>
    <col min="15366" max="15368" width="18.42578125" style="23" bestFit="1" customWidth="1"/>
    <col min="15369" max="15616" width="11.42578125" style="23"/>
    <col min="15617" max="15617" width="50.140625" style="23" bestFit="1" customWidth="1"/>
    <col min="15618" max="15618" width="18.85546875" style="23" customWidth="1"/>
    <col min="15619" max="15619" width="18.28515625" style="23" customWidth="1"/>
    <col min="15620" max="15620" width="11.7109375" style="23" bestFit="1" customWidth="1"/>
    <col min="15621" max="15621" width="11.42578125" style="23"/>
    <col min="15622" max="15624" width="18.42578125" style="23" bestFit="1" customWidth="1"/>
    <col min="15625" max="15872" width="11.42578125" style="23"/>
    <col min="15873" max="15873" width="50.140625" style="23" bestFit="1" customWidth="1"/>
    <col min="15874" max="15874" width="18.85546875" style="23" customWidth="1"/>
    <col min="15875" max="15875" width="18.28515625" style="23" customWidth="1"/>
    <col min="15876" max="15876" width="11.7109375" style="23" bestFit="1" customWidth="1"/>
    <col min="15877" max="15877" width="11.42578125" style="23"/>
    <col min="15878" max="15880" width="18.42578125" style="23" bestFit="1" customWidth="1"/>
    <col min="15881" max="16128" width="11.42578125" style="23"/>
    <col min="16129" max="16129" width="50.140625" style="23" bestFit="1" customWidth="1"/>
    <col min="16130" max="16130" width="18.85546875" style="23" customWidth="1"/>
    <col min="16131" max="16131" width="18.28515625" style="23" customWidth="1"/>
    <col min="16132" max="16132" width="11.7109375" style="23" bestFit="1" customWidth="1"/>
    <col min="16133" max="16133" width="11.42578125" style="23"/>
    <col min="16134" max="16136" width="18.42578125" style="23" bestFit="1" customWidth="1"/>
    <col min="16137" max="16384" width="11.42578125" style="23"/>
  </cols>
  <sheetData>
    <row r="4" spans="1:9" ht="15" x14ac:dyDescent="0.2">
      <c r="A4" s="783" t="s">
        <v>283</v>
      </c>
      <c r="B4" s="783"/>
      <c r="C4" s="783"/>
      <c r="D4" s="783"/>
      <c r="E4" s="783"/>
      <c r="F4" s="783"/>
      <c r="G4" s="224"/>
      <c r="H4" s="224"/>
      <c r="I4" s="224"/>
    </row>
    <row r="5" spans="1:9" ht="13.5" thickBot="1" x14ac:dyDescent="0.25"/>
    <row r="6" spans="1:9" ht="16.5" customHeight="1" thickBot="1" x14ac:dyDescent="0.3">
      <c r="B6" s="786" t="s">
        <v>284</v>
      </c>
      <c r="C6" s="788" t="s">
        <v>285</v>
      </c>
      <c r="D6" s="790" t="s">
        <v>286</v>
      </c>
      <c r="E6" s="790"/>
      <c r="F6" s="790"/>
    </row>
    <row r="7" spans="1:9" ht="15.75" thickBot="1" x14ac:dyDescent="0.3">
      <c r="A7" s="225" t="s">
        <v>626</v>
      </c>
      <c r="B7" s="787"/>
      <c r="C7" s="789"/>
      <c r="D7" s="226" t="s">
        <v>269</v>
      </c>
      <c r="E7" s="145"/>
      <c r="F7" s="94"/>
      <c r="G7" s="94"/>
      <c r="H7" s="94"/>
    </row>
    <row r="8" spans="1:9" x14ac:dyDescent="0.2">
      <c r="A8" s="227" t="s">
        <v>287</v>
      </c>
      <c r="B8" s="51">
        <v>473211339.66428691</v>
      </c>
      <c r="C8" s="228">
        <v>36.058507844807266</v>
      </c>
      <c r="D8" s="229">
        <f>B8/$B$15</f>
        <v>0.37842648934744383</v>
      </c>
      <c r="E8" s="145" t="s">
        <v>288</v>
      </c>
      <c r="F8" s="94"/>
      <c r="G8" s="94"/>
    </row>
    <row r="9" spans="1:9" x14ac:dyDescent="0.2">
      <c r="A9" s="230" t="s">
        <v>289</v>
      </c>
      <c r="B9" s="51">
        <v>305537048.51302612</v>
      </c>
      <c r="C9" s="231">
        <v>23.281796392500262</v>
      </c>
      <c r="D9" s="229">
        <f t="shared" ref="D9:D14" si="0">B9/$B$15</f>
        <v>0.24433757803942618</v>
      </c>
      <c r="E9" s="145" t="s">
        <v>290</v>
      </c>
      <c r="F9" s="94"/>
      <c r="G9" s="94"/>
    </row>
    <row r="10" spans="1:9" x14ac:dyDescent="0.2">
      <c r="A10" s="230" t="s">
        <v>291</v>
      </c>
      <c r="B10" s="51">
        <v>148259484.23331529</v>
      </c>
      <c r="C10" s="231">
        <v>11.297311216351524</v>
      </c>
      <c r="D10" s="229">
        <f t="shared" si="0"/>
        <v>0.11856291561119252</v>
      </c>
      <c r="E10" s="145" t="s">
        <v>292</v>
      </c>
      <c r="F10" s="94"/>
      <c r="G10" s="94"/>
    </row>
    <row r="11" spans="1:9" x14ac:dyDescent="0.2">
      <c r="A11" s="230" t="s">
        <v>293</v>
      </c>
      <c r="B11" s="51">
        <v>179540480.38682646</v>
      </c>
      <c r="C11" s="231">
        <v>13.680910151226952</v>
      </c>
      <c r="D11" s="229">
        <f t="shared" si="0"/>
        <v>0.14357828731818101</v>
      </c>
      <c r="E11" s="145" t="s">
        <v>294</v>
      </c>
      <c r="F11" s="94"/>
      <c r="G11" s="94"/>
    </row>
    <row r="12" spans="1:9" x14ac:dyDescent="0.2">
      <c r="A12" s="230" t="s">
        <v>295</v>
      </c>
      <c r="B12" s="51">
        <v>65784071.714019328</v>
      </c>
      <c r="C12" s="231">
        <v>5.0127189843890161</v>
      </c>
      <c r="D12" s="229">
        <f t="shared" si="0"/>
        <v>5.2607436101125178E-2</v>
      </c>
      <c r="E12" s="145" t="s">
        <v>296</v>
      </c>
      <c r="F12" s="94"/>
      <c r="G12" s="94"/>
    </row>
    <row r="13" spans="1:9" x14ac:dyDescent="0.2">
      <c r="A13" s="230" t="s">
        <v>297</v>
      </c>
      <c r="B13" s="51">
        <v>77268157.69235985</v>
      </c>
      <c r="C13" s="231">
        <v>5.8878015735640972</v>
      </c>
      <c r="D13" s="229">
        <f t="shared" si="0"/>
        <v>6.1791244636294124E-2</v>
      </c>
      <c r="E13" s="145" t="s">
        <v>297</v>
      </c>
      <c r="F13" s="94"/>
      <c r="G13" s="94"/>
    </row>
    <row r="14" spans="1:9" x14ac:dyDescent="0.2">
      <c r="A14" s="230" t="s">
        <v>298</v>
      </c>
      <c r="B14" s="51">
        <v>870389.00193274056</v>
      </c>
      <c r="C14" s="231">
        <v>6.6323281002714951E-2</v>
      </c>
      <c r="D14" s="229">
        <f t="shared" si="0"/>
        <v>6.9604894633696918E-4</v>
      </c>
      <c r="E14" s="145" t="s">
        <v>298</v>
      </c>
      <c r="F14" s="94"/>
      <c r="G14" s="94"/>
    </row>
    <row r="15" spans="1:9" ht="13.5" thickBot="1" x14ac:dyDescent="0.25">
      <c r="A15" s="232" t="s">
        <v>284</v>
      </c>
      <c r="B15" s="152">
        <f>SUM(B8:B14)</f>
        <v>1250470971.2057669</v>
      </c>
      <c r="C15" s="233">
        <v>95.285369443841859</v>
      </c>
      <c r="D15" s="234">
        <f>SUM(D8:D14)</f>
        <v>0.99999999999999978</v>
      </c>
      <c r="E15" s="145"/>
      <c r="F15" s="94"/>
      <c r="G15" s="94"/>
    </row>
    <row r="16" spans="1:9" s="236" customFormat="1" ht="11.25" x14ac:dyDescent="0.2">
      <c r="A16" s="610"/>
      <c r="B16" s="235"/>
      <c r="C16" s="235"/>
      <c r="F16" s="237"/>
      <c r="G16" s="237"/>
    </row>
    <row r="17" spans="5:7" x14ac:dyDescent="0.2">
      <c r="F17" s="94"/>
      <c r="G17" s="94"/>
    </row>
    <row r="18" spans="5:7" x14ac:dyDescent="0.2">
      <c r="E18" s="22"/>
      <c r="F18" s="94"/>
    </row>
    <row r="19" spans="5:7" x14ac:dyDescent="0.2">
      <c r="F19" s="94"/>
    </row>
    <row r="20" spans="5:7" x14ac:dyDescent="0.2">
      <c r="F20" s="94"/>
    </row>
    <row r="21" spans="5:7" x14ac:dyDescent="0.2">
      <c r="F21" s="94"/>
    </row>
    <row r="22" spans="5:7" x14ac:dyDescent="0.2">
      <c r="F22" s="94"/>
    </row>
    <row r="23" spans="5:7" x14ac:dyDescent="0.2">
      <c r="F23" s="94"/>
    </row>
    <row r="24" spans="5:7" x14ac:dyDescent="0.2">
      <c r="F24" s="94"/>
    </row>
    <row r="25" spans="5:7" x14ac:dyDescent="0.2">
      <c r="F25" s="94"/>
    </row>
    <row r="26" spans="5:7" x14ac:dyDescent="0.2">
      <c r="F26" s="94"/>
    </row>
    <row r="35" spans="1:6" ht="15" x14ac:dyDescent="0.2">
      <c r="A35" s="783" t="s">
        <v>594</v>
      </c>
      <c r="B35" s="783"/>
      <c r="C35" s="783"/>
      <c r="D35" s="783"/>
      <c r="E35" s="783"/>
      <c r="F35" s="783"/>
    </row>
    <row r="36" spans="1:6" ht="13.5" thickBot="1" x14ac:dyDescent="0.25"/>
    <row r="37" spans="1:6" ht="16.5" thickBot="1" x14ac:dyDescent="0.3">
      <c r="B37" s="786" t="s">
        <v>284</v>
      </c>
      <c r="C37" s="790" t="s">
        <v>286</v>
      </c>
      <c r="D37" s="790"/>
      <c r="E37" s="790"/>
    </row>
    <row r="38" spans="1:6" ht="15.75" thickBot="1" x14ac:dyDescent="0.3">
      <c r="A38" s="649" t="s">
        <v>626</v>
      </c>
      <c r="B38" s="787"/>
      <c r="C38" s="226" t="s">
        <v>269</v>
      </c>
      <c r="D38" s="145"/>
      <c r="E38" s="94"/>
    </row>
    <row r="39" spans="1:6" x14ac:dyDescent="0.2">
      <c r="A39" s="227" t="s">
        <v>287</v>
      </c>
      <c r="B39" s="51">
        <v>496337743.79621613</v>
      </c>
      <c r="C39" s="229">
        <f>B39/$B$46</f>
        <v>0.22650035049450354</v>
      </c>
      <c r="D39" s="145" t="s">
        <v>288</v>
      </c>
      <c r="E39" s="94"/>
    </row>
    <row r="40" spans="1:6" x14ac:dyDescent="0.2">
      <c r="A40" s="230" t="s">
        <v>289</v>
      </c>
      <c r="B40" s="51">
        <v>596551111.85889518</v>
      </c>
      <c r="C40" s="229">
        <f t="shared" ref="C40:C45" si="1">B40/$B$46</f>
        <v>0.27223203879373326</v>
      </c>
      <c r="D40" s="145" t="s">
        <v>290</v>
      </c>
      <c r="E40" s="94"/>
    </row>
    <row r="41" spans="1:6" x14ac:dyDescent="0.2">
      <c r="A41" s="230" t="s">
        <v>291</v>
      </c>
      <c r="B41" s="51">
        <v>372111692.61132109</v>
      </c>
      <c r="C41" s="229">
        <f t="shared" si="1"/>
        <v>0.16981063772206664</v>
      </c>
      <c r="D41" s="145" t="s">
        <v>292</v>
      </c>
      <c r="E41" s="94"/>
    </row>
    <row r="42" spans="1:6" x14ac:dyDescent="0.2">
      <c r="A42" s="230" t="s">
        <v>293</v>
      </c>
      <c r="B42" s="51">
        <v>424589779.52864987</v>
      </c>
      <c r="C42" s="229">
        <f t="shared" si="1"/>
        <v>0.19375865543505405</v>
      </c>
      <c r="D42" s="145" t="s">
        <v>294</v>
      </c>
      <c r="E42" s="94"/>
    </row>
    <row r="43" spans="1:6" x14ac:dyDescent="0.2">
      <c r="A43" s="230" t="s">
        <v>295</v>
      </c>
      <c r="B43" s="51">
        <v>142667796.6956526</v>
      </c>
      <c r="C43" s="229">
        <f t="shared" si="1"/>
        <v>6.5105477791572774E-2</v>
      </c>
      <c r="D43" s="145" t="s">
        <v>296</v>
      </c>
      <c r="E43" s="94"/>
    </row>
    <row r="44" spans="1:6" x14ac:dyDescent="0.2">
      <c r="A44" s="230" t="s">
        <v>297</v>
      </c>
      <c r="B44" s="51">
        <v>156667872.17088464</v>
      </c>
      <c r="C44" s="229">
        <f t="shared" si="1"/>
        <v>7.1494316927271276E-2</v>
      </c>
      <c r="D44" s="145" t="s">
        <v>297</v>
      </c>
      <c r="E44" s="94"/>
    </row>
    <row r="45" spans="1:6" x14ac:dyDescent="0.2">
      <c r="A45" s="230" t="s">
        <v>298</v>
      </c>
      <c r="B45" s="51">
        <v>2407229.5898812367</v>
      </c>
      <c r="C45" s="229">
        <f t="shared" si="1"/>
        <v>1.0985228357984827E-3</v>
      </c>
      <c r="D45" s="145" t="s">
        <v>298</v>
      </c>
      <c r="E45" s="94"/>
    </row>
    <row r="46" spans="1:6" ht="13.5" thickBot="1" x14ac:dyDescent="0.25">
      <c r="A46" s="232" t="s">
        <v>284</v>
      </c>
      <c r="B46" s="152">
        <f>SUM(B39:B45)</f>
        <v>2191333226.2515006</v>
      </c>
      <c r="C46" s="638">
        <f>B46/$B$46</f>
        <v>1</v>
      </c>
      <c r="D46" s="145"/>
      <c r="E46" s="94"/>
    </row>
  </sheetData>
  <mergeCells count="7">
    <mergeCell ref="A4:F4"/>
    <mergeCell ref="B6:B7"/>
    <mergeCell ref="C6:C7"/>
    <mergeCell ref="D6:F6"/>
    <mergeCell ref="B37:B38"/>
    <mergeCell ref="C37:E37"/>
    <mergeCell ref="A35:F35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151"/>
  <sheetViews>
    <sheetView zoomScale="90" zoomScaleNormal="90" workbookViewId="0">
      <selection activeCell="L5" sqref="L5"/>
    </sheetView>
  </sheetViews>
  <sheetFormatPr baseColWidth="10" defaultRowHeight="12.75" x14ac:dyDescent="0.2"/>
  <cols>
    <col min="1" max="1" width="50.140625" style="23" bestFit="1" customWidth="1"/>
    <col min="2" max="2" width="17" style="23" customWidth="1"/>
    <col min="3" max="3" width="15.140625" style="23" customWidth="1"/>
    <col min="4" max="4" width="14.7109375" style="23" customWidth="1"/>
    <col min="5" max="5" width="16.140625" style="23" customWidth="1"/>
    <col min="6" max="6" width="14.5703125" style="23" customWidth="1"/>
    <col min="7" max="7" width="15.28515625" style="23" customWidth="1"/>
    <col min="8" max="8" width="15" style="23" customWidth="1"/>
    <col min="9" max="9" width="14.5703125" style="23" customWidth="1"/>
    <col min="10" max="10" width="15" style="23" customWidth="1"/>
    <col min="11" max="11" width="16" style="23" customWidth="1"/>
    <col min="12" max="12" width="13.7109375" style="23" bestFit="1" customWidth="1"/>
    <col min="13" max="14" width="11.42578125" style="23"/>
    <col min="15" max="15" width="20.42578125" style="23" customWidth="1"/>
    <col min="16" max="256" width="11.42578125" style="23"/>
    <col min="257" max="257" width="50.140625" style="23" bestFit="1" customWidth="1"/>
    <col min="258" max="258" width="17" style="23" customWidth="1"/>
    <col min="259" max="260" width="13.7109375" style="23" bestFit="1" customWidth="1"/>
    <col min="261" max="261" width="16.140625" style="23" customWidth="1"/>
    <col min="262" max="262" width="13.7109375" style="23" customWidth="1"/>
    <col min="263" max="263" width="13.7109375" style="23" bestFit="1" customWidth="1"/>
    <col min="264" max="264" width="12.7109375" style="23" bestFit="1" customWidth="1"/>
    <col min="265" max="265" width="13.7109375" style="23" customWidth="1"/>
    <col min="266" max="266" width="12.7109375" style="23" bestFit="1" customWidth="1"/>
    <col min="267" max="267" width="16" style="23" customWidth="1"/>
    <col min="268" max="268" width="13.7109375" style="23" bestFit="1" customWidth="1"/>
    <col min="269" max="270" width="11.42578125" style="23"/>
    <col min="271" max="271" width="20.42578125" style="23" customWidth="1"/>
    <col min="272" max="512" width="11.42578125" style="23"/>
    <col min="513" max="513" width="50.140625" style="23" bestFit="1" customWidth="1"/>
    <col min="514" max="514" width="17" style="23" customWidth="1"/>
    <col min="515" max="516" width="13.7109375" style="23" bestFit="1" customWidth="1"/>
    <col min="517" max="517" width="16.140625" style="23" customWidth="1"/>
    <col min="518" max="518" width="13.7109375" style="23" customWidth="1"/>
    <col min="519" max="519" width="13.7109375" style="23" bestFit="1" customWidth="1"/>
    <col min="520" max="520" width="12.7109375" style="23" bestFit="1" customWidth="1"/>
    <col min="521" max="521" width="13.7109375" style="23" customWidth="1"/>
    <col min="522" max="522" width="12.7109375" style="23" bestFit="1" customWidth="1"/>
    <col min="523" max="523" width="16" style="23" customWidth="1"/>
    <col min="524" max="524" width="13.7109375" style="23" bestFit="1" customWidth="1"/>
    <col min="525" max="526" width="11.42578125" style="23"/>
    <col min="527" max="527" width="20.42578125" style="23" customWidth="1"/>
    <col min="528" max="768" width="11.42578125" style="23"/>
    <col min="769" max="769" width="50.140625" style="23" bestFit="1" customWidth="1"/>
    <col min="770" max="770" width="17" style="23" customWidth="1"/>
    <col min="771" max="772" width="13.7109375" style="23" bestFit="1" customWidth="1"/>
    <col min="773" max="773" width="16.140625" style="23" customWidth="1"/>
    <col min="774" max="774" width="13.7109375" style="23" customWidth="1"/>
    <col min="775" max="775" width="13.7109375" style="23" bestFit="1" customWidth="1"/>
    <col min="776" max="776" width="12.7109375" style="23" bestFit="1" customWidth="1"/>
    <col min="777" max="777" width="13.7109375" style="23" customWidth="1"/>
    <col min="778" max="778" width="12.7109375" style="23" bestFit="1" customWidth="1"/>
    <col min="779" max="779" width="16" style="23" customWidth="1"/>
    <col min="780" max="780" width="13.7109375" style="23" bestFit="1" customWidth="1"/>
    <col min="781" max="782" width="11.42578125" style="23"/>
    <col min="783" max="783" width="20.42578125" style="23" customWidth="1"/>
    <col min="784" max="1024" width="11.42578125" style="23"/>
    <col min="1025" max="1025" width="50.140625" style="23" bestFit="1" customWidth="1"/>
    <col min="1026" max="1026" width="17" style="23" customWidth="1"/>
    <col min="1027" max="1028" width="13.7109375" style="23" bestFit="1" customWidth="1"/>
    <col min="1029" max="1029" width="16.140625" style="23" customWidth="1"/>
    <col min="1030" max="1030" width="13.7109375" style="23" customWidth="1"/>
    <col min="1031" max="1031" width="13.7109375" style="23" bestFit="1" customWidth="1"/>
    <col min="1032" max="1032" width="12.7109375" style="23" bestFit="1" customWidth="1"/>
    <col min="1033" max="1033" width="13.7109375" style="23" customWidth="1"/>
    <col min="1034" max="1034" width="12.7109375" style="23" bestFit="1" customWidth="1"/>
    <col min="1035" max="1035" width="16" style="23" customWidth="1"/>
    <col min="1036" max="1036" width="13.7109375" style="23" bestFit="1" customWidth="1"/>
    <col min="1037" max="1038" width="11.42578125" style="23"/>
    <col min="1039" max="1039" width="20.42578125" style="23" customWidth="1"/>
    <col min="1040" max="1280" width="11.42578125" style="23"/>
    <col min="1281" max="1281" width="50.140625" style="23" bestFit="1" customWidth="1"/>
    <col min="1282" max="1282" width="17" style="23" customWidth="1"/>
    <col min="1283" max="1284" width="13.7109375" style="23" bestFit="1" customWidth="1"/>
    <col min="1285" max="1285" width="16.140625" style="23" customWidth="1"/>
    <col min="1286" max="1286" width="13.7109375" style="23" customWidth="1"/>
    <col min="1287" max="1287" width="13.7109375" style="23" bestFit="1" customWidth="1"/>
    <col min="1288" max="1288" width="12.7109375" style="23" bestFit="1" customWidth="1"/>
    <col min="1289" max="1289" width="13.7109375" style="23" customWidth="1"/>
    <col min="1290" max="1290" width="12.7109375" style="23" bestFit="1" customWidth="1"/>
    <col min="1291" max="1291" width="16" style="23" customWidth="1"/>
    <col min="1292" max="1292" width="13.7109375" style="23" bestFit="1" customWidth="1"/>
    <col min="1293" max="1294" width="11.42578125" style="23"/>
    <col min="1295" max="1295" width="20.42578125" style="23" customWidth="1"/>
    <col min="1296" max="1536" width="11.42578125" style="23"/>
    <col min="1537" max="1537" width="50.140625" style="23" bestFit="1" customWidth="1"/>
    <col min="1538" max="1538" width="17" style="23" customWidth="1"/>
    <col min="1539" max="1540" width="13.7109375" style="23" bestFit="1" customWidth="1"/>
    <col min="1541" max="1541" width="16.140625" style="23" customWidth="1"/>
    <col min="1542" max="1542" width="13.7109375" style="23" customWidth="1"/>
    <col min="1543" max="1543" width="13.7109375" style="23" bestFit="1" customWidth="1"/>
    <col min="1544" max="1544" width="12.7109375" style="23" bestFit="1" customWidth="1"/>
    <col min="1545" max="1545" width="13.7109375" style="23" customWidth="1"/>
    <col min="1546" max="1546" width="12.7109375" style="23" bestFit="1" customWidth="1"/>
    <col min="1547" max="1547" width="16" style="23" customWidth="1"/>
    <col min="1548" max="1548" width="13.7109375" style="23" bestFit="1" customWidth="1"/>
    <col min="1549" max="1550" width="11.42578125" style="23"/>
    <col min="1551" max="1551" width="20.42578125" style="23" customWidth="1"/>
    <col min="1552" max="1792" width="11.42578125" style="23"/>
    <col min="1793" max="1793" width="50.140625" style="23" bestFit="1" customWidth="1"/>
    <col min="1794" max="1794" width="17" style="23" customWidth="1"/>
    <col min="1795" max="1796" width="13.7109375" style="23" bestFit="1" customWidth="1"/>
    <col min="1797" max="1797" width="16.140625" style="23" customWidth="1"/>
    <col min="1798" max="1798" width="13.7109375" style="23" customWidth="1"/>
    <col min="1799" max="1799" width="13.7109375" style="23" bestFit="1" customWidth="1"/>
    <col min="1800" max="1800" width="12.7109375" style="23" bestFit="1" customWidth="1"/>
    <col min="1801" max="1801" width="13.7109375" style="23" customWidth="1"/>
    <col min="1802" max="1802" width="12.7109375" style="23" bestFit="1" customWidth="1"/>
    <col min="1803" max="1803" width="16" style="23" customWidth="1"/>
    <col min="1804" max="1804" width="13.7109375" style="23" bestFit="1" customWidth="1"/>
    <col min="1805" max="1806" width="11.42578125" style="23"/>
    <col min="1807" max="1807" width="20.42578125" style="23" customWidth="1"/>
    <col min="1808" max="2048" width="11.42578125" style="23"/>
    <col min="2049" max="2049" width="50.140625" style="23" bestFit="1" customWidth="1"/>
    <col min="2050" max="2050" width="17" style="23" customWidth="1"/>
    <col min="2051" max="2052" width="13.7109375" style="23" bestFit="1" customWidth="1"/>
    <col min="2053" max="2053" width="16.140625" style="23" customWidth="1"/>
    <col min="2054" max="2054" width="13.7109375" style="23" customWidth="1"/>
    <col min="2055" max="2055" width="13.7109375" style="23" bestFit="1" customWidth="1"/>
    <col min="2056" max="2056" width="12.7109375" style="23" bestFit="1" customWidth="1"/>
    <col min="2057" max="2057" width="13.7109375" style="23" customWidth="1"/>
    <col min="2058" max="2058" width="12.7109375" style="23" bestFit="1" customWidth="1"/>
    <col min="2059" max="2059" width="16" style="23" customWidth="1"/>
    <col min="2060" max="2060" width="13.7109375" style="23" bestFit="1" customWidth="1"/>
    <col min="2061" max="2062" width="11.42578125" style="23"/>
    <col min="2063" max="2063" width="20.42578125" style="23" customWidth="1"/>
    <col min="2064" max="2304" width="11.42578125" style="23"/>
    <col min="2305" max="2305" width="50.140625" style="23" bestFit="1" customWidth="1"/>
    <col min="2306" max="2306" width="17" style="23" customWidth="1"/>
    <col min="2307" max="2308" width="13.7109375" style="23" bestFit="1" customWidth="1"/>
    <col min="2309" max="2309" width="16.140625" style="23" customWidth="1"/>
    <col min="2310" max="2310" width="13.7109375" style="23" customWidth="1"/>
    <col min="2311" max="2311" width="13.7109375" style="23" bestFit="1" customWidth="1"/>
    <col min="2312" max="2312" width="12.7109375" style="23" bestFit="1" customWidth="1"/>
    <col min="2313" max="2313" width="13.7109375" style="23" customWidth="1"/>
    <col min="2314" max="2314" width="12.7109375" style="23" bestFit="1" customWidth="1"/>
    <col min="2315" max="2315" width="16" style="23" customWidth="1"/>
    <col min="2316" max="2316" width="13.7109375" style="23" bestFit="1" customWidth="1"/>
    <col min="2317" max="2318" width="11.42578125" style="23"/>
    <col min="2319" max="2319" width="20.42578125" style="23" customWidth="1"/>
    <col min="2320" max="2560" width="11.42578125" style="23"/>
    <col min="2561" max="2561" width="50.140625" style="23" bestFit="1" customWidth="1"/>
    <col min="2562" max="2562" width="17" style="23" customWidth="1"/>
    <col min="2563" max="2564" width="13.7109375" style="23" bestFit="1" customWidth="1"/>
    <col min="2565" max="2565" width="16.140625" style="23" customWidth="1"/>
    <col min="2566" max="2566" width="13.7109375" style="23" customWidth="1"/>
    <col min="2567" max="2567" width="13.7109375" style="23" bestFit="1" customWidth="1"/>
    <col min="2568" max="2568" width="12.7109375" style="23" bestFit="1" customWidth="1"/>
    <col min="2569" max="2569" width="13.7109375" style="23" customWidth="1"/>
    <col min="2570" max="2570" width="12.7109375" style="23" bestFit="1" customWidth="1"/>
    <col min="2571" max="2571" width="16" style="23" customWidth="1"/>
    <col min="2572" max="2572" width="13.7109375" style="23" bestFit="1" customWidth="1"/>
    <col min="2573" max="2574" width="11.42578125" style="23"/>
    <col min="2575" max="2575" width="20.42578125" style="23" customWidth="1"/>
    <col min="2576" max="2816" width="11.42578125" style="23"/>
    <col min="2817" max="2817" width="50.140625" style="23" bestFit="1" customWidth="1"/>
    <col min="2818" max="2818" width="17" style="23" customWidth="1"/>
    <col min="2819" max="2820" width="13.7109375" style="23" bestFit="1" customWidth="1"/>
    <col min="2821" max="2821" width="16.140625" style="23" customWidth="1"/>
    <col min="2822" max="2822" width="13.7109375" style="23" customWidth="1"/>
    <col min="2823" max="2823" width="13.7109375" style="23" bestFit="1" customWidth="1"/>
    <col min="2824" max="2824" width="12.7109375" style="23" bestFit="1" customWidth="1"/>
    <col min="2825" max="2825" width="13.7109375" style="23" customWidth="1"/>
    <col min="2826" max="2826" width="12.7109375" style="23" bestFit="1" customWidth="1"/>
    <col min="2827" max="2827" width="16" style="23" customWidth="1"/>
    <col min="2828" max="2828" width="13.7109375" style="23" bestFit="1" customWidth="1"/>
    <col min="2829" max="2830" width="11.42578125" style="23"/>
    <col min="2831" max="2831" width="20.42578125" style="23" customWidth="1"/>
    <col min="2832" max="3072" width="11.42578125" style="23"/>
    <col min="3073" max="3073" width="50.140625" style="23" bestFit="1" customWidth="1"/>
    <col min="3074" max="3074" width="17" style="23" customWidth="1"/>
    <col min="3075" max="3076" width="13.7109375" style="23" bestFit="1" customWidth="1"/>
    <col min="3077" max="3077" width="16.140625" style="23" customWidth="1"/>
    <col min="3078" max="3078" width="13.7109375" style="23" customWidth="1"/>
    <col min="3079" max="3079" width="13.7109375" style="23" bestFit="1" customWidth="1"/>
    <col min="3080" max="3080" width="12.7109375" style="23" bestFit="1" customWidth="1"/>
    <col min="3081" max="3081" width="13.7109375" style="23" customWidth="1"/>
    <col min="3082" max="3082" width="12.7109375" style="23" bestFit="1" customWidth="1"/>
    <col min="3083" max="3083" width="16" style="23" customWidth="1"/>
    <col min="3084" max="3084" width="13.7109375" style="23" bestFit="1" customWidth="1"/>
    <col min="3085" max="3086" width="11.42578125" style="23"/>
    <col min="3087" max="3087" width="20.42578125" style="23" customWidth="1"/>
    <col min="3088" max="3328" width="11.42578125" style="23"/>
    <col min="3329" max="3329" width="50.140625" style="23" bestFit="1" customWidth="1"/>
    <col min="3330" max="3330" width="17" style="23" customWidth="1"/>
    <col min="3331" max="3332" width="13.7109375" style="23" bestFit="1" customWidth="1"/>
    <col min="3333" max="3333" width="16.140625" style="23" customWidth="1"/>
    <col min="3334" max="3334" width="13.7109375" style="23" customWidth="1"/>
    <col min="3335" max="3335" width="13.7109375" style="23" bestFit="1" customWidth="1"/>
    <col min="3336" max="3336" width="12.7109375" style="23" bestFit="1" customWidth="1"/>
    <col min="3337" max="3337" width="13.7109375" style="23" customWidth="1"/>
    <col min="3338" max="3338" width="12.7109375" style="23" bestFit="1" customWidth="1"/>
    <col min="3339" max="3339" width="16" style="23" customWidth="1"/>
    <col min="3340" max="3340" width="13.7109375" style="23" bestFit="1" customWidth="1"/>
    <col min="3341" max="3342" width="11.42578125" style="23"/>
    <col min="3343" max="3343" width="20.42578125" style="23" customWidth="1"/>
    <col min="3344" max="3584" width="11.42578125" style="23"/>
    <col min="3585" max="3585" width="50.140625" style="23" bestFit="1" customWidth="1"/>
    <col min="3586" max="3586" width="17" style="23" customWidth="1"/>
    <col min="3587" max="3588" width="13.7109375" style="23" bestFit="1" customWidth="1"/>
    <col min="3589" max="3589" width="16.140625" style="23" customWidth="1"/>
    <col min="3590" max="3590" width="13.7109375" style="23" customWidth="1"/>
    <col min="3591" max="3591" width="13.7109375" style="23" bestFit="1" customWidth="1"/>
    <col min="3592" max="3592" width="12.7109375" style="23" bestFit="1" customWidth="1"/>
    <col min="3593" max="3593" width="13.7109375" style="23" customWidth="1"/>
    <col min="3594" max="3594" width="12.7109375" style="23" bestFit="1" customWidth="1"/>
    <col min="3595" max="3595" width="16" style="23" customWidth="1"/>
    <col min="3596" max="3596" width="13.7109375" style="23" bestFit="1" customWidth="1"/>
    <col min="3597" max="3598" width="11.42578125" style="23"/>
    <col min="3599" max="3599" width="20.42578125" style="23" customWidth="1"/>
    <col min="3600" max="3840" width="11.42578125" style="23"/>
    <col min="3841" max="3841" width="50.140625" style="23" bestFit="1" customWidth="1"/>
    <col min="3842" max="3842" width="17" style="23" customWidth="1"/>
    <col min="3843" max="3844" width="13.7109375" style="23" bestFit="1" customWidth="1"/>
    <col min="3845" max="3845" width="16.140625" style="23" customWidth="1"/>
    <col min="3846" max="3846" width="13.7109375" style="23" customWidth="1"/>
    <col min="3847" max="3847" width="13.7109375" style="23" bestFit="1" customWidth="1"/>
    <col min="3848" max="3848" width="12.7109375" style="23" bestFit="1" customWidth="1"/>
    <col min="3849" max="3849" width="13.7109375" style="23" customWidth="1"/>
    <col min="3850" max="3850" width="12.7109375" style="23" bestFit="1" customWidth="1"/>
    <col min="3851" max="3851" width="16" style="23" customWidth="1"/>
    <col min="3852" max="3852" width="13.7109375" style="23" bestFit="1" customWidth="1"/>
    <col min="3853" max="3854" width="11.42578125" style="23"/>
    <col min="3855" max="3855" width="20.42578125" style="23" customWidth="1"/>
    <col min="3856" max="4096" width="11.42578125" style="23"/>
    <col min="4097" max="4097" width="50.140625" style="23" bestFit="1" customWidth="1"/>
    <col min="4098" max="4098" width="17" style="23" customWidth="1"/>
    <col min="4099" max="4100" width="13.7109375" style="23" bestFit="1" customWidth="1"/>
    <col min="4101" max="4101" width="16.140625" style="23" customWidth="1"/>
    <col min="4102" max="4102" width="13.7109375" style="23" customWidth="1"/>
    <col min="4103" max="4103" width="13.7109375" style="23" bestFit="1" customWidth="1"/>
    <col min="4104" max="4104" width="12.7109375" style="23" bestFit="1" customWidth="1"/>
    <col min="4105" max="4105" width="13.7109375" style="23" customWidth="1"/>
    <col min="4106" max="4106" width="12.7109375" style="23" bestFit="1" customWidth="1"/>
    <col min="4107" max="4107" width="16" style="23" customWidth="1"/>
    <col min="4108" max="4108" width="13.7109375" style="23" bestFit="1" customWidth="1"/>
    <col min="4109" max="4110" width="11.42578125" style="23"/>
    <col min="4111" max="4111" width="20.42578125" style="23" customWidth="1"/>
    <col min="4112" max="4352" width="11.42578125" style="23"/>
    <col min="4353" max="4353" width="50.140625" style="23" bestFit="1" customWidth="1"/>
    <col min="4354" max="4354" width="17" style="23" customWidth="1"/>
    <col min="4355" max="4356" width="13.7109375" style="23" bestFit="1" customWidth="1"/>
    <col min="4357" max="4357" width="16.140625" style="23" customWidth="1"/>
    <col min="4358" max="4358" width="13.7109375" style="23" customWidth="1"/>
    <col min="4359" max="4359" width="13.7109375" style="23" bestFit="1" customWidth="1"/>
    <col min="4360" max="4360" width="12.7109375" style="23" bestFit="1" customWidth="1"/>
    <col min="4361" max="4361" width="13.7109375" style="23" customWidth="1"/>
    <col min="4362" max="4362" width="12.7109375" style="23" bestFit="1" customWidth="1"/>
    <col min="4363" max="4363" width="16" style="23" customWidth="1"/>
    <col min="4364" max="4364" width="13.7109375" style="23" bestFit="1" customWidth="1"/>
    <col min="4365" max="4366" width="11.42578125" style="23"/>
    <col min="4367" max="4367" width="20.42578125" style="23" customWidth="1"/>
    <col min="4368" max="4608" width="11.42578125" style="23"/>
    <col min="4609" max="4609" width="50.140625" style="23" bestFit="1" customWidth="1"/>
    <col min="4610" max="4610" width="17" style="23" customWidth="1"/>
    <col min="4611" max="4612" width="13.7109375" style="23" bestFit="1" customWidth="1"/>
    <col min="4613" max="4613" width="16.140625" style="23" customWidth="1"/>
    <col min="4614" max="4614" width="13.7109375" style="23" customWidth="1"/>
    <col min="4615" max="4615" width="13.7109375" style="23" bestFit="1" customWidth="1"/>
    <col min="4616" max="4616" width="12.7109375" style="23" bestFit="1" customWidth="1"/>
    <col min="4617" max="4617" width="13.7109375" style="23" customWidth="1"/>
    <col min="4618" max="4618" width="12.7109375" style="23" bestFit="1" customWidth="1"/>
    <col min="4619" max="4619" width="16" style="23" customWidth="1"/>
    <col min="4620" max="4620" width="13.7109375" style="23" bestFit="1" customWidth="1"/>
    <col min="4621" max="4622" width="11.42578125" style="23"/>
    <col min="4623" max="4623" width="20.42578125" style="23" customWidth="1"/>
    <col min="4624" max="4864" width="11.42578125" style="23"/>
    <col min="4865" max="4865" width="50.140625" style="23" bestFit="1" customWidth="1"/>
    <col min="4866" max="4866" width="17" style="23" customWidth="1"/>
    <col min="4867" max="4868" width="13.7109375" style="23" bestFit="1" customWidth="1"/>
    <col min="4869" max="4869" width="16.140625" style="23" customWidth="1"/>
    <col min="4870" max="4870" width="13.7109375" style="23" customWidth="1"/>
    <col min="4871" max="4871" width="13.7109375" style="23" bestFit="1" customWidth="1"/>
    <col min="4872" max="4872" width="12.7109375" style="23" bestFit="1" customWidth="1"/>
    <col min="4873" max="4873" width="13.7109375" style="23" customWidth="1"/>
    <col min="4874" max="4874" width="12.7109375" style="23" bestFit="1" customWidth="1"/>
    <col min="4875" max="4875" width="16" style="23" customWidth="1"/>
    <col min="4876" max="4876" width="13.7109375" style="23" bestFit="1" customWidth="1"/>
    <col min="4877" max="4878" width="11.42578125" style="23"/>
    <col min="4879" max="4879" width="20.42578125" style="23" customWidth="1"/>
    <col min="4880" max="5120" width="11.42578125" style="23"/>
    <col min="5121" max="5121" width="50.140625" style="23" bestFit="1" customWidth="1"/>
    <col min="5122" max="5122" width="17" style="23" customWidth="1"/>
    <col min="5123" max="5124" width="13.7109375" style="23" bestFit="1" customWidth="1"/>
    <col min="5125" max="5125" width="16.140625" style="23" customWidth="1"/>
    <col min="5126" max="5126" width="13.7109375" style="23" customWidth="1"/>
    <col min="5127" max="5127" width="13.7109375" style="23" bestFit="1" customWidth="1"/>
    <col min="5128" max="5128" width="12.7109375" style="23" bestFit="1" customWidth="1"/>
    <col min="5129" max="5129" width="13.7109375" style="23" customWidth="1"/>
    <col min="5130" max="5130" width="12.7109375" style="23" bestFit="1" customWidth="1"/>
    <col min="5131" max="5131" width="16" style="23" customWidth="1"/>
    <col min="5132" max="5132" width="13.7109375" style="23" bestFit="1" customWidth="1"/>
    <col min="5133" max="5134" width="11.42578125" style="23"/>
    <col min="5135" max="5135" width="20.42578125" style="23" customWidth="1"/>
    <col min="5136" max="5376" width="11.42578125" style="23"/>
    <col min="5377" max="5377" width="50.140625" style="23" bestFit="1" customWidth="1"/>
    <col min="5378" max="5378" width="17" style="23" customWidth="1"/>
    <col min="5379" max="5380" width="13.7109375" style="23" bestFit="1" customWidth="1"/>
    <col min="5381" max="5381" width="16.140625" style="23" customWidth="1"/>
    <col min="5382" max="5382" width="13.7109375" style="23" customWidth="1"/>
    <col min="5383" max="5383" width="13.7109375" style="23" bestFit="1" customWidth="1"/>
    <col min="5384" max="5384" width="12.7109375" style="23" bestFit="1" customWidth="1"/>
    <col min="5385" max="5385" width="13.7109375" style="23" customWidth="1"/>
    <col min="5386" max="5386" width="12.7109375" style="23" bestFit="1" customWidth="1"/>
    <col min="5387" max="5387" width="16" style="23" customWidth="1"/>
    <col min="5388" max="5388" width="13.7109375" style="23" bestFit="1" customWidth="1"/>
    <col min="5389" max="5390" width="11.42578125" style="23"/>
    <col min="5391" max="5391" width="20.42578125" style="23" customWidth="1"/>
    <col min="5392" max="5632" width="11.42578125" style="23"/>
    <col min="5633" max="5633" width="50.140625" style="23" bestFit="1" customWidth="1"/>
    <col min="5634" max="5634" width="17" style="23" customWidth="1"/>
    <col min="5635" max="5636" width="13.7109375" style="23" bestFit="1" customWidth="1"/>
    <col min="5637" max="5637" width="16.140625" style="23" customWidth="1"/>
    <col min="5638" max="5638" width="13.7109375" style="23" customWidth="1"/>
    <col min="5639" max="5639" width="13.7109375" style="23" bestFit="1" customWidth="1"/>
    <col min="5640" max="5640" width="12.7109375" style="23" bestFit="1" customWidth="1"/>
    <col min="5641" max="5641" width="13.7109375" style="23" customWidth="1"/>
    <col min="5642" max="5642" width="12.7109375" style="23" bestFit="1" customWidth="1"/>
    <col min="5643" max="5643" width="16" style="23" customWidth="1"/>
    <col min="5644" max="5644" width="13.7109375" style="23" bestFit="1" customWidth="1"/>
    <col min="5645" max="5646" width="11.42578125" style="23"/>
    <col min="5647" max="5647" width="20.42578125" style="23" customWidth="1"/>
    <col min="5648" max="5888" width="11.42578125" style="23"/>
    <col min="5889" max="5889" width="50.140625" style="23" bestFit="1" customWidth="1"/>
    <col min="5890" max="5890" width="17" style="23" customWidth="1"/>
    <col min="5891" max="5892" width="13.7109375" style="23" bestFit="1" customWidth="1"/>
    <col min="5893" max="5893" width="16.140625" style="23" customWidth="1"/>
    <col min="5894" max="5894" width="13.7109375" style="23" customWidth="1"/>
    <col min="5895" max="5895" width="13.7109375" style="23" bestFit="1" customWidth="1"/>
    <col min="5896" max="5896" width="12.7109375" style="23" bestFit="1" customWidth="1"/>
    <col min="5897" max="5897" width="13.7109375" style="23" customWidth="1"/>
    <col min="5898" max="5898" width="12.7109375" style="23" bestFit="1" customWidth="1"/>
    <col min="5899" max="5899" width="16" style="23" customWidth="1"/>
    <col min="5900" max="5900" width="13.7109375" style="23" bestFit="1" customWidth="1"/>
    <col min="5901" max="5902" width="11.42578125" style="23"/>
    <col min="5903" max="5903" width="20.42578125" style="23" customWidth="1"/>
    <col min="5904" max="6144" width="11.42578125" style="23"/>
    <col min="6145" max="6145" width="50.140625" style="23" bestFit="1" customWidth="1"/>
    <col min="6146" max="6146" width="17" style="23" customWidth="1"/>
    <col min="6147" max="6148" width="13.7109375" style="23" bestFit="1" customWidth="1"/>
    <col min="6149" max="6149" width="16.140625" style="23" customWidth="1"/>
    <col min="6150" max="6150" width="13.7109375" style="23" customWidth="1"/>
    <col min="6151" max="6151" width="13.7109375" style="23" bestFit="1" customWidth="1"/>
    <col min="6152" max="6152" width="12.7109375" style="23" bestFit="1" customWidth="1"/>
    <col min="6153" max="6153" width="13.7109375" style="23" customWidth="1"/>
    <col min="6154" max="6154" width="12.7109375" style="23" bestFit="1" customWidth="1"/>
    <col min="6155" max="6155" width="16" style="23" customWidth="1"/>
    <col min="6156" max="6156" width="13.7109375" style="23" bestFit="1" customWidth="1"/>
    <col min="6157" max="6158" width="11.42578125" style="23"/>
    <col min="6159" max="6159" width="20.42578125" style="23" customWidth="1"/>
    <col min="6160" max="6400" width="11.42578125" style="23"/>
    <col min="6401" max="6401" width="50.140625" style="23" bestFit="1" customWidth="1"/>
    <col min="6402" max="6402" width="17" style="23" customWidth="1"/>
    <col min="6403" max="6404" width="13.7109375" style="23" bestFit="1" customWidth="1"/>
    <col min="6405" max="6405" width="16.140625" style="23" customWidth="1"/>
    <col min="6406" max="6406" width="13.7109375" style="23" customWidth="1"/>
    <col min="6407" max="6407" width="13.7109375" style="23" bestFit="1" customWidth="1"/>
    <col min="6408" max="6408" width="12.7109375" style="23" bestFit="1" customWidth="1"/>
    <col min="6409" max="6409" width="13.7109375" style="23" customWidth="1"/>
    <col min="6410" max="6410" width="12.7109375" style="23" bestFit="1" customWidth="1"/>
    <col min="6411" max="6411" width="16" style="23" customWidth="1"/>
    <col min="6412" max="6412" width="13.7109375" style="23" bestFit="1" customWidth="1"/>
    <col min="6413" max="6414" width="11.42578125" style="23"/>
    <col min="6415" max="6415" width="20.42578125" style="23" customWidth="1"/>
    <col min="6416" max="6656" width="11.42578125" style="23"/>
    <col min="6657" max="6657" width="50.140625" style="23" bestFit="1" customWidth="1"/>
    <col min="6658" max="6658" width="17" style="23" customWidth="1"/>
    <col min="6659" max="6660" width="13.7109375" style="23" bestFit="1" customWidth="1"/>
    <col min="6661" max="6661" width="16.140625" style="23" customWidth="1"/>
    <col min="6662" max="6662" width="13.7109375" style="23" customWidth="1"/>
    <col min="6663" max="6663" width="13.7109375" style="23" bestFit="1" customWidth="1"/>
    <col min="6664" max="6664" width="12.7109375" style="23" bestFit="1" customWidth="1"/>
    <col min="6665" max="6665" width="13.7109375" style="23" customWidth="1"/>
    <col min="6666" max="6666" width="12.7109375" style="23" bestFit="1" customWidth="1"/>
    <col min="6667" max="6667" width="16" style="23" customWidth="1"/>
    <col min="6668" max="6668" width="13.7109375" style="23" bestFit="1" customWidth="1"/>
    <col min="6669" max="6670" width="11.42578125" style="23"/>
    <col min="6671" max="6671" width="20.42578125" style="23" customWidth="1"/>
    <col min="6672" max="6912" width="11.42578125" style="23"/>
    <col min="6913" max="6913" width="50.140625" style="23" bestFit="1" customWidth="1"/>
    <col min="6914" max="6914" width="17" style="23" customWidth="1"/>
    <col min="6915" max="6916" width="13.7109375" style="23" bestFit="1" customWidth="1"/>
    <col min="6917" max="6917" width="16.140625" style="23" customWidth="1"/>
    <col min="6918" max="6918" width="13.7109375" style="23" customWidth="1"/>
    <col min="6919" max="6919" width="13.7109375" style="23" bestFit="1" customWidth="1"/>
    <col min="6920" max="6920" width="12.7109375" style="23" bestFit="1" customWidth="1"/>
    <col min="6921" max="6921" width="13.7109375" style="23" customWidth="1"/>
    <col min="6922" max="6922" width="12.7109375" style="23" bestFit="1" customWidth="1"/>
    <col min="6923" max="6923" width="16" style="23" customWidth="1"/>
    <col min="6924" max="6924" width="13.7109375" style="23" bestFit="1" customWidth="1"/>
    <col min="6925" max="6926" width="11.42578125" style="23"/>
    <col min="6927" max="6927" width="20.42578125" style="23" customWidth="1"/>
    <col min="6928" max="7168" width="11.42578125" style="23"/>
    <col min="7169" max="7169" width="50.140625" style="23" bestFit="1" customWidth="1"/>
    <col min="7170" max="7170" width="17" style="23" customWidth="1"/>
    <col min="7171" max="7172" width="13.7109375" style="23" bestFit="1" customWidth="1"/>
    <col min="7173" max="7173" width="16.140625" style="23" customWidth="1"/>
    <col min="7174" max="7174" width="13.7109375" style="23" customWidth="1"/>
    <col min="7175" max="7175" width="13.7109375" style="23" bestFit="1" customWidth="1"/>
    <col min="7176" max="7176" width="12.7109375" style="23" bestFit="1" customWidth="1"/>
    <col min="7177" max="7177" width="13.7109375" style="23" customWidth="1"/>
    <col min="7178" max="7178" width="12.7109375" style="23" bestFit="1" customWidth="1"/>
    <col min="7179" max="7179" width="16" style="23" customWidth="1"/>
    <col min="7180" max="7180" width="13.7109375" style="23" bestFit="1" customWidth="1"/>
    <col min="7181" max="7182" width="11.42578125" style="23"/>
    <col min="7183" max="7183" width="20.42578125" style="23" customWidth="1"/>
    <col min="7184" max="7424" width="11.42578125" style="23"/>
    <col min="7425" max="7425" width="50.140625" style="23" bestFit="1" customWidth="1"/>
    <col min="7426" max="7426" width="17" style="23" customWidth="1"/>
    <col min="7427" max="7428" width="13.7109375" style="23" bestFit="1" customWidth="1"/>
    <col min="7429" max="7429" width="16.140625" style="23" customWidth="1"/>
    <col min="7430" max="7430" width="13.7109375" style="23" customWidth="1"/>
    <col min="7431" max="7431" width="13.7109375" style="23" bestFit="1" customWidth="1"/>
    <col min="7432" max="7432" width="12.7109375" style="23" bestFit="1" customWidth="1"/>
    <col min="7433" max="7433" width="13.7109375" style="23" customWidth="1"/>
    <col min="7434" max="7434" width="12.7109375" style="23" bestFit="1" customWidth="1"/>
    <col min="7435" max="7435" width="16" style="23" customWidth="1"/>
    <col min="7436" max="7436" width="13.7109375" style="23" bestFit="1" customWidth="1"/>
    <col min="7437" max="7438" width="11.42578125" style="23"/>
    <col min="7439" max="7439" width="20.42578125" style="23" customWidth="1"/>
    <col min="7440" max="7680" width="11.42578125" style="23"/>
    <col min="7681" max="7681" width="50.140625" style="23" bestFit="1" customWidth="1"/>
    <col min="7682" max="7682" width="17" style="23" customWidth="1"/>
    <col min="7683" max="7684" width="13.7109375" style="23" bestFit="1" customWidth="1"/>
    <col min="7685" max="7685" width="16.140625" style="23" customWidth="1"/>
    <col min="7686" max="7686" width="13.7109375" style="23" customWidth="1"/>
    <col min="7687" max="7687" width="13.7109375" style="23" bestFit="1" customWidth="1"/>
    <col min="7688" max="7688" width="12.7109375" style="23" bestFit="1" customWidth="1"/>
    <col min="7689" max="7689" width="13.7109375" style="23" customWidth="1"/>
    <col min="7690" max="7690" width="12.7109375" style="23" bestFit="1" customWidth="1"/>
    <col min="7691" max="7691" width="16" style="23" customWidth="1"/>
    <col min="7692" max="7692" width="13.7109375" style="23" bestFit="1" customWidth="1"/>
    <col min="7693" max="7694" width="11.42578125" style="23"/>
    <col min="7695" max="7695" width="20.42578125" style="23" customWidth="1"/>
    <col min="7696" max="7936" width="11.42578125" style="23"/>
    <col min="7937" max="7937" width="50.140625" style="23" bestFit="1" customWidth="1"/>
    <col min="7938" max="7938" width="17" style="23" customWidth="1"/>
    <col min="7939" max="7940" width="13.7109375" style="23" bestFit="1" customWidth="1"/>
    <col min="7941" max="7941" width="16.140625" style="23" customWidth="1"/>
    <col min="7942" max="7942" width="13.7109375" style="23" customWidth="1"/>
    <col min="7943" max="7943" width="13.7109375" style="23" bestFit="1" customWidth="1"/>
    <col min="7944" max="7944" width="12.7109375" style="23" bestFit="1" customWidth="1"/>
    <col min="7945" max="7945" width="13.7109375" style="23" customWidth="1"/>
    <col min="7946" max="7946" width="12.7109375" style="23" bestFit="1" customWidth="1"/>
    <col min="7947" max="7947" width="16" style="23" customWidth="1"/>
    <col min="7948" max="7948" width="13.7109375" style="23" bestFit="1" customWidth="1"/>
    <col min="7949" max="7950" width="11.42578125" style="23"/>
    <col min="7951" max="7951" width="20.42578125" style="23" customWidth="1"/>
    <col min="7952" max="8192" width="11.42578125" style="23"/>
    <col min="8193" max="8193" width="50.140625" style="23" bestFit="1" customWidth="1"/>
    <col min="8194" max="8194" width="17" style="23" customWidth="1"/>
    <col min="8195" max="8196" width="13.7109375" style="23" bestFit="1" customWidth="1"/>
    <col min="8197" max="8197" width="16.140625" style="23" customWidth="1"/>
    <col min="8198" max="8198" width="13.7109375" style="23" customWidth="1"/>
    <col min="8199" max="8199" width="13.7109375" style="23" bestFit="1" customWidth="1"/>
    <col min="8200" max="8200" width="12.7109375" style="23" bestFit="1" customWidth="1"/>
    <col min="8201" max="8201" width="13.7109375" style="23" customWidth="1"/>
    <col min="8202" max="8202" width="12.7109375" style="23" bestFit="1" customWidth="1"/>
    <col min="8203" max="8203" width="16" style="23" customWidth="1"/>
    <col min="8204" max="8204" width="13.7109375" style="23" bestFit="1" customWidth="1"/>
    <col min="8205" max="8206" width="11.42578125" style="23"/>
    <col min="8207" max="8207" width="20.42578125" style="23" customWidth="1"/>
    <col min="8208" max="8448" width="11.42578125" style="23"/>
    <col min="8449" max="8449" width="50.140625" style="23" bestFit="1" customWidth="1"/>
    <col min="8450" max="8450" width="17" style="23" customWidth="1"/>
    <col min="8451" max="8452" width="13.7109375" style="23" bestFit="1" customWidth="1"/>
    <col min="8453" max="8453" width="16.140625" style="23" customWidth="1"/>
    <col min="8454" max="8454" width="13.7109375" style="23" customWidth="1"/>
    <col min="8455" max="8455" width="13.7109375" style="23" bestFit="1" customWidth="1"/>
    <col min="8456" max="8456" width="12.7109375" style="23" bestFit="1" customWidth="1"/>
    <col min="8457" max="8457" width="13.7109375" style="23" customWidth="1"/>
    <col min="8458" max="8458" width="12.7109375" style="23" bestFit="1" customWidth="1"/>
    <col min="8459" max="8459" width="16" style="23" customWidth="1"/>
    <col min="8460" max="8460" width="13.7109375" style="23" bestFit="1" customWidth="1"/>
    <col min="8461" max="8462" width="11.42578125" style="23"/>
    <col min="8463" max="8463" width="20.42578125" style="23" customWidth="1"/>
    <col min="8464" max="8704" width="11.42578125" style="23"/>
    <col min="8705" max="8705" width="50.140625" style="23" bestFit="1" customWidth="1"/>
    <col min="8706" max="8706" width="17" style="23" customWidth="1"/>
    <col min="8707" max="8708" width="13.7109375" style="23" bestFit="1" customWidth="1"/>
    <col min="8709" max="8709" width="16.140625" style="23" customWidth="1"/>
    <col min="8710" max="8710" width="13.7109375" style="23" customWidth="1"/>
    <col min="8711" max="8711" width="13.7109375" style="23" bestFit="1" customWidth="1"/>
    <col min="8712" max="8712" width="12.7109375" style="23" bestFit="1" customWidth="1"/>
    <col min="8713" max="8713" width="13.7109375" style="23" customWidth="1"/>
    <col min="8714" max="8714" width="12.7109375" style="23" bestFit="1" customWidth="1"/>
    <col min="8715" max="8715" width="16" style="23" customWidth="1"/>
    <col min="8716" max="8716" width="13.7109375" style="23" bestFit="1" customWidth="1"/>
    <col min="8717" max="8718" width="11.42578125" style="23"/>
    <col min="8719" max="8719" width="20.42578125" style="23" customWidth="1"/>
    <col min="8720" max="8960" width="11.42578125" style="23"/>
    <col min="8961" max="8961" width="50.140625" style="23" bestFit="1" customWidth="1"/>
    <col min="8962" max="8962" width="17" style="23" customWidth="1"/>
    <col min="8963" max="8964" width="13.7109375" style="23" bestFit="1" customWidth="1"/>
    <col min="8965" max="8965" width="16.140625" style="23" customWidth="1"/>
    <col min="8966" max="8966" width="13.7109375" style="23" customWidth="1"/>
    <col min="8967" max="8967" width="13.7109375" style="23" bestFit="1" customWidth="1"/>
    <col min="8968" max="8968" width="12.7109375" style="23" bestFit="1" customWidth="1"/>
    <col min="8969" max="8969" width="13.7109375" style="23" customWidth="1"/>
    <col min="8970" max="8970" width="12.7109375" style="23" bestFit="1" customWidth="1"/>
    <col min="8971" max="8971" width="16" style="23" customWidth="1"/>
    <col min="8972" max="8972" width="13.7109375" style="23" bestFit="1" customWidth="1"/>
    <col min="8973" max="8974" width="11.42578125" style="23"/>
    <col min="8975" max="8975" width="20.42578125" style="23" customWidth="1"/>
    <col min="8976" max="9216" width="11.42578125" style="23"/>
    <col min="9217" max="9217" width="50.140625" style="23" bestFit="1" customWidth="1"/>
    <col min="9218" max="9218" width="17" style="23" customWidth="1"/>
    <col min="9219" max="9220" width="13.7109375" style="23" bestFit="1" customWidth="1"/>
    <col min="9221" max="9221" width="16.140625" style="23" customWidth="1"/>
    <col min="9222" max="9222" width="13.7109375" style="23" customWidth="1"/>
    <col min="9223" max="9223" width="13.7109375" style="23" bestFit="1" customWidth="1"/>
    <col min="9224" max="9224" width="12.7109375" style="23" bestFit="1" customWidth="1"/>
    <col min="9225" max="9225" width="13.7109375" style="23" customWidth="1"/>
    <col min="9226" max="9226" width="12.7109375" style="23" bestFit="1" customWidth="1"/>
    <col min="9227" max="9227" width="16" style="23" customWidth="1"/>
    <col min="9228" max="9228" width="13.7109375" style="23" bestFit="1" customWidth="1"/>
    <col min="9229" max="9230" width="11.42578125" style="23"/>
    <col min="9231" max="9231" width="20.42578125" style="23" customWidth="1"/>
    <col min="9232" max="9472" width="11.42578125" style="23"/>
    <col min="9473" max="9473" width="50.140625" style="23" bestFit="1" customWidth="1"/>
    <col min="9474" max="9474" width="17" style="23" customWidth="1"/>
    <col min="9475" max="9476" width="13.7109375" style="23" bestFit="1" customWidth="1"/>
    <col min="9477" max="9477" width="16.140625" style="23" customWidth="1"/>
    <col min="9478" max="9478" width="13.7109375" style="23" customWidth="1"/>
    <col min="9479" max="9479" width="13.7109375" style="23" bestFit="1" customWidth="1"/>
    <col min="9480" max="9480" width="12.7109375" style="23" bestFit="1" customWidth="1"/>
    <col min="9481" max="9481" width="13.7109375" style="23" customWidth="1"/>
    <col min="9482" max="9482" width="12.7109375" style="23" bestFit="1" customWidth="1"/>
    <col min="9483" max="9483" width="16" style="23" customWidth="1"/>
    <col min="9484" max="9484" width="13.7109375" style="23" bestFit="1" customWidth="1"/>
    <col min="9485" max="9486" width="11.42578125" style="23"/>
    <col min="9487" max="9487" width="20.42578125" style="23" customWidth="1"/>
    <col min="9488" max="9728" width="11.42578125" style="23"/>
    <col min="9729" max="9729" width="50.140625" style="23" bestFit="1" customWidth="1"/>
    <col min="9730" max="9730" width="17" style="23" customWidth="1"/>
    <col min="9731" max="9732" width="13.7109375" style="23" bestFit="1" customWidth="1"/>
    <col min="9733" max="9733" width="16.140625" style="23" customWidth="1"/>
    <col min="9734" max="9734" width="13.7109375" style="23" customWidth="1"/>
    <col min="9735" max="9735" width="13.7109375" style="23" bestFit="1" customWidth="1"/>
    <col min="9736" max="9736" width="12.7109375" style="23" bestFit="1" customWidth="1"/>
    <col min="9737" max="9737" width="13.7109375" style="23" customWidth="1"/>
    <col min="9738" max="9738" width="12.7109375" style="23" bestFit="1" customWidth="1"/>
    <col min="9739" max="9739" width="16" style="23" customWidth="1"/>
    <col min="9740" max="9740" width="13.7109375" style="23" bestFit="1" customWidth="1"/>
    <col min="9741" max="9742" width="11.42578125" style="23"/>
    <col min="9743" max="9743" width="20.42578125" style="23" customWidth="1"/>
    <col min="9744" max="9984" width="11.42578125" style="23"/>
    <col min="9985" max="9985" width="50.140625" style="23" bestFit="1" customWidth="1"/>
    <col min="9986" max="9986" width="17" style="23" customWidth="1"/>
    <col min="9987" max="9988" width="13.7109375" style="23" bestFit="1" customWidth="1"/>
    <col min="9989" max="9989" width="16.140625" style="23" customWidth="1"/>
    <col min="9990" max="9990" width="13.7109375" style="23" customWidth="1"/>
    <col min="9991" max="9991" width="13.7109375" style="23" bestFit="1" customWidth="1"/>
    <col min="9992" max="9992" width="12.7109375" style="23" bestFit="1" customWidth="1"/>
    <col min="9993" max="9993" width="13.7109375" style="23" customWidth="1"/>
    <col min="9994" max="9994" width="12.7109375" style="23" bestFit="1" customWidth="1"/>
    <col min="9995" max="9995" width="16" style="23" customWidth="1"/>
    <col min="9996" max="9996" width="13.7109375" style="23" bestFit="1" customWidth="1"/>
    <col min="9997" max="9998" width="11.42578125" style="23"/>
    <col min="9999" max="9999" width="20.42578125" style="23" customWidth="1"/>
    <col min="10000" max="10240" width="11.42578125" style="23"/>
    <col min="10241" max="10241" width="50.140625" style="23" bestFit="1" customWidth="1"/>
    <col min="10242" max="10242" width="17" style="23" customWidth="1"/>
    <col min="10243" max="10244" width="13.7109375" style="23" bestFit="1" customWidth="1"/>
    <col min="10245" max="10245" width="16.140625" style="23" customWidth="1"/>
    <col min="10246" max="10246" width="13.7109375" style="23" customWidth="1"/>
    <col min="10247" max="10247" width="13.7109375" style="23" bestFit="1" customWidth="1"/>
    <col min="10248" max="10248" width="12.7109375" style="23" bestFit="1" customWidth="1"/>
    <col min="10249" max="10249" width="13.7109375" style="23" customWidth="1"/>
    <col min="10250" max="10250" width="12.7109375" style="23" bestFit="1" customWidth="1"/>
    <col min="10251" max="10251" width="16" style="23" customWidth="1"/>
    <col min="10252" max="10252" width="13.7109375" style="23" bestFit="1" customWidth="1"/>
    <col min="10253" max="10254" width="11.42578125" style="23"/>
    <col min="10255" max="10255" width="20.42578125" style="23" customWidth="1"/>
    <col min="10256" max="10496" width="11.42578125" style="23"/>
    <col min="10497" max="10497" width="50.140625" style="23" bestFit="1" customWidth="1"/>
    <col min="10498" max="10498" width="17" style="23" customWidth="1"/>
    <col min="10499" max="10500" width="13.7109375" style="23" bestFit="1" customWidth="1"/>
    <col min="10501" max="10501" width="16.140625" style="23" customWidth="1"/>
    <col min="10502" max="10502" width="13.7109375" style="23" customWidth="1"/>
    <col min="10503" max="10503" width="13.7109375" style="23" bestFit="1" customWidth="1"/>
    <col min="10504" max="10504" width="12.7109375" style="23" bestFit="1" customWidth="1"/>
    <col min="10505" max="10505" width="13.7109375" style="23" customWidth="1"/>
    <col min="10506" max="10506" width="12.7109375" style="23" bestFit="1" customWidth="1"/>
    <col min="10507" max="10507" width="16" style="23" customWidth="1"/>
    <col min="10508" max="10508" width="13.7109375" style="23" bestFit="1" customWidth="1"/>
    <col min="10509" max="10510" width="11.42578125" style="23"/>
    <col min="10511" max="10511" width="20.42578125" style="23" customWidth="1"/>
    <col min="10512" max="10752" width="11.42578125" style="23"/>
    <col min="10753" max="10753" width="50.140625" style="23" bestFit="1" customWidth="1"/>
    <col min="10754" max="10754" width="17" style="23" customWidth="1"/>
    <col min="10755" max="10756" width="13.7109375" style="23" bestFit="1" customWidth="1"/>
    <col min="10757" max="10757" width="16.140625" style="23" customWidth="1"/>
    <col min="10758" max="10758" width="13.7109375" style="23" customWidth="1"/>
    <col min="10759" max="10759" width="13.7109375" style="23" bestFit="1" customWidth="1"/>
    <col min="10760" max="10760" width="12.7109375" style="23" bestFit="1" customWidth="1"/>
    <col min="10761" max="10761" width="13.7109375" style="23" customWidth="1"/>
    <col min="10762" max="10762" width="12.7109375" style="23" bestFit="1" customWidth="1"/>
    <col min="10763" max="10763" width="16" style="23" customWidth="1"/>
    <col min="10764" max="10764" width="13.7109375" style="23" bestFit="1" customWidth="1"/>
    <col min="10765" max="10766" width="11.42578125" style="23"/>
    <col min="10767" max="10767" width="20.42578125" style="23" customWidth="1"/>
    <col min="10768" max="11008" width="11.42578125" style="23"/>
    <col min="11009" max="11009" width="50.140625" style="23" bestFit="1" customWidth="1"/>
    <col min="11010" max="11010" width="17" style="23" customWidth="1"/>
    <col min="11011" max="11012" width="13.7109375" style="23" bestFit="1" customWidth="1"/>
    <col min="11013" max="11013" width="16.140625" style="23" customWidth="1"/>
    <col min="11014" max="11014" width="13.7109375" style="23" customWidth="1"/>
    <col min="11015" max="11015" width="13.7109375" style="23" bestFit="1" customWidth="1"/>
    <col min="11016" max="11016" width="12.7109375" style="23" bestFit="1" customWidth="1"/>
    <col min="11017" max="11017" width="13.7109375" style="23" customWidth="1"/>
    <col min="11018" max="11018" width="12.7109375" style="23" bestFit="1" customWidth="1"/>
    <col min="11019" max="11019" width="16" style="23" customWidth="1"/>
    <col min="11020" max="11020" width="13.7109375" style="23" bestFit="1" customWidth="1"/>
    <col min="11021" max="11022" width="11.42578125" style="23"/>
    <col min="11023" max="11023" width="20.42578125" style="23" customWidth="1"/>
    <col min="11024" max="11264" width="11.42578125" style="23"/>
    <col min="11265" max="11265" width="50.140625" style="23" bestFit="1" customWidth="1"/>
    <col min="11266" max="11266" width="17" style="23" customWidth="1"/>
    <col min="11267" max="11268" width="13.7109375" style="23" bestFit="1" customWidth="1"/>
    <col min="11269" max="11269" width="16.140625" style="23" customWidth="1"/>
    <col min="11270" max="11270" width="13.7109375" style="23" customWidth="1"/>
    <col min="11271" max="11271" width="13.7109375" style="23" bestFit="1" customWidth="1"/>
    <col min="11272" max="11272" width="12.7109375" style="23" bestFit="1" customWidth="1"/>
    <col min="11273" max="11273" width="13.7109375" style="23" customWidth="1"/>
    <col min="11274" max="11274" width="12.7109375" style="23" bestFit="1" customWidth="1"/>
    <col min="11275" max="11275" width="16" style="23" customWidth="1"/>
    <col min="11276" max="11276" width="13.7109375" style="23" bestFit="1" customWidth="1"/>
    <col min="11277" max="11278" width="11.42578125" style="23"/>
    <col min="11279" max="11279" width="20.42578125" style="23" customWidth="1"/>
    <col min="11280" max="11520" width="11.42578125" style="23"/>
    <col min="11521" max="11521" width="50.140625" style="23" bestFit="1" customWidth="1"/>
    <col min="11522" max="11522" width="17" style="23" customWidth="1"/>
    <col min="11523" max="11524" width="13.7109375" style="23" bestFit="1" customWidth="1"/>
    <col min="11525" max="11525" width="16.140625" style="23" customWidth="1"/>
    <col min="11526" max="11526" width="13.7109375" style="23" customWidth="1"/>
    <col min="11527" max="11527" width="13.7109375" style="23" bestFit="1" customWidth="1"/>
    <col min="11528" max="11528" width="12.7109375" style="23" bestFit="1" customWidth="1"/>
    <col min="11529" max="11529" width="13.7109375" style="23" customWidth="1"/>
    <col min="11530" max="11530" width="12.7109375" style="23" bestFit="1" customWidth="1"/>
    <col min="11531" max="11531" width="16" style="23" customWidth="1"/>
    <col min="11532" max="11532" width="13.7109375" style="23" bestFit="1" customWidth="1"/>
    <col min="11533" max="11534" width="11.42578125" style="23"/>
    <col min="11535" max="11535" width="20.42578125" style="23" customWidth="1"/>
    <col min="11536" max="11776" width="11.42578125" style="23"/>
    <col min="11777" max="11777" width="50.140625" style="23" bestFit="1" customWidth="1"/>
    <col min="11778" max="11778" width="17" style="23" customWidth="1"/>
    <col min="11779" max="11780" width="13.7109375" style="23" bestFit="1" customWidth="1"/>
    <col min="11781" max="11781" width="16.140625" style="23" customWidth="1"/>
    <col min="11782" max="11782" width="13.7109375" style="23" customWidth="1"/>
    <col min="11783" max="11783" width="13.7109375" style="23" bestFit="1" customWidth="1"/>
    <col min="11784" max="11784" width="12.7109375" style="23" bestFit="1" customWidth="1"/>
    <col min="11785" max="11785" width="13.7109375" style="23" customWidth="1"/>
    <col min="11786" max="11786" width="12.7109375" style="23" bestFit="1" customWidth="1"/>
    <col min="11787" max="11787" width="16" style="23" customWidth="1"/>
    <col min="11788" max="11788" width="13.7109375" style="23" bestFit="1" customWidth="1"/>
    <col min="11789" max="11790" width="11.42578125" style="23"/>
    <col min="11791" max="11791" width="20.42578125" style="23" customWidth="1"/>
    <col min="11792" max="12032" width="11.42578125" style="23"/>
    <col min="12033" max="12033" width="50.140625" style="23" bestFit="1" customWidth="1"/>
    <col min="12034" max="12034" width="17" style="23" customWidth="1"/>
    <col min="12035" max="12036" width="13.7109375" style="23" bestFit="1" customWidth="1"/>
    <col min="12037" max="12037" width="16.140625" style="23" customWidth="1"/>
    <col min="12038" max="12038" width="13.7109375" style="23" customWidth="1"/>
    <col min="12039" max="12039" width="13.7109375" style="23" bestFit="1" customWidth="1"/>
    <col min="12040" max="12040" width="12.7109375" style="23" bestFit="1" customWidth="1"/>
    <col min="12041" max="12041" width="13.7109375" style="23" customWidth="1"/>
    <col min="12042" max="12042" width="12.7109375" style="23" bestFit="1" customWidth="1"/>
    <col min="12043" max="12043" width="16" style="23" customWidth="1"/>
    <col min="12044" max="12044" width="13.7109375" style="23" bestFit="1" customWidth="1"/>
    <col min="12045" max="12046" width="11.42578125" style="23"/>
    <col min="12047" max="12047" width="20.42578125" style="23" customWidth="1"/>
    <col min="12048" max="12288" width="11.42578125" style="23"/>
    <col min="12289" max="12289" width="50.140625" style="23" bestFit="1" customWidth="1"/>
    <col min="12290" max="12290" width="17" style="23" customWidth="1"/>
    <col min="12291" max="12292" width="13.7109375" style="23" bestFit="1" customWidth="1"/>
    <col min="12293" max="12293" width="16.140625" style="23" customWidth="1"/>
    <col min="12294" max="12294" width="13.7109375" style="23" customWidth="1"/>
    <col min="12295" max="12295" width="13.7109375" style="23" bestFit="1" customWidth="1"/>
    <col min="12296" max="12296" width="12.7109375" style="23" bestFit="1" customWidth="1"/>
    <col min="12297" max="12297" width="13.7109375" style="23" customWidth="1"/>
    <col min="12298" max="12298" width="12.7109375" style="23" bestFit="1" customWidth="1"/>
    <col min="12299" max="12299" width="16" style="23" customWidth="1"/>
    <col min="12300" max="12300" width="13.7109375" style="23" bestFit="1" customWidth="1"/>
    <col min="12301" max="12302" width="11.42578125" style="23"/>
    <col min="12303" max="12303" width="20.42578125" style="23" customWidth="1"/>
    <col min="12304" max="12544" width="11.42578125" style="23"/>
    <col min="12545" max="12545" width="50.140625" style="23" bestFit="1" customWidth="1"/>
    <col min="12546" max="12546" width="17" style="23" customWidth="1"/>
    <col min="12547" max="12548" width="13.7109375" style="23" bestFit="1" customWidth="1"/>
    <col min="12549" max="12549" width="16.140625" style="23" customWidth="1"/>
    <col min="12550" max="12550" width="13.7109375" style="23" customWidth="1"/>
    <col min="12551" max="12551" width="13.7109375" style="23" bestFit="1" customWidth="1"/>
    <col min="12552" max="12552" width="12.7109375" style="23" bestFit="1" customWidth="1"/>
    <col min="12553" max="12553" width="13.7109375" style="23" customWidth="1"/>
    <col min="12554" max="12554" width="12.7109375" style="23" bestFit="1" customWidth="1"/>
    <col min="12555" max="12555" width="16" style="23" customWidth="1"/>
    <col min="12556" max="12556" width="13.7109375" style="23" bestFit="1" customWidth="1"/>
    <col min="12557" max="12558" width="11.42578125" style="23"/>
    <col min="12559" max="12559" width="20.42578125" style="23" customWidth="1"/>
    <col min="12560" max="12800" width="11.42578125" style="23"/>
    <col min="12801" max="12801" width="50.140625" style="23" bestFit="1" customWidth="1"/>
    <col min="12802" max="12802" width="17" style="23" customWidth="1"/>
    <col min="12803" max="12804" width="13.7109375" style="23" bestFit="1" customWidth="1"/>
    <col min="12805" max="12805" width="16.140625" style="23" customWidth="1"/>
    <col min="12806" max="12806" width="13.7109375" style="23" customWidth="1"/>
    <col min="12807" max="12807" width="13.7109375" style="23" bestFit="1" customWidth="1"/>
    <col min="12808" max="12808" width="12.7109375" style="23" bestFit="1" customWidth="1"/>
    <col min="12809" max="12809" width="13.7109375" style="23" customWidth="1"/>
    <col min="12810" max="12810" width="12.7109375" style="23" bestFit="1" customWidth="1"/>
    <col min="12811" max="12811" width="16" style="23" customWidth="1"/>
    <col min="12812" max="12812" width="13.7109375" style="23" bestFit="1" customWidth="1"/>
    <col min="12813" max="12814" width="11.42578125" style="23"/>
    <col min="12815" max="12815" width="20.42578125" style="23" customWidth="1"/>
    <col min="12816" max="13056" width="11.42578125" style="23"/>
    <col min="13057" max="13057" width="50.140625" style="23" bestFit="1" customWidth="1"/>
    <col min="13058" max="13058" width="17" style="23" customWidth="1"/>
    <col min="13059" max="13060" width="13.7109375" style="23" bestFit="1" customWidth="1"/>
    <col min="13061" max="13061" width="16.140625" style="23" customWidth="1"/>
    <col min="13062" max="13062" width="13.7109375" style="23" customWidth="1"/>
    <col min="13063" max="13063" width="13.7109375" style="23" bestFit="1" customWidth="1"/>
    <col min="13064" max="13064" width="12.7109375" style="23" bestFit="1" customWidth="1"/>
    <col min="13065" max="13065" width="13.7109375" style="23" customWidth="1"/>
    <col min="13066" max="13066" width="12.7109375" style="23" bestFit="1" customWidth="1"/>
    <col min="13067" max="13067" width="16" style="23" customWidth="1"/>
    <col min="13068" max="13068" width="13.7109375" style="23" bestFit="1" customWidth="1"/>
    <col min="13069" max="13070" width="11.42578125" style="23"/>
    <col min="13071" max="13071" width="20.42578125" style="23" customWidth="1"/>
    <col min="13072" max="13312" width="11.42578125" style="23"/>
    <col min="13313" max="13313" width="50.140625" style="23" bestFit="1" customWidth="1"/>
    <col min="13314" max="13314" width="17" style="23" customWidth="1"/>
    <col min="13315" max="13316" width="13.7109375" style="23" bestFit="1" customWidth="1"/>
    <col min="13317" max="13317" width="16.140625" style="23" customWidth="1"/>
    <col min="13318" max="13318" width="13.7109375" style="23" customWidth="1"/>
    <col min="13319" max="13319" width="13.7109375" style="23" bestFit="1" customWidth="1"/>
    <col min="13320" max="13320" width="12.7109375" style="23" bestFit="1" customWidth="1"/>
    <col min="13321" max="13321" width="13.7109375" style="23" customWidth="1"/>
    <col min="13322" max="13322" width="12.7109375" style="23" bestFit="1" customWidth="1"/>
    <col min="13323" max="13323" width="16" style="23" customWidth="1"/>
    <col min="13324" max="13324" width="13.7109375" style="23" bestFit="1" customWidth="1"/>
    <col min="13325" max="13326" width="11.42578125" style="23"/>
    <col min="13327" max="13327" width="20.42578125" style="23" customWidth="1"/>
    <col min="13328" max="13568" width="11.42578125" style="23"/>
    <col min="13569" max="13569" width="50.140625" style="23" bestFit="1" customWidth="1"/>
    <col min="13570" max="13570" width="17" style="23" customWidth="1"/>
    <col min="13571" max="13572" width="13.7109375" style="23" bestFit="1" customWidth="1"/>
    <col min="13573" max="13573" width="16.140625" style="23" customWidth="1"/>
    <col min="13574" max="13574" width="13.7109375" style="23" customWidth="1"/>
    <col min="13575" max="13575" width="13.7109375" style="23" bestFit="1" customWidth="1"/>
    <col min="13576" max="13576" width="12.7109375" style="23" bestFit="1" customWidth="1"/>
    <col min="13577" max="13577" width="13.7109375" style="23" customWidth="1"/>
    <col min="13578" max="13578" width="12.7109375" style="23" bestFit="1" customWidth="1"/>
    <col min="13579" max="13579" width="16" style="23" customWidth="1"/>
    <col min="13580" max="13580" width="13.7109375" style="23" bestFit="1" customWidth="1"/>
    <col min="13581" max="13582" width="11.42578125" style="23"/>
    <col min="13583" max="13583" width="20.42578125" style="23" customWidth="1"/>
    <col min="13584" max="13824" width="11.42578125" style="23"/>
    <col min="13825" max="13825" width="50.140625" style="23" bestFit="1" customWidth="1"/>
    <col min="13826" max="13826" width="17" style="23" customWidth="1"/>
    <col min="13827" max="13828" width="13.7109375" style="23" bestFit="1" customWidth="1"/>
    <col min="13829" max="13829" width="16.140625" style="23" customWidth="1"/>
    <col min="13830" max="13830" width="13.7109375" style="23" customWidth="1"/>
    <col min="13831" max="13831" width="13.7109375" style="23" bestFit="1" customWidth="1"/>
    <col min="13832" max="13832" width="12.7109375" style="23" bestFit="1" customWidth="1"/>
    <col min="13833" max="13833" width="13.7109375" style="23" customWidth="1"/>
    <col min="13834" max="13834" width="12.7109375" style="23" bestFit="1" customWidth="1"/>
    <col min="13835" max="13835" width="16" style="23" customWidth="1"/>
    <col min="13836" max="13836" width="13.7109375" style="23" bestFit="1" customWidth="1"/>
    <col min="13837" max="13838" width="11.42578125" style="23"/>
    <col min="13839" max="13839" width="20.42578125" style="23" customWidth="1"/>
    <col min="13840" max="14080" width="11.42578125" style="23"/>
    <col min="14081" max="14081" width="50.140625" style="23" bestFit="1" customWidth="1"/>
    <col min="14082" max="14082" width="17" style="23" customWidth="1"/>
    <col min="14083" max="14084" width="13.7109375" style="23" bestFit="1" customWidth="1"/>
    <col min="14085" max="14085" width="16.140625" style="23" customWidth="1"/>
    <col min="14086" max="14086" width="13.7109375" style="23" customWidth="1"/>
    <col min="14087" max="14087" width="13.7109375" style="23" bestFit="1" customWidth="1"/>
    <col min="14088" max="14088" width="12.7109375" style="23" bestFit="1" customWidth="1"/>
    <col min="14089" max="14089" width="13.7109375" style="23" customWidth="1"/>
    <col min="14090" max="14090" width="12.7109375" style="23" bestFit="1" customWidth="1"/>
    <col min="14091" max="14091" width="16" style="23" customWidth="1"/>
    <col min="14092" max="14092" width="13.7109375" style="23" bestFit="1" customWidth="1"/>
    <col min="14093" max="14094" width="11.42578125" style="23"/>
    <col min="14095" max="14095" width="20.42578125" style="23" customWidth="1"/>
    <col min="14096" max="14336" width="11.42578125" style="23"/>
    <col min="14337" max="14337" width="50.140625" style="23" bestFit="1" customWidth="1"/>
    <col min="14338" max="14338" width="17" style="23" customWidth="1"/>
    <col min="14339" max="14340" width="13.7109375" style="23" bestFit="1" customWidth="1"/>
    <col min="14341" max="14341" width="16.140625" style="23" customWidth="1"/>
    <col min="14342" max="14342" width="13.7109375" style="23" customWidth="1"/>
    <col min="14343" max="14343" width="13.7109375" style="23" bestFit="1" customWidth="1"/>
    <col min="14344" max="14344" width="12.7109375" style="23" bestFit="1" customWidth="1"/>
    <col min="14345" max="14345" width="13.7109375" style="23" customWidth="1"/>
    <col min="14346" max="14346" width="12.7109375" style="23" bestFit="1" customWidth="1"/>
    <col min="14347" max="14347" width="16" style="23" customWidth="1"/>
    <col min="14348" max="14348" width="13.7109375" style="23" bestFit="1" customWidth="1"/>
    <col min="14349" max="14350" width="11.42578125" style="23"/>
    <col min="14351" max="14351" width="20.42578125" style="23" customWidth="1"/>
    <col min="14352" max="14592" width="11.42578125" style="23"/>
    <col min="14593" max="14593" width="50.140625" style="23" bestFit="1" customWidth="1"/>
    <col min="14594" max="14594" width="17" style="23" customWidth="1"/>
    <col min="14595" max="14596" width="13.7109375" style="23" bestFit="1" customWidth="1"/>
    <col min="14597" max="14597" width="16.140625" style="23" customWidth="1"/>
    <col min="14598" max="14598" width="13.7109375" style="23" customWidth="1"/>
    <col min="14599" max="14599" width="13.7109375" style="23" bestFit="1" customWidth="1"/>
    <col min="14600" max="14600" width="12.7109375" style="23" bestFit="1" customWidth="1"/>
    <col min="14601" max="14601" width="13.7109375" style="23" customWidth="1"/>
    <col min="14602" max="14602" width="12.7109375" style="23" bestFit="1" customWidth="1"/>
    <col min="14603" max="14603" width="16" style="23" customWidth="1"/>
    <col min="14604" max="14604" width="13.7109375" style="23" bestFit="1" customWidth="1"/>
    <col min="14605" max="14606" width="11.42578125" style="23"/>
    <col min="14607" max="14607" width="20.42578125" style="23" customWidth="1"/>
    <col min="14608" max="14848" width="11.42578125" style="23"/>
    <col min="14849" max="14849" width="50.140625" style="23" bestFit="1" customWidth="1"/>
    <col min="14850" max="14850" width="17" style="23" customWidth="1"/>
    <col min="14851" max="14852" width="13.7109375" style="23" bestFit="1" customWidth="1"/>
    <col min="14853" max="14853" width="16.140625" style="23" customWidth="1"/>
    <col min="14854" max="14854" width="13.7109375" style="23" customWidth="1"/>
    <col min="14855" max="14855" width="13.7109375" style="23" bestFit="1" customWidth="1"/>
    <col min="14856" max="14856" width="12.7109375" style="23" bestFit="1" customWidth="1"/>
    <col min="14857" max="14857" width="13.7109375" style="23" customWidth="1"/>
    <col min="14858" max="14858" width="12.7109375" style="23" bestFit="1" customWidth="1"/>
    <col min="14859" max="14859" width="16" style="23" customWidth="1"/>
    <col min="14860" max="14860" width="13.7109375" style="23" bestFit="1" customWidth="1"/>
    <col min="14861" max="14862" width="11.42578125" style="23"/>
    <col min="14863" max="14863" width="20.42578125" style="23" customWidth="1"/>
    <col min="14864" max="15104" width="11.42578125" style="23"/>
    <col min="15105" max="15105" width="50.140625" style="23" bestFit="1" customWidth="1"/>
    <col min="15106" max="15106" width="17" style="23" customWidth="1"/>
    <col min="15107" max="15108" width="13.7109375" style="23" bestFit="1" customWidth="1"/>
    <col min="15109" max="15109" width="16.140625" style="23" customWidth="1"/>
    <col min="15110" max="15110" width="13.7109375" style="23" customWidth="1"/>
    <col min="15111" max="15111" width="13.7109375" style="23" bestFit="1" customWidth="1"/>
    <col min="15112" max="15112" width="12.7109375" style="23" bestFit="1" customWidth="1"/>
    <col min="15113" max="15113" width="13.7109375" style="23" customWidth="1"/>
    <col min="15114" max="15114" width="12.7109375" style="23" bestFit="1" customWidth="1"/>
    <col min="15115" max="15115" width="16" style="23" customWidth="1"/>
    <col min="15116" max="15116" width="13.7109375" style="23" bestFit="1" customWidth="1"/>
    <col min="15117" max="15118" width="11.42578125" style="23"/>
    <col min="15119" max="15119" width="20.42578125" style="23" customWidth="1"/>
    <col min="15120" max="15360" width="11.42578125" style="23"/>
    <col min="15361" max="15361" width="50.140625" style="23" bestFit="1" customWidth="1"/>
    <col min="15362" max="15362" width="17" style="23" customWidth="1"/>
    <col min="15363" max="15364" width="13.7109375" style="23" bestFit="1" customWidth="1"/>
    <col min="15365" max="15365" width="16.140625" style="23" customWidth="1"/>
    <col min="15366" max="15366" width="13.7109375" style="23" customWidth="1"/>
    <col min="15367" max="15367" width="13.7109375" style="23" bestFit="1" customWidth="1"/>
    <col min="15368" max="15368" width="12.7109375" style="23" bestFit="1" customWidth="1"/>
    <col min="15369" max="15369" width="13.7109375" style="23" customWidth="1"/>
    <col min="15370" max="15370" width="12.7109375" style="23" bestFit="1" customWidth="1"/>
    <col min="15371" max="15371" width="16" style="23" customWidth="1"/>
    <col min="15372" max="15372" width="13.7109375" style="23" bestFit="1" customWidth="1"/>
    <col min="15373" max="15374" width="11.42578125" style="23"/>
    <col min="15375" max="15375" width="20.42578125" style="23" customWidth="1"/>
    <col min="15376" max="15616" width="11.42578125" style="23"/>
    <col min="15617" max="15617" width="50.140625" style="23" bestFit="1" customWidth="1"/>
    <col min="15618" max="15618" width="17" style="23" customWidth="1"/>
    <col min="15619" max="15620" width="13.7109375" style="23" bestFit="1" customWidth="1"/>
    <col min="15621" max="15621" width="16.140625" style="23" customWidth="1"/>
    <col min="15622" max="15622" width="13.7109375" style="23" customWidth="1"/>
    <col min="15623" max="15623" width="13.7109375" style="23" bestFit="1" customWidth="1"/>
    <col min="15624" max="15624" width="12.7109375" style="23" bestFit="1" customWidth="1"/>
    <col min="15625" max="15625" width="13.7109375" style="23" customWidth="1"/>
    <col min="15626" max="15626" width="12.7109375" style="23" bestFit="1" customWidth="1"/>
    <col min="15627" max="15627" width="16" style="23" customWidth="1"/>
    <col min="15628" max="15628" width="13.7109375" style="23" bestFit="1" customWidth="1"/>
    <col min="15629" max="15630" width="11.42578125" style="23"/>
    <col min="15631" max="15631" width="20.42578125" style="23" customWidth="1"/>
    <col min="15632" max="15872" width="11.42578125" style="23"/>
    <col min="15873" max="15873" width="50.140625" style="23" bestFit="1" customWidth="1"/>
    <col min="15874" max="15874" width="17" style="23" customWidth="1"/>
    <col min="15875" max="15876" width="13.7109375" style="23" bestFit="1" customWidth="1"/>
    <col min="15877" max="15877" width="16.140625" style="23" customWidth="1"/>
    <col min="15878" max="15878" width="13.7109375" style="23" customWidth="1"/>
    <col min="15879" max="15879" width="13.7109375" style="23" bestFit="1" customWidth="1"/>
    <col min="15880" max="15880" width="12.7109375" style="23" bestFit="1" customWidth="1"/>
    <col min="15881" max="15881" width="13.7109375" style="23" customWidth="1"/>
    <col min="15882" max="15882" width="12.7109375" style="23" bestFit="1" customWidth="1"/>
    <col min="15883" max="15883" width="16" style="23" customWidth="1"/>
    <col min="15884" max="15884" width="13.7109375" style="23" bestFit="1" customWidth="1"/>
    <col min="15885" max="15886" width="11.42578125" style="23"/>
    <col min="15887" max="15887" width="20.42578125" style="23" customWidth="1"/>
    <col min="15888" max="16128" width="11.42578125" style="23"/>
    <col min="16129" max="16129" width="50.140625" style="23" bestFit="1" customWidth="1"/>
    <col min="16130" max="16130" width="17" style="23" customWidth="1"/>
    <col min="16131" max="16132" width="13.7109375" style="23" bestFit="1" customWidth="1"/>
    <col min="16133" max="16133" width="16.140625" style="23" customWidth="1"/>
    <col min="16134" max="16134" width="13.7109375" style="23" customWidth="1"/>
    <col min="16135" max="16135" width="13.7109375" style="23" bestFit="1" customWidth="1"/>
    <col min="16136" max="16136" width="12.7109375" style="23" bestFit="1" customWidth="1"/>
    <col min="16137" max="16137" width="13.7109375" style="23" customWidth="1"/>
    <col min="16138" max="16138" width="12.7109375" style="23" bestFit="1" customWidth="1"/>
    <col min="16139" max="16139" width="16" style="23" customWidth="1"/>
    <col min="16140" max="16140" width="13.7109375" style="23" bestFit="1" customWidth="1"/>
    <col min="16141" max="16142" width="11.42578125" style="23"/>
    <col min="16143" max="16143" width="20.42578125" style="23" customWidth="1"/>
    <col min="16144" max="16384" width="11.42578125" style="23"/>
  </cols>
  <sheetData>
    <row r="4" spans="1:10" ht="15" x14ac:dyDescent="0.2">
      <c r="A4" s="783" t="s">
        <v>299</v>
      </c>
      <c r="B4" s="783"/>
      <c r="C4" s="783"/>
      <c r="D4" s="783"/>
      <c r="E4" s="783"/>
      <c r="F4" s="783"/>
      <c r="G4" s="783"/>
      <c r="H4" s="783"/>
      <c r="I4" s="783"/>
      <c r="J4" s="783"/>
    </row>
    <row r="7" spans="1:10" ht="13.5" thickBot="1" x14ac:dyDescent="0.25"/>
    <row r="8" spans="1:10" ht="18.75" thickBot="1" x14ac:dyDescent="0.3">
      <c r="A8" s="765" t="s">
        <v>186</v>
      </c>
      <c r="B8" s="766"/>
      <c r="C8" s="767"/>
    </row>
    <row r="9" spans="1:10" x14ac:dyDescent="0.2">
      <c r="B9" s="791" t="s">
        <v>284</v>
      </c>
    </row>
    <row r="10" spans="1:10" ht="15.75" thickBot="1" x14ac:dyDescent="0.3">
      <c r="A10" s="225" t="s">
        <v>626</v>
      </c>
      <c r="B10" s="787"/>
    </row>
    <row r="11" spans="1:10" x14ac:dyDescent="0.2">
      <c r="A11" s="238" t="s">
        <v>287</v>
      </c>
      <c r="B11" s="239">
        <v>473211339.66428691</v>
      </c>
    </row>
    <row r="12" spans="1:10" x14ac:dyDescent="0.2">
      <c r="A12" s="238" t="s">
        <v>289</v>
      </c>
      <c r="B12" s="239">
        <v>305537048.51302612</v>
      </c>
    </row>
    <row r="13" spans="1:10" x14ac:dyDescent="0.2">
      <c r="A13" s="238" t="s">
        <v>293</v>
      </c>
      <c r="B13" s="239">
        <v>148259484.23331529</v>
      </c>
    </row>
    <row r="14" spans="1:10" x14ac:dyDescent="0.2">
      <c r="A14" s="238" t="s">
        <v>291</v>
      </c>
      <c r="B14" s="239">
        <v>179540480.38682646</v>
      </c>
    </row>
    <row r="15" spans="1:10" x14ac:dyDescent="0.2">
      <c r="A15" s="238" t="s">
        <v>297</v>
      </c>
      <c r="B15" s="239">
        <v>65784071.714019328</v>
      </c>
    </row>
    <row r="16" spans="1:10" x14ac:dyDescent="0.2">
      <c r="A16" s="238" t="s">
        <v>295</v>
      </c>
      <c r="B16" s="239">
        <v>77268157.69235985</v>
      </c>
    </row>
    <row r="17" spans="1:6" x14ac:dyDescent="0.2">
      <c r="A17" s="238" t="s">
        <v>298</v>
      </c>
      <c r="B17" s="239">
        <v>870389.00193274056</v>
      </c>
    </row>
    <row r="18" spans="1:6" ht="13.5" thickBot="1" x14ac:dyDescent="0.25">
      <c r="A18" s="240" t="s">
        <v>284</v>
      </c>
      <c r="B18" s="241">
        <f>SUM(B11:B17)</f>
        <v>1250470971.2057669</v>
      </c>
    </row>
    <row r="21" spans="1:6" x14ac:dyDescent="0.2">
      <c r="B21" s="61"/>
      <c r="C21" s="61"/>
      <c r="D21" s="61"/>
      <c r="E21" s="61"/>
      <c r="F21" s="130"/>
    </row>
    <row r="45" spans="1:11" x14ac:dyDescent="0.2">
      <c r="B45" s="22"/>
      <c r="C45" s="22"/>
      <c r="D45" s="22"/>
      <c r="E45" s="22"/>
      <c r="F45" s="22"/>
      <c r="G45" s="22"/>
      <c r="H45" s="22"/>
      <c r="I45" s="22"/>
      <c r="J45" s="22"/>
    </row>
    <row r="46" spans="1:11" x14ac:dyDescent="0.2">
      <c r="B46" s="29"/>
      <c r="C46" s="29"/>
      <c r="D46" s="29"/>
      <c r="E46" s="29"/>
      <c r="F46" s="29"/>
      <c r="G46" s="29"/>
      <c r="H46" s="29"/>
      <c r="I46" s="29"/>
      <c r="J46" s="29"/>
      <c r="K46" s="29"/>
    </row>
    <row r="47" spans="1:11" ht="13.5" thickBot="1" x14ac:dyDescent="0.25">
      <c r="B47" s="29"/>
      <c r="C47" s="29"/>
      <c r="D47" s="29"/>
      <c r="E47" s="29"/>
      <c r="F47" s="29"/>
      <c r="G47" s="29"/>
      <c r="H47" s="29"/>
      <c r="I47" s="29"/>
      <c r="J47" s="29"/>
      <c r="K47" s="29"/>
    </row>
    <row r="48" spans="1:11" ht="15.75" thickBot="1" x14ac:dyDescent="0.3">
      <c r="A48" s="225"/>
      <c r="B48" s="204" t="s">
        <v>187</v>
      </c>
      <c r="C48" s="204" t="s">
        <v>6</v>
      </c>
      <c r="D48" s="204" t="s">
        <v>18</v>
      </c>
      <c r="E48" s="204" t="s">
        <v>7</v>
      </c>
      <c r="F48" s="204" t="s">
        <v>8</v>
      </c>
      <c r="G48" s="204" t="s">
        <v>9</v>
      </c>
      <c r="H48" s="204" t="s">
        <v>10</v>
      </c>
      <c r="I48" s="204" t="s">
        <v>11</v>
      </c>
      <c r="J48" s="204" t="s">
        <v>12</v>
      </c>
    </row>
    <row r="49" spans="1:16" x14ac:dyDescent="0.2">
      <c r="A49" s="227" t="s">
        <v>287</v>
      </c>
      <c r="B49" s="242">
        <v>49873176.412485719</v>
      </c>
      <c r="C49" s="242">
        <v>80929395.017776594</v>
      </c>
      <c r="D49" s="242">
        <v>56916137.293462239</v>
      </c>
      <c r="E49" s="242">
        <v>25279124.359005533</v>
      </c>
      <c r="F49" s="242">
        <v>79581622.537906066</v>
      </c>
      <c r="G49" s="242">
        <v>56869149.618202798</v>
      </c>
      <c r="H49" s="242">
        <v>30486331.646685284</v>
      </c>
      <c r="I49" s="242">
        <v>65177582.823146768</v>
      </c>
      <c r="J49" s="242">
        <v>28098819.95561593</v>
      </c>
      <c r="K49" s="94">
        <f>SUM(B49:J49)</f>
        <v>473211339.66428697</v>
      </c>
      <c r="L49" s="94"/>
      <c r="O49" s="130"/>
      <c r="P49" s="61"/>
    </row>
    <row r="50" spans="1:16" x14ac:dyDescent="0.2">
      <c r="A50" s="230" t="s">
        <v>289</v>
      </c>
      <c r="B50" s="242">
        <v>32845536.246867478</v>
      </c>
      <c r="C50" s="242">
        <v>45636471.388824761</v>
      </c>
      <c r="D50" s="242">
        <v>38661293.378578328</v>
      </c>
      <c r="E50" s="242">
        <v>17641278.126069963</v>
      </c>
      <c r="F50" s="242">
        <v>40583535.572839424</v>
      </c>
      <c r="G50" s="242">
        <v>39648944.621983327</v>
      </c>
      <c r="H50" s="242">
        <v>15853499.483311903</v>
      </c>
      <c r="I50" s="242">
        <v>56870385.317645825</v>
      </c>
      <c r="J50" s="242">
        <v>17796104.37690505</v>
      </c>
      <c r="K50" s="94">
        <f t="shared" ref="K50:K56" si="0">SUM(B50:J50)</f>
        <v>305537048.513026</v>
      </c>
      <c r="L50" s="94"/>
      <c r="O50" s="130"/>
      <c r="P50" s="61"/>
    </row>
    <row r="51" spans="1:16" x14ac:dyDescent="0.2">
      <c r="A51" s="230" t="s">
        <v>291</v>
      </c>
      <c r="B51" s="242">
        <v>9993338.1994257253</v>
      </c>
      <c r="C51" s="242">
        <v>34862699.333033867</v>
      </c>
      <c r="D51" s="242">
        <v>21367022.897257533</v>
      </c>
      <c r="E51" s="242">
        <v>5601727.4862853726</v>
      </c>
      <c r="F51" s="242">
        <v>31778012.696330402</v>
      </c>
      <c r="G51" s="242">
        <v>17561604.311089817</v>
      </c>
      <c r="H51" s="242">
        <v>8911777.5886192005</v>
      </c>
      <c r="I51" s="242">
        <v>13747123.33354724</v>
      </c>
      <c r="J51" s="242">
        <v>4436178.3877261737</v>
      </c>
      <c r="K51" s="94">
        <f t="shared" si="0"/>
        <v>148259484.23331535</v>
      </c>
      <c r="L51" s="94"/>
      <c r="O51" s="130"/>
      <c r="P51" s="61"/>
    </row>
    <row r="52" spans="1:16" x14ac:dyDescent="0.2">
      <c r="A52" s="230" t="s">
        <v>293</v>
      </c>
      <c r="B52" s="242">
        <v>22423333.301825348</v>
      </c>
      <c r="C52" s="242">
        <v>23537147.092551842</v>
      </c>
      <c r="D52" s="242">
        <v>10882397.636974154</v>
      </c>
      <c r="E52" s="242">
        <v>10780527.858056599</v>
      </c>
      <c r="F52" s="242">
        <v>29808931.035786986</v>
      </c>
      <c r="G52" s="242">
        <v>20035236.029924069</v>
      </c>
      <c r="H52" s="242">
        <v>13619985.947983013</v>
      </c>
      <c r="I52" s="242">
        <v>34588869.511729613</v>
      </c>
      <c r="J52" s="242">
        <v>13864051.971994843</v>
      </c>
      <c r="K52" s="94">
        <f t="shared" si="0"/>
        <v>179540480.38682649</v>
      </c>
      <c r="L52" s="94"/>
      <c r="O52" s="130"/>
      <c r="P52" s="61"/>
    </row>
    <row r="53" spans="1:16" x14ac:dyDescent="0.2">
      <c r="A53" s="230" t="s">
        <v>295</v>
      </c>
      <c r="B53" s="242">
        <v>6934082.2061422709</v>
      </c>
      <c r="C53" s="242">
        <v>8225901.9415167337</v>
      </c>
      <c r="D53" s="242">
        <v>11192049.425447248</v>
      </c>
      <c r="E53" s="242">
        <v>4540310.4646443706</v>
      </c>
      <c r="F53" s="242">
        <v>10492769.48336968</v>
      </c>
      <c r="G53" s="242">
        <v>8193671.4768367922</v>
      </c>
      <c r="H53" s="242">
        <v>3464684.3684436539</v>
      </c>
      <c r="I53" s="242">
        <v>4946185.4867044073</v>
      </c>
      <c r="J53" s="242">
        <v>7794416.8609141791</v>
      </c>
      <c r="K53" s="94">
        <f t="shared" si="0"/>
        <v>65784071.714019336</v>
      </c>
      <c r="L53" s="94"/>
      <c r="O53" s="130"/>
      <c r="P53" s="61"/>
    </row>
    <row r="54" spans="1:16" x14ac:dyDescent="0.2">
      <c r="A54" s="230" t="s">
        <v>297</v>
      </c>
      <c r="B54" s="242">
        <v>4099289.8648591149</v>
      </c>
      <c r="C54" s="242">
        <v>14426520.046780828</v>
      </c>
      <c r="D54" s="242">
        <v>10678484.988987627</v>
      </c>
      <c r="E54" s="242">
        <v>4047452.9132878846</v>
      </c>
      <c r="F54" s="242">
        <v>19155551.417707682</v>
      </c>
      <c r="G54" s="242">
        <v>8691149.1771123577</v>
      </c>
      <c r="H54" s="242">
        <v>4138433.721955312</v>
      </c>
      <c r="I54" s="242">
        <v>5513175.3806955926</v>
      </c>
      <c r="J54" s="242">
        <v>6518100.1809734432</v>
      </c>
      <c r="K54" s="94">
        <f t="shared" si="0"/>
        <v>77268157.692359835</v>
      </c>
      <c r="L54" s="94"/>
      <c r="O54" s="130"/>
      <c r="P54" s="61"/>
    </row>
    <row r="55" spans="1:16" x14ac:dyDescent="0.2">
      <c r="A55" s="230" t="s">
        <v>298</v>
      </c>
      <c r="B55" s="242">
        <v>12766.927777777777</v>
      </c>
      <c r="C55" s="242">
        <v>150824.22777777776</v>
      </c>
      <c r="D55" s="242">
        <v>0</v>
      </c>
      <c r="E55" s="242">
        <v>523195.05632251792</v>
      </c>
      <c r="F55" s="242">
        <v>109976.80555555556</v>
      </c>
      <c r="G55" s="242">
        <v>65139.942369481971</v>
      </c>
      <c r="H55" s="242">
        <v>1119.1087962962963</v>
      </c>
      <c r="I55" s="242">
        <v>0</v>
      </c>
      <c r="J55" s="242">
        <v>7366.9333333333334</v>
      </c>
      <c r="K55" s="94">
        <f t="shared" si="0"/>
        <v>870389.00193274056</v>
      </c>
      <c r="L55" s="94"/>
      <c r="O55" s="130"/>
      <c r="P55" s="61"/>
    </row>
    <row r="56" spans="1:16" ht="13.5" thickBot="1" x14ac:dyDescent="0.25">
      <c r="A56" s="232" t="s">
        <v>284</v>
      </c>
      <c r="B56" s="243">
        <f>SUM(B49:B55)</f>
        <v>126181523.15938345</v>
      </c>
      <c r="C56" s="243">
        <f t="shared" ref="C56:J56" si="1">SUM(C49:C55)</f>
        <v>207768959.04826239</v>
      </c>
      <c r="D56" s="243">
        <f t="shared" si="1"/>
        <v>149697385.62070712</v>
      </c>
      <c r="E56" s="243">
        <f t="shared" si="1"/>
        <v>68413616.263672233</v>
      </c>
      <c r="F56" s="243">
        <f t="shared" si="1"/>
        <v>211510399.54949579</v>
      </c>
      <c r="G56" s="243">
        <f t="shared" si="1"/>
        <v>151064895.17751867</v>
      </c>
      <c r="H56" s="243">
        <f t="shared" si="1"/>
        <v>76475831.865794674</v>
      </c>
      <c r="I56" s="243">
        <f t="shared" si="1"/>
        <v>180843321.85346943</v>
      </c>
      <c r="J56" s="243">
        <f t="shared" si="1"/>
        <v>78515038.66746296</v>
      </c>
      <c r="K56" s="94">
        <f t="shared" si="0"/>
        <v>1250470971.2057667</v>
      </c>
      <c r="L56" s="94"/>
      <c r="O56" s="130"/>
      <c r="P56" s="61"/>
    </row>
    <row r="57" spans="1:16" ht="13.5" thickBot="1" x14ac:dyDescent="0.25">
      <c r="A57" s="83" t="s">
        <v>285</v>
      </c>
      <c r="B57" s="245">
        <v>94.755273437066336</v>
      </c>
      <c r="C57" s="245">
        <v>95.542694627547348</v>
      </c>
      <c r="D57" s="245">
        <v>71.782434344877757</v>
      </c>
      <c r="E57" s="245">
        <v>97.491957465018515</v>
      </c>
      <c r="F57" s="245">
        <v>93.5656121696979</v>
      </c>
      <c r="G57" s="245">
        <v>103.23294325141025</v>
      </c>
      <c r="H57" s="245">
        <v>92.099498731027438</v>
      </c>
      <c r="I57" s="245">
        <v>116.66242308992946</v>
      </c>
      <c r="J57" s="245">
        <v>108.20899308761453</v>
      </c>
      <c r="K57" s="245">
        <v>95.285369443841859</v>
      </c>
      <c r="L57" s="94"/>
      <c r="O57" s="130"/>
    </row>
    <row r="58" spans="1:16" ht="18.75" thickBot="1" x14ac:dyDescent="0.3">
      <c r="A58" s="220" t="s">
        <v>300</v>
      </c>
      <c r="B58" s="246">
        <f>B56/$K$56</f>
        <v>0.10090719901935261</v>
      </c>
      <c r="C58" s="246">
        <f t="shared" ref="C58:I58" si="2">C56/$K$56</f>
        <v>0.16615256477958953</v>
      </c>
      <c r="D58" s="246">
        <f t="shared" si="2"/>
        <v>0.11971280346984897</v>
      </c>
      <c r="E58" s="246">
        <f t="shared" si="2"/>
        <v>5.4710279437918022E-2</v>
      </c>
      <c r="F58" s="246">
        <f t="shared" si="2"/>
        <v>0.16914458985445049</v>
      </c>
      <c r="G58" s="246">
        <f t="shared" si="2"/>
        <v>0.12080639907366608</v>
      </c>
      <c r="H58" s="246">
        <f t="shared" si="2"/>
        <v>6.1157622709188404E-2</v>
      </c>
      <c r="I58" s="246">
        <f t="shared" si="2"/>
        <v>0.14462016793487917</v>
      </c>
      <c r="J58" s="246">
        <f>J56/$K$56</f>
        <v>6.2788373721106724E-2</v>
      </c>
      <c r="K58" s="247">
        <f>SUM(B58:J58)</f>
        <v>1</v>
      </c>
      <c r="L58" s="765" t="s">
        <v>280</v>
      </c>
      <c r="M58" s="766"/>
      <c r="N58" s="767"/>
    </row>
    <row r="59" spans="1:16" x14ac:dyDescent="0.2"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6" x14ac:dyDescent="0.2">
      <c r="B60" s="94"/>
      <c r="C60" s="94"/>
      <c r="D60" s="94"/>
      <c r="E60" s="94"/>
      <c r="F60" s="94"/>
      <c r="G60" s="94"/>
      <c r="H60" s="94"/>
      <c r="I60" s="94"/>
      <c r="J60" s="94"/>
    </row>
    <row r="96" spans="1:10" ht="15" x14ac:dyDescent="0.2">
      <c r="A96" s="783" t="s">
        <v>595</v>
      </c>
      <c r="B96" s="783"/>
      <c r="C96" s="783"/>
      <c r="D96" s="783"/>
      <c r="E96" s="783"/>
      <c r="F96" s="783"/>
      <c r="G96" s="783"/>
      <c r="H96" s="783"/>
      <c r="I96" s="783"/>
      <c r="J96" s="783"/>
    </row>
    <row r="99" spans="1:3" ht="13.5" thickBot="1" x14ac:dyDescent="0.25"/>
    <row r="100" spans="1:3" ht="18.75" thickBot="1" x14ac:dyDescent="0.3">
      <c r="A100" s="765" t="s">
        <v>186</v>
      </c>
      <c r="B100" s="766"/>
      <c r="C100" s="767"/>
    </row>
    <row r="101" spans="1:3" x14ac:dyDescent="0.2">
      <c r="B101" s="791" t="s">
        <v>284</v>
      </c>
    </row>
    <row r="102" spans="1:3" ht="15.75" thickBot="1" x14ac:dyDescent="0.3">
      <c r="A102" s="225" t="s">
        <v>626</v>
      </c>
      <c r="B102" s="787"/>
    </row>
    <row r="103" spans="1:3" x14ac:dyDescent="0.2">
      <c r="A103" s="238" t="s">
        <v>289</v>
      </c>
      <c r="B103" s="639">
        <v>596551111.85889518</v>
      </c>
    </row>
    <row r="104" spans="1:3" x14ac:dyDescent="0.2">
      <c r="A104" s="238" t="s">
        <v>287</v>
      </c>
      <c r="B104" s="639">
        <v>496337743.79621613</v>
      </c>
    </row>
    <row r="105" spans="1:3" x14ac:dyDescent="0.2">
      <c r="A105" s="238" t="s">
        <v>293</v>
      </c>
      <c r="B105" s="639">
        <v>424589779.52864987</v>
      </c>
    </row>
    <row r="106" spans="1:3" x14ac:dyDescent="0.2">
      <c r="A106" s="238" t="s">
        <v>291</v>
      </c>
      <c r="B106" s="639">
        <v>372111692.61132109</v>
      </c>
    </row>
    <row r="107" spans="1:3" x14ac:dyDescent="0.2">
      <c r="A107" s="238" t="s">
        <v>297</v>
      </c>
      <c r="B107" s="639">
        <v>156667872.17088464</v>
      </c>
    </row>
    <row r="108" spans="1:3" x14ac:dyDescent="0.2">
      <c r="A108" s="238" t="s">
        <v>295</v>
      </c>
      <c r="B108" s="639">
        <v>142667796.6956526</v>
      </c>
    </row>
    <row r="109" spans="1:3" x14ac:dyDescent="0.2">
      <c r="A109" s="238" t="s">
        <v>298</v>
      </c>
      <c r="B109" s="639">
        <v>2407229.5898812367</v>
      </c>
    </row>
    <row r="110" spans="1:3" ht="13.5" thickBot="1" x14ac:dyDescent="0.25">
      <c r="A110" s="240" t="s">
        <v>284</v>
      </c>
      <c r="B110" s="241">
        <f>SUM(B103:B109)</f>
        <v>2191333226.2515006</v>
      </c>
    </row>
    <row r="113" spans="2:6" x14ac:dyDescent="0.2">
      <c r="B113" s="61"/>
      <c r="C113" s="61"/>
      <c r="D113" s="61"/>
      <c r="E113" s="61"/>
      <c r="F113" s="130"/>
    </row>
    <row r="137" spans="1:16" x14ac:dyDescent="0.2">
      <c r="B137" s="22"/>
      <c r="C137" s="22"/>
      <c r="D137" s="22"/>
      <c r="E137" s="22"/>
      <c r="F137" s="22"/>
      <c r="G137" s="22"/>
      <c r="H137" s="22"/>
      <c r="I137" s="22"/>
      <c r="J137" s="22"/>
    </row>
    <row r="138" spans="1:16" x14ac:dyDescent="0.2">
      <c r="B138" s="29"/>
      <c r="C138" s="29"/>
      <c r="D138" s="29"/>
      <c r="E138" s="29"/>
      <c r="F138" s="29"/>
      <c r="G138" s="29"/>
      <c r="H138" s="29"/>
      <c r="I138" s="29"/>
      <c r="J138" s="29"/>
      <c r="K138" s="29"/>
    </row>
    <row r="139" spans="1:16" ht="13.5" thickBot="1" x14ac:dyDescent="0.25">
      <c r="B139" s="29"/>
      <c r="C139" s="29"/>
      <c r="D139" s="29"/>
      <c r="E139" s="29"/>
      <c r="F139" s="29"/>
      <c r="G139" s="29"/>
      <c r="H139" s="29"/>
      <c r="I139" s="29"/>
      <c r="J139" s="29"/>
      <c r="K139" s="29"/>
    </row>
    <row r="140" spans="1:16" ht="15.75" thickBot="1" x14ac:dyDescent="0.3">
      <c r="A140" s="225"/>
      <c r="B140" s="204" t="s">
        <v>187</v>
      </c>
      <c r="C140" s="204" t="s">
        <v>6</v>
      </c>
      <c r="D140" s="204" t="s">
        <v>18</v>
      </c>
      <c r="E140" s="204" t="s">
        <v>7</v>
      </c>
      <c r="F140" s="204" t="s">
        <v>8</v>
      </c>
      <c r="G140" s="204" t="s">
        <v>9</v>
      </c>
      <c r="H140" s="204" t="s">
        <v>10</v>
      </c>
      <c r="I140" s="204" t="s">
        <v>11</v>
      </c>
      <c r="J140" s="204" t="s">
        <v>12</v>
      </c>
    </row>
    <row r="141" spans="1:16" x14ac:dyDescent="0.2">
      <c r="A141" s="227" t="s">
        <v>287</v>
      </c>
      <c r="B141" s="242">
        <v>49873176.412485711</v>
      </c>
      <c r="C141" s="242">
        <v>80950721.37774469</v>
      </c>
      <c r="D141" s="242">
        <v>57186433.340757623</v>
      </c>
      <c r="E141" s="242">
        <v>26067269.98508139</v>
      </c>
      <c r="F141" s="242">
        <v>87970243.631440818</v>
      </c>
      <c r="G141" s="242">
        <v>58784435.827290431</v>
      </c>
      <c r="H141" s="242">
        <v>41896513.560264163</v>
      </c>
      <c r="I141" s="242">
        <v>65177582.82314676</v>
      </c>
      <c r="J141" s="242">
        <v>28431366.838004462</v>
      </c>
      <c r="K141" s="94">
        <f>SUM(B141:J141)</f>
        <v>496337743.79621601</v>
      </c>
      <c r="L141" s="94"/>
      <c r="O141" s="130"/>
      <c r="P141" s="61"/>
    </row>
    <row r="142" spans="1:16" x14ac:dyDescent="0.2">
      <c r="A142" s="230" t="s">
        <v>289</v>
      </c>
      <c r="B142" s="242">
        <v>58673528.013819382</v>
      </c>
      <c r="C142" s="242">
        <v>85793419.008247674</v>
      </c>
      <c r="D142" s="242">
        <v>76701982.150705516</v>
      </c>
      <c r="E142" s="242">
        <v>31613710.575452153</v>
      </c>
      <c r="F142" s="242">
        <v>72028372.203698695</v>
      </c>
      <c r="G142" s="242">
        <v>117528955.49697088</v>
      </c>
      <c r="H142" s="242">
        <v>44989892.869351864</v>
      </c>
      <c r="I142" s="242">
        <v>77005264.751236081</v>
      </c>
      <c r="J142" s="242">
        <v>32215986.789412875</v>
      </c>
      <c r="K142" s="94">
        <f t="shared" ref="K142:K147" si="3">SUM(B142:J142)</f>
        <v>596551111.85889518</v>
      </c>
      <c r="L142" s="94"/>
      <c r="O142" s="130"/>
      <c r="P142" s="61"/>
    </row>
    <row r="143" spans="1:16" x14ac:dyDescent="0.2">
      <c r="A143" s="230" t="s">
        <v>293</v>
      </c>
      <c r="B143" s="242">
        <v>50084211.377850302</v>
      </c>
      <c r="C143" s="242">
        <v>74340388.57005398</v>
      </c>
      <c r="D143" s="242">
        <v>17003247.838147666</v>
      </c>
      <c r="E143" s="242">
        <v>18535562.308587149</v>
      </c>
      <c r="F143" s="242">
        <v>50772806.36546459</v>
      </c>
      <c r="G143" s="242">
        <v>88788486.515228838</v>
      </c>
      <c r="H143" s="242">
        <v>43993144.24176494</v>
      </c>
      <c r="I143" s="242">
        <v>54833229.246714674</v>
      </c>
      <c r="J143" s="242">
        <v>26238703.064837717</v>
      </c>
      <c r="K143" s="94">
        <f>SUM(B143:J143)</f>
        <v>424589779.52864987</v>
      </c>
      <c r="L143" s="94"/>
      <c r="O143" s="130"/>
      <c r="P143" s="61"/>
    </row>
    <row r="144" spans="1:16" x14ac:dyDescent="0.2">
      <c r="A144" s="230" t="s">
        <v>291</v>
      </c>
      <c r="B144" s="242">
        <v>31978553.411854148</v>
      </c>
      <c r="C144" s="242">
        <v>82118045.333742261</v>
      </c>
      <c r="D144" s="242">
        <v>61857507.437586859</v>
      </c>
      <c r="E144" s="242">
        <v>7138693.6138895731</v>
      </c>
      <c r="F144" s="242">
        <v>70273384.461979315</v>
      </c>
      <c r="G144" s="242">
        <v>65042116.971161723</v>
      </c>
      <c r="H144" s="242">
        <v>28888992.39155364</v>
      </c>
      <c r="I144" s="242">
        <v>16104362.506754406</v>
      </c>
      <c r="J144" s="242">
        <v>8710036.4827991594</v>
      </c>
      <c r="K144" s="94">
        <f t="shared" si="3"/>
        <v>372111692.61132109</v>
      </c>
      <c r="L144" s="94"/>
      <c r="O144" s="130"/>
      <c r="P144" s="61"/>
    </row>
    <row r="145" spans="1:16" x14ac:dyDescent="0.2">
      <c r="A145" s="230" t="s">
        <v>297</v>
      </c>
      <c r="B145" s="242">
        <v>5995695.6454405487</v>
      </c>
      <c r="C145" s="242">
        <v>22595959.712310646</v>
      </c>
      <c r="D145" s="242">
        <v>24851608.093694292</v>
      </c>
      <c r="E145" s="242">
        <v>8379847.6860242272</v>
      </c>
      <c r="F145" s="242">
        <v>29872078.71640468</v>
      </c>
      <c r="G145" s="242">
        <v>32035844.125901841</v>
      </c>
      <c r="H145" s="242">
        <v>6171639.9527743682</v>
      </c>
      <c r="I145" s="242">
        <v>8660465.9121784475</v>
      </c>
      <c r="J145" s="242">
        <v>18104732.326155569</v>
      </c>
      <c r="K145" s="94">
        <f>SUM(B145:J145)</f>
        <v>156667872.17088464</v>
      </c>
      <c r="L145" s="94"/>
      <c r="O145" s="130"/>
      <c r="P145" s="61"/>
    </row>
    <row r="146" spans="1:16" x14ac:dyDescent="0.2">
      <c r="A146" s="230" t="s">
        <v>295</v>
      </c>
      <c r="B146" s="242">
        <v>13105585.843325544</v>
      </c>
      <c r="C146" s="242">
        <v>9091638.306977218</v>
      </c>
      <c r="D146" s="242">
        <v>22751872.231874146</v>
      </c>
      <c r="E146" s="242">
        <v>7761741.7570672631</v>
      </c>
      <c r="F146" s="242">
        <v>31295427.808223918</v>
      </c>
      <c r="G146" s="242">
        <v>25770613.096053656</v>
      </c>
      <c r="H146" s="242">
        <v>5167091.073994739</v>
      </c>
      <c r="I146" s="242">
        <v>7333574.9600679502</v>
      </c>
      <c r="J146" s="242">
        <v>20390251.618068166</v>
      </c>
      <c r="K146" s="94">
        <f t="shared" si="3"/>
        <v>142667796.6956526</v>
      </c>
      <c r="L146" s="94"/>
      <c r="O146" s="130"/>
      <c r="P146" s="61"/>
    </row>
    <row r="147" spans="1:16" x14ac:dyDescent="0.2">
      <c r="A147" s="230" t="s">
        <v>298</v>
      </c>
      <c r="B147" s="242">
        <v>12766.927777777777</v>
      </c>
      <c r="C147" s="242">
        <v>706227.40594791016</v>
      </c>
      <c r="D147" s="242">
        <v>121633.22127319414</v>
      </c>
      <c r="E147" s="242">
        <v>1039342.6090363525</v>
      </c>
      <c r="F147" s="242">
        <v>109976.80555555556</v>
      </c>
      <c r="G147" s="242">
        <v>295890.2657221916</v>
      </c>
      <c r="H147" s="242">
        <v>1119.1087962962963</v>
      </c>
      <c r="I147" s="242">
        <v>112906.3124386252</v>
      </c>
      <c r="J147" s="242">
        <v>7366.9333333333334</v>
      </c>
      <c r="K147" s="94">
        <f t="shared" si="3"/>
        <v>2407229.5898812362</v>
      </c>
      <c r="L147" s="94"/>
      <c r="O147" s="130"/>
      <c r="P147" s="61"/>
    </row>
    <row r="148" spans="1:16" ht="13.5" thickBot="1" x14ac:dyDescent="0.25">
      <c r="A148" s="232" t="s">
        <v>284</v>
      </c>
      <c r="B148" s="243">
        <f t="shared" ref="B148:J148" si="4">SUM(B141:B147)</f>
        <v>209723517.6325534</v>
      </c>
      <c r="C148" s="243">
        <f t="shared" si="4"/>
        <v>355596399.71502441</v>
      </c>
      <c r="D148" s="243">
        <f t="shared" si="4"/>
        <v>260474284.31403929</v>
      </c>
      <c r="E148" s="243">
        <f t="shared" si="4"/>
        <v>100536168.53513812</v>
      </c>
      <c r="F148" s="243">
        <f t="shared" si="4"/>
        <v>342322289.99276757</v>
      </c>
      <c r="G148" s="243">
        <f t="shared" si="4"/>
        <v>388246342.29832959</v>
      </c>
      <c r="H148" s="243">
        <f t="shared" si="4"/>
        <v>171108393.19850001</v>
      </c>
      <c r="I148" s="243">
        <f t="shared" si="4"/>
        <v>229227386.51253697</v>
      </c>
      <c r="J148" s="243">
        <f t="shared" si="4"/>
        <v>134098444.05261129</v>
      </c>
      <c r="K148" s="94">
        <f>SUM(K141:K147)</f>
        <v>2191333226.2515006</v>
      </c>
      <c r="L148" s="94"/>
      <c r="O148" s="130"/>
      <c r="P148" s="61"/>
    </row>
    <row r="149" spans="1:16" ht="18.75" thickBot="1" x14ac:dyDescent="0.3">
      <c r="A149" s="220" t="s">
        <v>300</v>
      </c>
      <c r="B149" s="246">
        <f>B148/$K$148</f>
        <v>9.5705899550159651E-2</v>
      </c>
      <c r="C149" s="246">
        <f>C148/$K$148</f>
        <v>0.16227399623895103</v>
      </c>
      <c r="D149" s="246">
        <f t="shared" ref="D149:J149" si="5">D148/$K$148</f>
        <v>0.1188656664324883</v>
      </c>
      <c r="E149" s="246">
        <f t="shared" si="5"/>
        <v>4.5878996097328158E-2</v>
      </c>
      <c r="F149" s="246">
        <f t="shared" si="5"/>
        <v>0.15621644663251186</v>
      </c>
      <c r="G149" s="246">
        <f t="shared" si="5"/>
        <v>0.1771735752679042</v>
      </c>
      <c r="H149" s="246">
        <f t="shared" si="5"/>
        <v>7.8084150392406723E-2</v>
      </c>
      <c r="I149" s="246">
        <f t="shared" si="5"/>
        <v>0.1046063573382921</v>
      </c>
      <c r="J149" s="246">
        <f t="shared" si="5"/>
        <v>6.1194912049958E-2</v>
      </c>
      <c r="K149" s="247">
        <f>SUM(B149:J149)</f>
        <v>1</v>
      </c>
      <c r="L149" s="765" t="s">
        <v>280</v>
      </c>
      <c r="M149" s="766"/>
      <c r="N149" s="767"/>
    </row>
    <row r="150" spans="1:16" x14ac:dyDescent="0.2">
      <c r="B150" s="94"/>
      <c r="C150" s="94"/>
      <c r="D150" s="94"/>
      <c r="E150" s="94"/>
      <c r="F150" s="94"/>
      <c r="G150" s="94"/>
      <c r="H150" s="94"/>
      <c r="I150" s="94"/>
      <c r="J150" s="94"/>
      <c r="K150" s="94"/>
    </row>
    <row r="151" spans="1:16" x14ac:dyDescent="0.2">
      <c r="B151" s="94"/>
      <c r="C151" s="94"/>
      <c r="D151" s="94"/>
      <c r="E151" s="94"/>
      <c r="F151" s="94"/>
      <c r="G151" s="94"/>
      <c r="H151" s="94"/>
      <c r="I151" s="94"/>
      <c r="J151" s="94"/>
    </row>
  </sheetData>
  <sortState ref="A103:B108">
    <sortCondition descending="1" ref="B103:B108"/>
  </sortState>
  <mergeCells count="8">
    <mergeCell ref="A100:C100"/>
    <mergeCell ref="B101:B102"/>
    <mergeCell ref="L149:N149"/>
    <mergeCell ref="A4:J4"/>
    <mergeCell ref="A8:C8"/>
    <mergeCell ref="B9:B10"/>
    <mergeCell ref="L58:N58"/>
    <mergeCell ref="A96:J96"/>
  </mergeCells>
  <pageMargins left="0.75" right="0.75" top="1" bottom="1" header="0" footer="0"/>
  <pageSetup paperSize="9" scale="57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41"/>
  <sheetViews>
    <sheetView topLeftCell="F92" zoomScale="85" zoomScaleNormal="100" workbookViewId="0">
      <selection activeCell="L5" sqref="L5"/>
    </sheetView>
  </sheetViews>
  <sheetFormatPr baseColWidth="10" defaultRowHeight="12.75" x14ac:dyDescent="0.2"/>
  <cols>
    <col min="1" max="1" width="46.5703125" style="23" customWidth="1"/>
    <col min="2" max="5" width="13.85546875" style="23" bestFit="1" customWidth="1"/>
    <col min="6" max="6" width="15.42578125" style="23" bestFit="1" customWidth="1"/>
    <col min="7" max="7" width="13.7109375" style="23" bestFit="1" customWidth="1"/>
    <col min="8" max="9" width="14.28515625" style="23" customWidth="1"/>
    <col min="10" max="10" width="13.7109375" style="23" customWidth="1"/>
    <col min="11" max="11" width="14.28515625" style="23" customWidth="1"/>
    <col min="12" max="12" width="13.42578125" style="23" customWidth="1"/>
    <col min="13" max="13" width="15" style="23" customWidth="1"/>
    <col min="14" max="14" width="15.5703125" style="23" customWidth="1"/>
    <col min="15" max="15" width="13.7109375" style="23" bestFit="1" customWidth="1"/>
    <col min="16" max="256" width="11.42578125" style="23"/>
    <col min="257" max="257" width="50.140625" style="23" bestFit="1" customWidth="1"/>
    <col min="258" max="261" width="13.85546875" style="23" bestFit="1" customWidth="1"/>
    <col min="262" max="262" width="15.42578125" style="23" bestFit="1" customWidth="1"/>
    <col min="263" max="263" width="13.7109375" style="23" bestFit="1" customWidth="1"/>
    <col min="264" max="265" width="14.28515625" style="23" customWidth="1"/>
    <col min="266" max="266" width="13.7109375" style="23" customWidth="1"/>
    <col min="267" max="267" width="14.28515625" style="23" customWidth="1"/>
    <col min="268" max="269" width="12.7109375" style="23" bestFit="1" customWidth="1"/>
    <col min="270" max="270" width="15.5703125" style="23" customWidth="1"/>
    <col min="271" max="271" width="13.7109375" style="23" bestFit="1" customWidth="1"/>
    <col min="272" max="512" width="11.42578125" style="23"/>
    <col min="513" max="513" width="50.140625" style="23" bestFit="1" customWidth="1"/>
    <col min="514" max="517" width="13.85546875" style="23" bestFit="1" customWidth="1"/>
    <col min="518" max="518" width="15.42578125" style="23" bestFit="1" customWidth="1"/>
    <col min="519" max="519" width="13.7109375" style="23" bestFit="1" customWidth="1"/>
    <col min="520" max="521" width="14.28515625" style="23" customWidth="1"/>
    <col min="522" max="522" width="13.7109375" style="23" customWidth="1"/>
    <col min="523" max="523" width="14.28515625" style="23" customWidth="1"/>
    <col min="524" max="525" width="12.7109375" style="23" bestFit="1" customWidth="1"/>
    <col min="526" max="526" width="15.5703125" style="23" customWidth="1"/>
    <col min="527" max="527" width="13.7109375" style="23" bestFit="1" customWidth="1"/>
    <col min="528" max="768" width="11.42578125" style="23"/>
    <col min="769" max="769" width="50.140625" style="23" bestFit="1" customWidth="1"/>
    <col min="770" max="773" width="13.85546875" style="23" bestFit="1" customWidth="1"/>
    <col min="774" max="774" width="15.42578125" style="23" bestFit="1" customWidth="1"/>
    <col min="775" max="775" width="13.7109375" style="23" bestFit="1" customWidth="1"/>
    <col min="776" max="777" width="14.28515625" style="23" customWidth="1"/>
    <col min="778" max="778" width="13.7109375" style="23" customWidth="1"/>
    <col min="779" max="779" width="14.28515625" style="23" customWidth="1"/>
    <col min="780" max="781" width="12.7109375" style="23" bestFit="1" customWidth="1"/>
    <col min="782" max="782" width="15.5703125" style="23" customWidth="1"/>
    <col min="783" max="783" width="13.7109375" style="23" bestFit="1" customWidth="1"/>
    <col min="784" max="1024" width="11.42578125" style="23"/>
    <col min="1025" max="1025" width="50.140625" style="23" bestFit="1" customWidth="1"/>
    <col min="1026" max="1029" width="13.85546875" style="23" bestFit="1" customWidth="1"/>
    <col min="1030" max="1030" width="15.42578125" style="23" bestFit="1" customWidth="1"/>
    <col min="1031" max="1031" width="13.7109375" style="23" bestFit="1" customWidth="1"/>
    <col min="1032" max="1033" width="14.28515625" style="23" customWidth="1"/>
    <col min="1034" max="1034" width="13.7109375" style="23" customWidth="1"/>
    <col min="1035" max="1035" width="14.28515625" style="23" customWidth="1"/>
    <col min="1036" max="1037" width="12.7109375" style="23" bestFit="1" customWidth="1"/>
    <col min="1038" max="1038" width="15.5703125" style="23" customWidth="1"/>
    <col min="1039" max="1039" width="13.7109375" style="23" bestFit="1" customWidth="1"/>
    <col min="1040" max="1280" width="11.42578125" style="23"/>
    <col min="1281" max="1281" width="50.140625" style="23" bestFit="1" customWidth="1"/>
    <col min="1282" max="1285" width="13.85546875" style="23" bestFit="1" customWidth="1"/>
    <col min="1286" max="1286" width="15.42578125" style="23" bestFit="1" customWidth="1"/>
    <col min="1287" max="1287" width="13.7109375" style="23" bestFit="1" customWidth="1"/>
    <col min="1288" max="1289" width="14.28515625" style="23" customWidth="1"/>
    <col min="1290" max="1290" width="13.7109375" style="23" customWidth="1"/>
    <col min="1291" max="1291" width="14.28515625" style="23" customWidth="1"/>
    <col min="1292" max="1293" width="12.7109375" style="23" bestFit="1" customWidth="1"/>
    <col min="1294" max="1294" width="15.5703125" style="23" customWidth="1"/>
    <col min="1295" max="1295" width="13.7109375" style="23" bestFit="1" customWidth="1"/>
    <col min="1296" max="1536" width="11.42578125" style="23"/>
    <col min="1537" max="1537" width="50.140625" style="23" bestFit="1" customWidth="1"/>
    <col min="1538" max="1541" width="13.85546875" style="23" bestFit="1" customWidth="1"/>
    <col min="1542" max="1542" width="15.42578125" style="23" bestFit="1" customWidth="1"/>
    <col min="1543" max="1543" width="13.7109375" style="23" bestFit="1" customWidth="1"/>
    <col min="1544" max="1545" width="14.28515625" style="23" customWidth="1"/>
    <col min="1546" max="1546" width="13.7109375" style="23" customWidth="1"/>
    <col min="1547" max="1547" width="14.28515625" style="23" customWidth="1"/>
    <col min="1548" max="1549" width="12.7109375" style="23" bestFit="1" customWidth="1"/>
    <col min="1550" max="1550" width="15.5703125" style="23" customWidth="1"/>
    <col min="1551" max="1551" width="13.7109375" style="23" bestFit="1" customWidth="1"/>
    <col min="1552" max="1792" width="11.42578125" style="23"/>
    <col min="1793" max="1793" width="50.140625" style="23" bestFit="1" customWidth="1"/>
    <col min="1794" max="1797" width="13.85546875" style="23" bestFit="1" customWidth="1"/>
    <col min="1798" max="1798" width="15.42578125" style="23" bestFit="1" customWidth="1"/>
    <col min="1799" max="1799" width="13.7109375" style="23" bestFit="1" customWidth="1"/>
    <col min="1800" max="1801" width="14.28515625" style="23" customWidth="1"/>
    <col min="1802" max="1802" width="13.7109375" style="23" customWidth="1"/>
    <col min="1803" max="1803" width="14.28515625" style="23" customWidth="1"/>
    <col min="1804" max="1805" width="12.7109375" style="23" bestFit="1" customWidth="1"/>
    <col min="1806" max="1806" width="15.5703125" style="23" customWidth="1"/>
    <col min="1807" max="1807" width="13.7109375" style="23" bestFit="1" customWidth="1"/>
    <col min="1808" max="2048" width="11.42578125" style="23"/>
    <col min="2049" max="2049" width="50.140625" style="23" bestFit="1" customWidth="1"/>
    <col min="2050" max="2053" width="13.85546875" style="23" bestFit="1" customWidth="1"/>
    <col min="2054" max="2054" width="15.42578125" style="23" bestFit="1" customWidth="1"/>
    <col min="2055" max="2055" width="13.7109375" style="23" bestFit="1" customWidth="1"/>
    <col min="2056" max="2057" width="14.28515625" style="23" customWidth="1"/>
    <col min="2058" max="2058" width="13.7109375" style="23" customWidth="1"/>
    <col min="2059" max="2059" width="14.28515625" style="23" customWidth="1"/>
    <col min="2060" max="2061" width="12.7109375" style="23" bestFit="1" customWidth="1"/>
    <col min="2062" max="2062" width="15.5703125" style="23" customWidth="1"/>
    <col min="2063" max="2063" width="13.7109375" style="23" bestFit="1" customWidth="1"/>
    <col min="2064" max="2304" width="11.42578125" style="23"/>
    <col min="2305" max="2305" width="50.140625" style="23" bestFit="1" customWidth="1"/>
    <col min="2306" max="2309" width="13.85546875" style="23" bestFit="1" customWidth="1"/>
    <col min="2310" max="2310" width="15.42578125" style="23" bestFit="1" customWidth="1"/>
    <col min="2311" max="2311" width="13.7109375" style="23" bestFit="1" customWidth="1"/>
    <col min="2312" max="2313" width="14.28515625" style="23" customWidth="1"/>
    <col min="2314" max="2314" width="13.7109375" style="23" customWidth="1"/>
    <col min="2315" max="2315" width="14.28515625" style="23" customWidth="1"/>
    <col min="2316" max="2317" width="12.7109375" style="23" bestFit="1" customWidth="1"/>
    <col min="2318" max="2318" width="15.5703125" style="23" customWidth="1"/>
    <col min="2319" max="2319" width="13.7109375" style="23" bestFit="1" customWidth="1"/>
    <col min="2320" max="2560" width="11.42578125" style="23"/>
    <col min="2561" max="2561" width="50.140625" style="23" bestFit="1" customWidth="1"/>
    <col min="2562" max="2565" width="13.85546875" style="23" bestFit="1" customWidth="1"/>
    <col min="2566" max="2566" width="15.42578125" style="23" bestFit="1" customWidth="1"/>
    <col min="2567" max="2567" width="13.7109375" style="23" bestFit="1" customWidth="1"/>
    <col min="2568" max="2569" width="14.28515625" style="23" customWidth="1"/>
    <col min="2570" max="2570" width="13.7109375" style="23" customWidth="1"/>
    <col min="2571" max="2571" width="14.28515625" style="23" customWidth="1"/>
    <col min="2572" max="2573" width="12.7109375" style="23" bestFit="1" customWidth="1"/>
    <col min="2574" max="2574" width="15.5703125" style="23" customWidth="1"/>
    <col min="2575" max="2575" width="13.7109375" style="23" bestFit="1" customWidth="1"/>
    <col min="2576" max="2816" width="11.42578125" style="23"/>
    <col min="2817" max="2817" width="50.140625" style="23" bestFit="1" customWidth="1"/>
    <col min="2818" max="2821" width="13.85546875" style="23" bestFit="1" customWidth="1"/>
    <col min="2822" max="2822" width="15.42578125" style="23" bestFit="1" customWidth="1"/>
    <col min="2823" max="2823" width="13.7109375" style="23" bestFit="1" customWidth="1"/>
    <col min="2824" max="2825" width="14.28515625" style="23" customWidth="1"/>
    <col min="2826" max="2826" width="13.7109375" style="23" customWidth="1"/>
    <col min="2827" max="2827" width="14.28515625" style="23" customWidth="1"/>
    <col min="2828" max="2829" width="12.7109375" style="23" bestFit="1" customWidth="1"/>
    <col min="2830" max="2830" width="15.5703125" style="23" customWidth="1"/>
    <col min="2831" max="2831" width="13.7109375" style="23" bestFit="1" customWidth="1"/>
    <col min="2832" max="3072" width="11.42578125" style="23"/>
    <col min="3073" max="3073" width="50.140625" style="23" bestFit="1" customWidth="1"/>
    <col min="3074" max="3077" width="13.85546875" style="23" bestFit="1" customWidth="1"/>
    <col min="3078" max="3078" width="15.42578125" style="23" bestFit="1" customWidth="1"/>
    <col min="3079" max="3079" width="13.7109375" style="23" bestFit="1" customWidth="1"/>
    <col min="3080" max="3081" width="14.28515625" style="23" customWidth="1"/>
    <col min="3082" max="3082" width="13.7109375" style="23" customWidth="1"/>
    <col min="3083" max="3083" width="14.28515625" style="23" customWidth="1"/>
    <col min="3084" max="3085" width="12.7109375" style="23" bestFit="1" customWidth="1"/>
    <col min="3086" max="3086" width="15.5703125" style="23" customWidth="1"/>
    <col min="3087" max="3087" width="13.7109375" style="23" bestFit="1" customWidth="1"/>
    <col min="3088" max="3328" width="11.42578125" style="23"/>
    <col min="3329" max="3329" width="50.140625" style="23" bestFit="1" customWidth="1"/>
    <col min="3330" max="3333" width="13.85546875" style="23" bestFit="1" customWidth="1"/>
    <col min="3334" max="3334" width="15.42578125" style="23" bestFit="1" customWidth="1"/>
    <col min="3335" max="3335" width="13.7109375" style="23" bestFit="1" customWidth="1"/>
    <col min="3336" max="3337" width="14.28515625" style="23" customWidth="1"/>
    <col min="3338" max="3338" width="13.7109375" style="23" customWidth="1"/>
    <col min="3339" max="3339" width="14.28515625" style="23" customWidth="1"/>
    <col min="3340" max="3341" width="12.7109375" style="23" bestFit="1" customWidth="1"/>
    <col min="3342" max="3342" width="15.5703125" style="23" customWidth="1"/>
    <col min="3343" max="3343" width="13.7109375" style="23" bestFit="1" customWidth="1"/>
    <col min="3344" max="3584" width="11.42578125" style="23"/>
    <col min="3585" max="3585" width="50.140625" style="23" bestFit="1" customWidth="1"/>
    <col min="3586" max="3589" width="13.85546875" style="23" bestFit="1" customWidth="1"/>
    <col min="3590" max="3590" width="15.42578125" style="23" bestFit="1" customWidth="1"/>
    <col min="3591" max="3591" width="13.7109375" style="23" bestFit="1" customWidth="1"/>
    <col min="3592" max="3593" width="14.28515625" style="23" customWidth="1"/>
    <col min="3594" max="3594" width="13.7109375" style="23" customWidth="1"/>
    <col min="3595" max="3595" width="14.28515625" style="23" customWidth="1"/>
    <col min="3596" max="3597" width="12.7109375" style="23" bestFit="1" customWidth="1"/>
    <col min="3598" max="3598" width="15.5703125" style="23" customWidth="1"/>
    <col min="3599" max="3599" width="13.7109375" style="23" bestFit="1" customWidth="1"/>
    <col min="3600" max="3840" width="11.42578125" style="23"/>
    <col min="3841" max="3841" width="50.140625" style="23" bestFit="1" customWidth="1"/>
    <col min="3842" max="3845" width="13.85546875" style="23" bestFit="1" customWidth="1"/>
    <col min="3846" max="3846" width="15.42578125" style="23" bestFit="1" customWidth="1"/>
    <col min="3847" max="3847" width="13.7109375" style="23" bestFit="1" customWidth="1"/>
    <col min="3848" max="3849" width="14.28515625" style="23" customWidth="1"/>
    <col min="3850" max="3850" width="13.7109375" style="23" customWidth="1"/>
    <col min="3851" max="3851" width="14.28515625" style="23" customWidth="1"/>
    <col min="3852" max="3853" width="12.7109375" style="23" bestFit="1" customWidth="1"/>
    <col min="3854" max="3854" width="15.5703125" style="23" customWidth="1"/>
    <col min="3855" max="3855" width="13.7109375" style="23" bestFit="1" customWidth="1"/>
    <col min="3856" max="4096" width="11.42578125" style="23"/>
    <col min="4097" max="4097" width="50.140625" style="23" bestFit="1" customWidth="1"/>
    <col min="4098" max="4101" width="13.85546875" style="23" bestFit="1" customWidth="1"/>
    <col min="4102" max="4102" width="15.42578125" style="23" bestFit="1" customWidth="1"/>
    <col min="4103" max="4103" width="13.7109375" style="23" bestFit="1" customWidth="1"/>
    <col min="4104" max="4105" width="14.28515625" style="23" customWidth="1"/>
    <col min="4106" max="4106" width="13.7109375" style="23" customWidth="1"/>
    <col min="4107" max="4107" width="14.28515625" style="23" customWidth="1"/>
    <col min="4108" max="4109" width="12.7109375" style="23" bestFit="1" customWidth="1"/>
    <col min="4110" max="4110" width="15.5703125" style="23" customWidth="1"/>
    <col min="4111" max="4111" width="13.7109375" style="23" bestFit="1" customWidth="1"/>
    <col min="4112" max="4352" width="11.42578125" style="23"/>
    <col min="4353" max="4353" width="50.140625" style="23" bestFit="1" customWidth="1"/>
    <col min="4354" max="4357" width="13.85546875" style="23" bestFit="1" customWidth="1"/>
    <col min="4358" max="4358" width="15.42578125" style="23" bestFit="1" customWidth="1"/>
    <col min="4359" max="4359" width="13.7109375" style="23" bestFit="1" customWidth="1"/>
    <col min="4360" max="4361" width="14.28515625" style="23" customWidth="1"/>
    <col min="4362" max="4362" width="13.7109375" style="23" customWidth="1"/>
    <col min="4363" max="4363" width="14.28515625" style="23" customWidth="1"/>
    <col min="4364" max="4365" width="12.7109375" style="23" bestFit="1" customWidth="1"/>
    <col min="4366" max="4366" width="15.5703125" style="23" customWidth="1"/>
    <col min="4367" max="4367" width="13.7109375" style="23" bestFit="1" customWidth="1"/>
    <col min="4368" max="4608" width="11.42578125" style="23"/>
    <col min="4609" max="4609" width="50.140625" style="23" bestFit="1" customWidth="1"/>
    <col min="4610" max="4613" width="13.85546875" style="23" bestFit="1" customWidth="1"/>
    <col min="4614" max="4614" width="15.42578125" style="23" bestFit="1" customWidth="1"/>
    <col min="4615" max="4615" width="13.7109375" style="23" bestFit="1" customWidth="1"/>
    <col min="4616" max="4617" width="14.28515625" style="23" customWidth="1"/>
    <col min="4618" max="4618" width="13.7109375" style="23" customWidth="1"/>
    <col min="4619" max="4619" width="14.28515625" style="23" customWidth="1"/>
    <col min="4620" max="4621" width="12.7109375" style="23" bestFit="1" customWidth="1"/>
    <col min="4622" max="4622" width="15.5703125" style="23" customWidth="1"/>
    <col min="4623" max="4623" width="13.7109375" style="23" bestFit="1" customWidth="1"/>
    <col min="4624" max="4864" width="11.42578125" style="23"/>
    <col min="4865" max="4865" width="50.140625" style="23" bestFit="1" customWidth="1"/>
    <col min="4866" max="4869" width="13.85546875" style="23" bestFit="1" customWidth="1"/>
    <col min="4870" max="4870" width="15.42578125" style="23" bestFit="1" customWidth="1"/>
    <col min="4871" max="4871" width="13.7109375" style="23" bestFit="1" customWidth="1"/>
    <col min="4872" max="4873" width="14.28515625" style="23" customWidth="1"/>
    <col min="4874" max="4874" width="13.7109375" style="23" customWidth="1"/>
    <col min="4875" max="4875" width="14.28515625" style="23" customWidth="1"/>
    <col min="4876" max="4877" width="12.7109375" style="23" bestFit="1" customWidth="1"/>
    <col min="4878" max="4878" width="15.5703125" style="23" customWidth="1"/>
    <col min="4879" max="4879" width="13.7109375" style="23" bestFit="1" customWidth="1"/>
    <col min="4880" max="5120" width="11.42578125" style="23"/>
    <col min="5121" max="5121" width="50.140625" style="23" bestFit="1" customWidth="1"/>
    <col min="5122" max="5125" width="13.85546875" style="23" bestFit="1" customWidth="1"/>
    <col min="5126" max="5126" width="15.42578125" style="23" bestFit="1" customWidth="1"/>
    <col min="5127" max="5127" width="13.7109375" style="23" bestFit="1" customWidth="1"/>
    <col min="5128" max="5129" width="14.28515625" style="23" customWidth="1"/>
    <col min="5130" max="5130" width="13.7109375" style="23" customWidth="1"/>
    <col min="5131" max="5131" width="14.28515625" style="23" customWidth="1"/>
    <col min="5132" max="5133" width="12.7109375" style="23" bestFit="1" customWidth="1"/>
    <col min="5134" max="5134" width="15.5703125" style="23" customWidth="1"/>
    <col min="5135" max="5135" width="13.7109375" style="23" bestFit="1" customWidth="1"/>
    <col min="5136" max="5376" width="11.42578125" style="23"/>
    <col min="5377" max="5377" width="50.140625" style="23" bestFit="1" customWidth="1"/>
    <col min="5378" max="5381" width="13.85546875" style="23" bestFit="1" customWidth="1"/>
    <col min="5382" max="5382" width="15.42578125" style="23" bestFit="1" customWidth="1"/>
    <col min="5383" max="5383" width="13.7109375" style="23" bestFit="1" customWidth="1"/>
    <col min="5384" max="5385" width="14.28515625" style="23" customWidth="1"/>
    <col min="5386" max="5386" width="13.7109375" style="23" customWidth="1"/>
    <col min="5387" max="5387" width="14.28515625" style="23" customWidth="1"/>
    <col min="5388" max="5389" width="12.7109375" style="23" bestFit="1" customWidth="1"/>
    <col min="5390" max="5390" width="15.5703125" style="23" customWidth="1"/>
    <col min="5391" max="5391" width="13.7109375" style="23" bestFit="1" customWidth="1"/>
    <col min="5392" max="5632" width="11.42578125" style="23"/>
    <col min="5633" max="5633" width="50.140625" style="23" bestFit="1" customWidth="1"/>
    <col min="5634" max="5637" width="13.85546875" style="23" bestFit="1" customWidth="1"/>
    <col min="5638" max="5638" width="15.42578125" style="23" bestFit="1" customWidth="1"/>
    <col min="5639" max="5639" width="13.7109375" style="23" bestFit="1" customWidth="1"/>
    <col min="5640" max="5641" width="14.28515625" style="23" customWidth="1"/>
    <col min="5642" max="5642" width="13.7109375" style="23" customWidth="1"/>
    <col min="5643" max="5643" width="14.28515625" style="23" customWidth="1"/>
    <col min="5644" max="5645" width="12.7109375" style="23" bestFit="1" customWidth="1"/>
    <col min="5646" max="5646" width="15.5703125" style="23" customWidth="1"/>
    <col min="5647" max="5647" width="13.7109375" style="23" bestFit="1" customWidth="1"/>
    <col min="5648" max="5888" width="11.42578125" style="23"/>
    <col min="5889" max="5889" width="50.140625" style="23" bestFit="1" customWidth="1"/>
    <col min="5890" max="5893" width="13.85546875" style="23" bestFit="1" customWidth="1"/>
    <col min="5894" max="5894" width="15.42578125" style="23" bestFit="1" customWidth="1"/>
    <col min="5895" max="5895" width="13.7109375" style="23" bestFit="1" customWidth="1"/>
    <col min="5896" max="5897" width="14.28515625" style="23" customWidth="1"/>
    <col min="5898" max="5898" width="13.7109375" style="23" customWidth="1"/>
    <col min="5899" max="5899" width="14.28515625" style="23" customWidth="1"/>
    <col min="5900" max="5901" width="12.7109375" style="23" bestFit="1" customWidth="1"/>
    <col min="5902" max="5902" width="15.5703125" style="23" customWidth="1"/>
    <col min="5903" max="5903" width="13.7109375" style="23" bestFit="1" customWidth="1"/>
    <col min="5904" max="6144" width="11.42578125" style="23"/>
    <col min="6145" max="6145" width="50.140625" style="23" bestFit="1" customWidth="1"/>
    <col min="6146" max="6149" width="13.85546875" style="23" bestFit="1" customWidth="1"/>
    <col min="6150" max="6150" width="15.42578125" style="23" bestFit="1" customWidth="1"/>
    <col min="6151" max="6151" width="13.7109375" style="23" bestFit="1" customWidth="1"/>
    <col min="6152" max="6153" width="14.28515625" style="23" customWidth="1"/>
    <col min="6154" max="6154" width="13.7109375" style="23" customWidth="1"/>
    <col min="6155" max="6155" width="14.28515625" style="23" customWidth="1"/>
    <col min="6156" max="6157" width="12.7109375" style="23" bestFit="1" customWidth="1"/>
    <col min="6158" max="6158" width="15.5703125" style="23" customWidth="1"/>
    <col min="6159" max="6159" width="13.7109375" style="23" bestFit="1" customWidth="1"/>
    <col min="6160" max="6400" width="11.42578125" style="23"/>
    <col min="6401" max="6401" width="50.140625" style="23" bestFit="1" customWidth="1"/>
    <col min="6402" max="6405" width="13.85546875" style="23" bestFit="1" customWidth="1"/>
    <col min="6406" max="6406" width="15.42578125" style="23" bestFit="1" customWidth="1"/>
    <col min="6407" max="6407" width="13.7109375" style="23" bestFit="1" customWidth="1"/>
    <col min="6408" max="6409" width="14.28515625" style="23" customWidth="1"/>
    <col min="6410" max="6410" width="13.7109375" style="23" customWidth="1"/>
    <col min="6411" max="6411" width="14.28515625" style="23" customWidth="1"/>
    <col min="6412" max="6413" width="12.7109375" style="23" bestFit="1" customWidth="1"/>
    <col min="6414" max="6414" width="15.5703125" style="23" customWidth="1"/>
    <col min="6415" max="6415" width="13.7109375" style="23" bestFit="1" customWidth="1"/>
    <col min="6416" max="6656" width="11.42578125" style="23"/>
    <col min="6657" max="6657" width="50.140625" style="23" bestFit="1" customWidth="1"/>
    <col min="6658" max="6661" width="13.85546875" style="23" bestFit="1" customWidth="1"/>
    <col min="6662" max="6662" width="15.42578125" style="23" bestFit="1" customWidth="1"/>
    <col min="6663" max="6663" width="13.7109375" style="23" bestFit="1" customWidth="1"/>
    <col min="6664" max="6665" width="14.28515625" style="23" customWidth="1"/>
    <col min="6666" max="6666" width="13.7109375" style="23" customWidth="1"/>
    <col min="6667" max="6667" width="14.28515625" style="23" customWidth="1"/>
    <col min="6668" max="6669" width="12.7109375" style="23" bestFit="1" customWidth="1"/>
    <col min="6670" max="6670" width="15.5703125" style="23" customWidth="1"/>
    <col min="6671" max="6671" width="13.7109375" style="23" bestFit="1" customWidth="1"/>
    <col min="6672" max="6912" width="11.42578125" style="23"/>
    <col min="6913" max="6913" width="50.140625" style="23" bestFit="1" customWidth="1"/>
    <col min="6914" max="6917" width="13.85546875" style="23" bestFit="1" customWidth="1"/>
    <col min="6918" max="6918" width="15.42578125" style="23" bestFit="1" customWidth="1"/>
    <col min="6919" max="6919" width="13.7109375" style="23" bestFit="1" customWidth="1"/>
    <col min="6920" max="6921" width="14.28515625" style="23" customWidth="1"/>
    <col min="6922" max="6922" width="13.7109375" style="23" customWidth="1"/>
    <col min="6923" max="6923" width="14.28515625" style="23" customWidth="1"/>
    <col min="6924" max="6925" width="12.7109375" style="23" bestFit="1" customWidth="1"/>
    <col min="6926" max="6926" width="15.5703125" style="23" customWidth="1"/>
    <col min="6927" max="6927" width="13.7109375" style="23" bestFit="1" customWidth="1"/>
    <col min="6928" max="7168" width="11.42578125" style="23"/>
    <col min="7169" max="7169" width="50.140625" style="23" bestFit="1" customWidth="1"/>
    <col min="7170" max="7173" width="13.85546875" style="23" bestFit="1" customWidth="1"/>
    <col min="7174" max="7174" width="15.42578125" style="23" bestFit="1" customWidth="1"/>
    <col min="7175" max="7175" width="13.7109375" style="23" bestFit="1" customWidth="1"/>
    <col min="7176" max="7177" width="14.28515625" style="23" customWidth="1"/>
    <col min="7178" max="7178" width="13.7109375" style="23" customWidth="1"/>
    <col min="7179" max="7179" width="14.28515625" style="23" customWidth="1"/>
    <col min="7180" max="7181" width="12.7109375" style="23" bestFit="1" customWidth="1"/>
    <col min="7182" max="7182" width="15.5703125" style="23" customWidth="1"/>
    <col min="7183" max="7183" width="13.7109375" style="23" bestFit="1" customWidth="1"/>
    <col min="7184" max="7424" width="11.42578125" style="23"/>
    <col min="7425" max="7425" width="50.140625" style="23" bestFit="1" customWidth="1"/>
    <col min="7426" max="7429" width="13.85546875" style="23" bestFit="1" customWidth="1"/>
    <col min="7430" max="7430" width="15.42578125" style="23" bestFit="1" customWidth="1"/>
    <col min="7431" max="7431" width="13.7109375" style="23" bestFit="1" customWidth="1"/>
    <col min="7432" max="7433" width="14.28515625" style="23" customWidth="1"/>
    <col min="7434" max="7434" width="13.7109375" style="23" customWidth="1"/>
    <col min="7435" max="7435" width="14.28515625" style="23" customWidth="1"/>
    <col min="7436" max="7437" width="12.7109375" style="23" bestFit="1" customWidth="1"/>
    <col min="7438" max="7438" width="15.5703125" style="23" customWidth="1"/>
    <col min="7439" max="7439" width="13.7109375" style="23" bestFit="1" customWidth="1"/>
    <col min="7440" max="7680" width="11.42578125" style="23"/>
    <col min="7681" max="7681" width="50.140625" style="23" bestFit="1" customWidth="1"/>
    <col min="7682" max="7685" width="13.85546875" style="23" bestFit="1" customWidth="1"/>
    <col min="7686" max="7686" width="15.42578125" style="23" bestFit="1" customWidth="1"/>
    <col min="7687" max="7687" width="13.7109375" style="23" bestFit="1" customWidth="1"/>
    <col min="7688" max="7689" width="14.28515625" style="23" customWidth="1"/>
    <col min="7690" max="7690" width="13.7109375" style="23" customWidth="1"/>
    <col min="7691" max="7691" width="14.28515625" style="23" customWidth="1"/>
    <col min="7692" max="7693" width="12.7109375" style="23" bestFit="1" customWidth="1"/>
    <col min="7694" max="7694" width="15.5703125" style="23" customWidth="1"/>
    <col min="7695" max="7695" width="13.7109375" style="23" bestFit="1" customWidth="1"/>
    <col min="7696" max="7936" width="11.42578125" style="23"/>
    <col min="7937" max="7937" width="50.140625" style="23" bestFit="1" customWidth="1"/>
    <col min="7938" max="7941" width="13.85546875" style="23" bestFit="1" customWidth="1"/>
    <col min="7942" max="7942" width="15.42578125" style="23" bestFit="1" customWidth="1"/>
    <col min="7943" max="7943" width="13.7109375" style="23" bestFit="1" customWidth="1"/>
    <col min="7944" max="7945" width="14.28515625" style="23" customWidth="1"/>
    <col min="7946" max="7946" width="13.7109375" style="23" customWidth="1"/>
    <col min="7947" max="7947" width="14.28515625" style="23" customWidth="1"/>
    <col min="7948" max="7949" width="12.7109375" style="23" bestFit="1" customWidth="1"/>
    <col min="7950" max="7950" width="15.5703125" style="23" customWidth="1"/>
    <col min="7951" max="7951" width="13.7109375" style="23" bestFit="1" customWidth="1"/>
    <col min="7952" max="8192" width="11.42578125" style="23"/>
    <col min="8193" max="8193" width="50.140625" style="23" bestFit="1" customWidth="1"/>
    <col min="8194" max="8197" width="13.85546875" style="23" bestFit="1" customWidth="1"/>
    <col min="8198" max="8198" width="15.42578125" style="23" bestFit="1" customWidth="1"/>
    <col min="8199" max="8199" width="13.7109375" style="23" bestFit="1" customWidth="1"/>
    <col min="8200" max="8201" width="14.28515625" style="23" customWidth="1"/>
    <col min="8202" max="8202" width="13.7109375" style="23" customWidth="1"/>
    <col min="8203" max="8203" width="14.28515625" style="23" customWidth="1"/>
    <col min="8204" max="8205" width="12.7109375" style="23" bestFit="1" customWidth="1"/>
    <col min="8206" max="8206" width="15.5703125" style="23" customWidth="1"/>
    <col min="8207" max="8207" width="13.7109375" style="23" bestFit="1" customWidth="1"/>
    <col min="8208" max="8448" width="11.42578125" style="23"/>
    <col min="8449" max="8449" width="50.140625" style="23" bestFit="1" customWidth="1"/>
    <col min="8450" max="8453" width="13.85546875" style="23" bestFit="1" customWidth="1"/>
    <col min="8454" max="8454" width="15.42578125" style="23" bestFit="1" customWidth="1"/>
    <col min="8455" max="8455" width="13.7109375" style="23" bestFit="1" customWidth="1"/>
    <col min="8456" max="8457" width="14.28515625" style="23" customWidth="1"/>
    <col min="8458" max="8458" width="13.7109375" style="23" customWidth="1"/>
    <col min="8459" max="8459" width="14.28515625" style="23" customWidth="1"/>
    <col min="8460" max="8461" width="12.7109375" style="23" bestFit="1" customWidth="1"/>
    <col min="8462" max="8462" width="15.5703125" style="23" customWidth="1"/>
    <col min="8463" max="8463" width="13.7109375" style="23" bestFit="1" customWidth="1"/>
    <col min="8464" max="8704" width="11.42578125" style="23"/>
    <col min="8705" max="8705" width="50.140625" style="23" bestFit="1" customWidth="1"/>
    <col min="8706" max="8709" width="13.85546875" style="23" bestFit="1" customWidth="1"/>
    <col min="8710" max="8710" width="15.42578125" style="23" bestFit="1" customWidth="1"/>
    <col min="8711" max="8711" width="13.7109375" style="23" bestFit="1" customWidth="1"/>
    <col min="8712" max="8713" width="14.28515625" style="23" customWidth="1"/>
    <col min="8714" max="8714" width="13.7109375" style="23" customWidth="1"/>
    <col min="8715" max="8715" width="14.28515625" style="23" customWidth="1"/>
    <col min="8716" max="8717" width="12.7109375" style="23" bestFit="1" customWidth="1"/>
    <col min="8718" max="8718" width="15.5703125" style="23" customWidth="1"/>
    <col min="8719" max="8719" width="13.7109375" style="23" bestFit="1" customWidth="1"/>
    <col min="8720" max="8960" width="11.42578125" style="23"/>
    <col min="8961" max="8961" width="50.140625" style="23" bestFit="1" customWidth="1"/>
    <col min="8962" max="8965" width="13.85546875" style="23" bestFit="1" customWidth="1"/>
    <col min="8966" max="8966" width="15.42578125" style="23" bestFit="1" customWidth="1"/>
    <col min="8967" max="8967" width="13.7109375" style="23" bestFit="1" customWidth="1"/>
    <col min="8968" max="8969" width="14.28515625" style="23" customWidth="1"/>
    <col min="8970" max="8970" width="13.7109375" style="23" customWidth="1"/>
    <col min="8971" max="8971" width="14.28515625" style="23" customWidth="1"/>
    <col min="8972" max="8973" width="12.7109375" style="23" bestFit="1" customWidth="1"/>
    <col min="8974" max="8974" width="15.5703125" style="23" customWidth="1"/>
    <col min="8975" max="8975" width="13.7109375" style="23" bestFit="1" customWidth="1"/>
    <col min="8976" max="9216" width="11.42578125" style="23"/>
    <col min="9217" max="9217" width="50.140625" style="23" bestFit="1" customWidth="1"/>
    <col min="9218" max="9221" width="13.85546875" style="23" bestFit="1" customWidth="1"/>
    <col min="9222" max="9222" width="15.42578125" style="23" bestFit="1" customWidth="1"/>
    <col min="9223" max="9223" width="13.7109375" style="23" bestFit="1" customWidth="1"/>
    <col min="9224" max="9225" width="14.28515625" style="23" customWidth="1"/>
    <col min="9226" max="9226" width="13.7109375" style="23" customWidth="1"/>
    <col min="9227" max="9227" width="14.28515625" style="23" customWidth="1"/>
    <col min="9228" max="9229" width="12.7109375" style="23" bestFit="1" customWidth="1"/>
    <col min="9230" max="9230" width="15.5703125" style="23" customWidth="1"/>
    <col min="9231" max="9231" width="13.7109375" style="23" bestFit="1" customWidth="1"/>
    <col min="9232" max="9472" width="11.42578125" style="23"/>
    <col min="9473" max="9473" width="50.140625" style="23" bestFit="1" customWidth="1"/>
    <col min="9474" max="9477" width="13.85546875" style="23" bestFit="1" customWidth="1"/>
    <col min="9478" max="9478" width="15.42578125" style="23" bestFit="1" customWidth="1"/>
    <col min="9479" max="9479" width="13.7109375" style="23" bestFit="1" customWidth="1"/>
    <col min="9480" max="9481" width="14.28515625" style="23" customWidth="1"/>
    <col min="9482" max="9482" width="13.7109375" style="23" customWidth="1"/>
    <col min="9483" max="9483" width="14.28515625" style="23" customWidth="1"/>
    <col min="9484" max="9485" width="12.7109375" style="23" bestFit="1" customWidth="1"/>
    <col min="9486" max="9486" width="15.5703125" style="23" customWidth="1"/>
    <col min="9487" max="9487" width="13.7109375" style="23" bestFit="1" customWidth="1"/>
    <col min="9488" max="9728" width="11.42578125" style="23"/>
    <col min="9729" max="9729" width="50.140625" style="23" bestFit="1" customWidth="1"/>
    <col min="9730" max="9733" width="13.85546875" style="23" bestFit="1" customWidth="1"/>
    <col min="9734" max="9734" width="15.42578125" style="23" bestFit="1" customWidth="1"/>
    <col min="9735" max="9735" width="13.7109375" style="23" bestFit="1" customWidth="1"/>
    <col min="9736" max="9737" width="14.28515625" style="23" customWidth="1"/>
    <col min="9738" max="9738" width="13.7109375" style="23" customWidth="1"/>
    <col min="9739" max="9739" width="14.28515625" style="23" customWidth="1"/>
    <col min="9740" max="9741" width="12.7109375" style="23" bestFit="1" customWidth="1"/>
    <col min="9742" max="9742" width="15.5703125" style="23" customWidth="1"/>
    <col min="9743" max="9743" width="13.7109375" style="23" bestFit="1" customWidth="1"/>
    <col min="9744" max="9984" width="11.42578125" style="23"/>
    <col min="9985" max="9985" width="50.140625" style="23" bestFit="1" customWidth="1"/>
    <col min="9986" max="9989" width="13.85546875" style="23" bestFit="1" customWidth="1"/>
    <col min="9990" max="9990" width="15.42578125" style="23" bestFit="1" customWidth="1"/>
    <col min="9991" max="9991" width="13.7109375" style="23" bestFit="1" customWidth="1"/>
    <col min="9992" max="9993" width="14.28515625" style="23" customWidth="1"/>
    <col min="9994" max="9994" width="13.7109375" style="23" customWidth="1"/>
    <col min="9995" max="9995" width="14.28515625" style="23" customWidth="1"/>
    <col min="9996" max="9997" width="12.7109375" style="23" bestFit="1" customWidth="1"/>
    <col min="9998" max="9998" width="15.5703125" style="23" customWidth="1"/>
    <col min="9999" max="9999" width="13.7109375" style="23" bestFit="1" customWidth="1"/>
    <col min="10000" max="10240" width="11.42578125" style="23"/>
    <col min="10241" max="10241" width="50.140625" style="23" bestFit="1" customWidth="1"/>
    <col min="10242" max="10245" width="13.85546875" style="23" bestFit="1" customWidth="1"/>
    <col min="10246" max="10246" width="15.42578125" style="23" bestFit="1" customWidth="1"/>
    <col min="10247" max="10247" width="13.7109375" style="23" bestFit="1" customWidth="1"/>
    <col min="10248" max="10249" width="14.28515625" style="23" customWidth="1"/>
    <col min="10250" max="10250" width="13.7109375" style="23" customWidth="1"/>
    <col min="10251" max="10251" width="14.28515625" style="23" customWidth="1"/>
    <col min="10252" max="10253" width="12.7109375" style="23" bestFit="1" customWidth="1"/>
    <col min="10254" max="10254" width="15.5703125" style="23" customWidth="1"/>
    <col min="10255" max="10255" width="13.7109375" style="23" bestFit="1" customWidth="1"/>
    <col min="10256" max="10496" width="11.42578125" style="23"/>
    <col min="10497" max="10497" width="50.140625" style="23" bestFit="1" customWidth="1"/>
    <col min="10498" max="10501" width="13.85546875" style="23" bestFit="1" customWidth="1"/>
    <col min="10502" max="10502" width="15.42578125" style="23" bestFit="1" customWidth="1"/>
    <col min="10503" max="10503" width="13.7109375" style="23" bestFit="1" customWidth="1"/>
    <col min="10504" max="10505" width="14.28515625" style="23" customWidth="1"/>
    <col min="10506" max="10506" width="13.7109375" style="23" customWidth="1"/>
    <col min="10507" max="10507" width="14.28515625" style="23" customWidth="1"/>
    <col min="10508" max="10509" width="12.7109375" style="23" bestFit="1" customWidth="1"/>
    <col min="10510" max="10510" width="15.5703125" style="23" customWidth="1"/>
    <col min="10511" max="10511" width="13.7109375" style="23" bestFit="1" customWidth="1"/>
    <col min="10512" max="10752" width="11.42578125" style="23"/>
    <col min="10753" max="10753" width="50.140625" style="23" bestFit="1" customWidth="1"/>
    <col min="10754" max="10757" width="13.85546875" style="23" bestFit="1" customWidth="1"/>
    <col min="10758" max="10758" width="15.42578125" style="23" bestFit="1" customWidth="1"/>
    <col min="10759" max="10759" width="13.7109375" style="23" bestFit="1" customWidth="1"/>
    <col min="10760" max="10761" width="14.28515625" style="23" customWidth="1"/>
    <col min="10762" max="10762" width="13.7109375" style="23" customWidth="1"/>
    <col min="10763" max="10763" width="14.28515625" style="23" customWidth="1"/>
    <col min="10764" max="10765" width="12.7109375" style="23" bestFit="1" customWidth="1"/>
    <col min="10766" max="10766" width="15.5703125" style="23" customWidth="1"/>
    <col min="10767" max="10767" width="13.7109375" style="23" bestFit="1" customWidth="1"/>
    <col min="10768" max="11008" width="11.42578125" style="23"/>
    <col min="11009" max="11009" width="50.140625" style="23" bestFit="1" customWidth="1"/>
    <col min="11010" max="11013" width="13.85546875" style="23" bestFit="1" customWidth="1"/>
    <col min="11014" max="11014" width="15.42578125" style="23" bestFit="1" customWidth="1"/>
    <col min="11015" max="11015" width="13.7109375" style="23" bestFit="1" customWidth="1"/>
    <col min="11016" max="11017" width="14.28515625" style="23" customWidth="1"/>
    <col min="11018" max="11018" width="13.7109375" style="23" customWidth="1"/>
    <col min="11019" max="11019" width="14.28515625" style="23" customWidth="1"/>
    <col min="11020" max="11021" width="12.7109375" style="23" bestFit="1" customWidth="1"/>
    <col min="11022" max="11022" width="15.5703125" style="23" customWidth="1"/>
    <col min="11023" max="11023" width="13.7109375" style="23" bestFit="1" customWidth="1"/>
    <col min="11024" max="11264" width="11.42578125" style="23"/>
    <col min="11265" max="11265" width="50.140625" style="23" bestFit="1" customWidth="1"/>
    <col min="11266" max="11269" width="13.85546875" style="23" bestFit="1" customWidth="1"/>
    <col min="11270" max="11270" width="15.42578125" style="23" bestFit="1" customWidth="1"/>
    <col min="11271" max="11271" width="13.7109375" style="23" bestFit="1" customWidth="1"/>
    <col min="11272" max="11273" width="14.28515625" style="23" customWidth="1"/>
    <col min="11274" max="11274" width="13.7109375" style="23" customWidth="1"/>
    <col min="11275" max="11275" width="14.28515625" style="23" customWidth="1"/>
    <col min="11276" max="11277" width="12.7109375" style="23" bestFit="1" customWidth="1"/>
    <col min="11278" max="11278" width="15.5703125" style="23" customWidth="1"/>
    <col min="11279" max="11279" width="13.7109375" style="23" bestFit="1" customWidth="1"/>
    <col min="11280" max="11520" width="11.42578125" style="23"/>
    <col min="11521" max="11521" width="50.140625" style="23" bestFit="1" customWidth="1"/>
    <col min="11522" max="11525" width="13.85546875" style="23" bestFit="1" customWidth="1"/>
    <col min="11526" max="11526" width="15.42578125" style="23" bestFit="1" customWidth="1"/>
    <col min="11527" max="11527" width="13.7109375" style="23" bestFit="1" customWidth="1"/>
    <col min="11528" max="11529" width="14.28515625" style="23" customWidth="1"/>
    <col min="11530" max="11530" width="13.7109375" style="23" customWidth="1"/>
    <col min="11531" max="11531" width="14.28515625" style="23" customWidth="1"/>
    <col min="11532" max="11533" width="12.7109375" style="23" bestFit="1" customWidth="1"/>
    <col min="11534" max="11534" width="15.5703125" style="23" customWidth="1"/>
    <col min="11535" max="11535" width="13.7109375" style="23" bestFit="1" customWidth="1"/>
    <col min="11536" max="11776" width="11.42578125" style="23"/>
    <col min="11777" max="11777" width="50.140625" style="23" bestFit="1" customWidth="1"/>
    <col min="11778" max="11781" width="13.85546875" style="23" bestFit="1" customWidth="1"/>
    <col min="11782" max="11782" width="15.42578125" style="23" bestFit="1" customWidth="1"/>
    <col min="11783" max="11783" width="13.7109375" style="23" bestFit="1" customWidth="1"/>
    <col min="11784" max="11785" width="14.28515625" style="23" customWidth="1"/>
    <col min="11786" max="11786" width="13.7109375" style="23" customWidth="1"/>
    <col min="11787" max="11787" width="14.28515625" style="23" customWidth="1"/>
    <col min="11788" max="11789" width="12.7109375" style="23" bestFit="1" customWidth="1"/>
    <col min="11790" max="11790" width="15.5703125" style="23" customWidth="1"/>
    <col min="11791" max="11791" width="13.7109375" style="23" bestFit="1" customWidth="1"/>
    <col min="11792" max="12032" width="11.42578125" style="23"/>
    <col min="12033" max="12033" width="50.140625" style="23" bestFit="1" customWidth="1"/>
    <col min="12034" max="12037" width="13.85546875" style="23" bestFit="1" customWidth="1"/>
    <col min="12038" max="12038" width="15.42578125" style="23" bestFit="1" customWidth="1"/>
    <col min="12039" max="12039" width="13.7109375" style="23" bestFit="1" customWidth="1"/>
    <col min="12040" max="12041" width="14.28515625" style="23" customWidth="1"/>
    <col min="12042" max="12042" width="13.7109375" style="23" customWidth="1"/>
    <col min="12043" max="12043" width="14.28515625" style="23" customWidth="1"/>
    <col min="12044" max="12045" width="12.7109375" style="23" bestFit="1" customWidth="1"/>
    <col min="12046" max="12046" width="15.5703125" style="23" customWidth="1"/>
    <col min="12047" max="12047" width="13.7109375" style="23" bestFit="1" customWidth="1"/>
    <col min="12048" max="12288" width="11.42578125" style="23"/>
    <col min="12289" max="12289" width="50.140625" style="23" bestFit="1" customWidth="1"/>
    <col min="12290" max="12293" width="13.85546875" style="23" bestFit="1" customWidth="1"/>
    <col min="12294" max="12294" width="15.42578125" style="23" bestFit="1" customWidth="1"/>
    <col min="12295" max="12295" width="13.7109375" style="23" bestFit="1" customWidth="1"/>
    <col min="12296" max="12297" width="14.28515625" style="23" customWidth="1"/>
    <col min="12298" max="12298" width="13.7109375" style="23" customWidth="1"/>
    <col min="12299" max="12299" width="14.28515625" style="23" customWidth="1"/>
    <col min="12300" max="12301" width="12.7109375" style="23" bestFit="1" customWidth="1"/>
    <col min="12302" max="12302" width="15.5703125" style="23" customWidth="1"/>
    <col min="12303" max="12303" width="13.7109375" style="23" bestFit="1" customWidth="1"/>
    <col min="12304" max="12544" width="11.42578125" style="23"/>
    <col min="12545" max="12545" width="50.140625" style="23" bestFit="1" customWidth="1"/>
    <col min="12546" max="12549" width="13.85546875" style="23" bestFit="1" customWidth="1"/>
    <col min="12550" max="12550" width="15.42578125" style="23" bestFit="1" customWidth="1"/>
    <col min="12551" max="12551" width="13.7109375" style="23" bestFit="1" customWidth="1"/>
    <col min="12552" max="12553" width="14.28515625" style="23" customWidth="1"/>
    <col min="12554" max="12554" width="13.7109375" style="23" customWidth="1"/>
    <col min="12555" max="12555" width="14.28515625" style="23" customWidth="1"/>
    <col min="12556" max="12557" width="12.7109375" style="23" bestFit="1" customWidth="1"/>
    <col min="12558" max="12558" width="15.5703125" style="23" customWidth="1"/>
    <col min="12559" max="12559" width="13.7109375" style="23" bestFit="1" customWidth="1"/>
    <col min="12560" max="12800" width="11.42578125" style="23"/>
    <col min="12801" max="12801" width="50.140625" style="23" bestFit="1" customWidth="1"/>
    <col min="12802" max="12805" width="13.85546875" style="23" bestFit="1" customWidth="1"/>
    <col min="12806" max="12806" width="15.42578125" style="23" bestFit="1" customWidth="1"/>
    <col min="12807" max="12807" width="13.7109375" style="23" bestFit="1" customWidth="1"/>
    <col min="12808" max="12809" width="14.28515625" style="23" customWidth="1"/>
    <col min="12810" max="12810" width="13.7109375" style="23" customWidth="1"/>
    <col min="12811" max="12811" width="14.28515625" style="23" customWidth="1"/>
    <col min="12812" max="12813" width="12.7109375" style="23" bestFit="1" customWidth="1"/>
    <col min="12814" max="12814" width="15.5703125" style="23" customWidth="1"/>
    <col min="12815" max="12815" width="13.7109375" style="23" bestFit="1" customWidth="1"/>
    <col min="12816" max="13056" width="11.42578125" style="23"/>
    <col min="13057" max="13057" width="50.140625" style="23" bestFit="1" customWidth="1"/>
    <col min="13058" max="13061" width="13.85546875" style="23" bestFit="1" customWidth="1"/>
    <col min="13062" max="13062" width="15.42578125" style="23" bestFit="1" customWidth="1"/>
    <col min="13063" max="13063" width="13.7109375" style="23" bestFit="1" customWidth="1"/>
    <col min="13064" max="13065" width="14.28515625" style="23" customWidth="1"/>
    <col min="13066" max="13066" width="13.7109375" style="23" customWidth="1"/>
    <col min="13067" max="13067" width="14.28515625" style="23" customWidth="1"/>
    <col min="13068" max="13069" width="12.7109375" style="23" bestFit="1" customWidth="1"/>
    <col min="13070" max="13070" width="15.5703125" style="23" customWidth="1"/>
    <col min="13071" max="13071" width="13.7109375" style="23" bestFit="1" customWidth="1"/>
    <col min="13072" max="13312" width="11.42578125" style="23"/>
    <col min="13313" max="13313" width="50.140625" style="23" bestFit="1" customWidth="1"/>
    <col min="13314" max="13317" width="13.85546875" style="23" bestFit="1" customWidth="1"/>
    <col min="13318" max="13318" width="15.42578125" style="23" bestFit="1" customWidth="1"/>
    <col min="13319" max="13319" width="13.7109375" style="23" bestFit="1" customWidth="1"/>
    <col min="13320" max="13321" width="14.28515625" style="23" customWidth="1"/>
    <col min="13322" max="13322" width="13.7109375" style="23" customWidth="1"/>
    <col min="13323" max="13323" width="14.28515625" style="23" customWidth="1"/>
    <col min="13324" max="13325" width="12.7109375" style="23" bestFit="1" customWidth="1"/>
    <col min="13326" max="13326" width="15.5703125" style="23" customWidth="1"/>
    <col min="13327" max="13327" width="13.7109375" style="23" bestFit="1" customWidth="1"/>
    <col min="13328" max="13568" width="11.42578125" style="23"/>
    <col min="13569" max="13569" width="50.140625" style="23" bestFit="1" customWidth="1"/>
    <col min="13570" max="13573" width="13.85546875" style="23" bestFit="1" customWidth="1"/>
    <col min="13574" max="13574" width="15.42578125" style="23" bestFit="1" customWidth="1"/>
    <col min="13575" max="13575" width="13.7109375" style="23" bestFit="1" customWidth="1"/>
    <col min="13576" max="13577" width="14.28515625" style="23" customWidth="1"/>
    <col min="13578" max="13578" width="13.7109375" style="23" customWidth="1"/>
    <col min="13579" max="13579" width="14.28515625" style="23" customWidth="1"/>
    <col min="13580" max="13581" width="12.7109375" style="23" bestFit="1" customWidth="1"/>
    <col min="13582" max="13582" width="15.5703125" style="23" customWidth="1"/>
    <col min="13583" max="13583" width="13.7109375" style="23" bestFit="1" customWidth="1"/>
    <col min="13584" max="13824" width="11.42578125" style="23"/>
    <col min="13825" max="13825" width="50.140625" style="23" bestFit="1" customWidth="1"/>
    <col min="13826" max="13829" width="13.85546875" style="23" bestFit="1" customWidth="1"/>
    <col min="13830" max="13830" width="15.42578125" style="23" bestFit="1" customWidth="1"/>
    <col min="13831" max="13831" width="13.7109375" style="23" bestFit="1" customWidth="1"/>
    <col min="13832" max="13833" width="14.28515625" style="23" customWidth="1"/>
    <col min="13834" max="13834" width="13.7109375" style="23" customWidth="1"/>
    <col min="13835" max="13835" width="14.28515625" style="23" customWidth="1"/>
    <col min="13836" max="13837" width="12.7109375" style="23" bestFit="1" customWidth="1"/>
    <col min="13838" max="13838" width="15.5703125" style="23" customWidth="1"/>
    <col min="13839" max="13839" width="13.7109375" style="23" bestFit="1" customWidth="1"/>
    <col min="13840" max="14080" width="11.42578125" style="23"/>
    <col min="14081" max="14081" width="50.140625" style="23" bestFit="1" customWidth="1"/>
    <col min="14082" max="14085" width="13.85546875" style="23" bestFit="1" customWidth="1"/>
    <col min="14086" max="14086" width="15.42578125" style="23" bestFit="1" customWidth="1"/>
    <col min="14087" max="14087" width="13.7109375" style="23" bestFit="1" customWidth="1"/>
    <col min="14088" max="14089" width="14.28515625" style="23" customWidth="1"/>
    <col min="14090" max="14090" width="13.7109375" style="23" customWidth="1"/>
    <col min="14091" max="14091" width="14.28515625" style="23" customWidth="1"/>
    <col min="14092" max="14093" width="12.7109375" style="23" bestFit="1" customWidth="1"/>
    <col min="14094" max="14094" width="15.5703125" style="23" customWidth="1"/>
    <col min="14095" max="14095" width="13.7109375" style="23" bestFit="1" customWidth="1"/>
    <col min="14096" max="14336" width="11.42578125" style="23"/>
    <col min="14337" max="14337" width="50.140625" style="23" bestFit="1" customWidth="1"/>
    <col min="14338" max="14341" width="13.85546875" style="23" bestFit="1" customWidth="1"/>
    <col min="14342" max="14342" width="15.42578125" style="23" bestFit="1" customWidth="1"/>
    <col min="14343" max="14343" width="13.7109375" style="23" bestFit="1" customWidth="1"/>
    <col min="14344" max="14345" width="14.28515625" style="23" customWidth="1"/>
    <col min="14346" max="14346" width="13.7109375" style="23" customWidth="1"/>
    <col min="14347" max="14347" width="14.28515625" style="23" customWidth="1"/>
    <col min="14348" max="14349" width="12.7109375" style="23" bestFit="1" customWidth="1"/>
    <col min="14350" max="14350" width="15.5703125" style="23" customWidth="1"/>
    <col min="14351" max="14351" width="13.7109375" style="23" bestFit="1" customWidth="1"/>
    <col min="14352" max="14592" width="11.42578125" style="23"/>
    <col min="14593" max="14593" width="50.140625" style="23" bestFit="1" customWidth="1"/>
    <col min="14594" max="14597" width="13.85546875" style="23" bestFit="1" customWidth="1"/>
    <col min="14598" max="14598" width="15.42578125" style="23" bestFit="1" customWidth="1"/>
    <col min="14599" max="14599" width="13.7109375" style="23" bestFit="1" customWidth="1"/>
    <col min="14600" max="14601" width="14.28515625" style="23" customWidth="1"/>
    <col min="14602" max="14602" width="13.7109375" style="23" customWidth="1"/>
    <col min="14603" max="14603" width="14.28515625" style="23" customWidth="1"/>
    <col min="14604" max="14605" width="12.7109375" style="23" bestFit="1" customWidth="1"/>
    <col min="14606" max="14606" width="15.5703125" style="23" customWidth="1"/>
    <col min="14607" max="14607" width="13.7109375" style="23" bestFit="1" customWidth="1"/>
    <col min="14608" max="14848" width="11.42578125" style="23"/>
    <col min="14849" max="14849" width="50.140625" style="23" bestFit="1" customWidth="1"/>
    <col min="14850" max="14853" width="13.85546875" style="23" bestFit="1" customWidth="1"/>
    <col min="14854" max="14854" width="15.42578125" style="23" bestFit="1" customWidth="1"/>
    <col min="14855" max="14855" width="13.7109375" style="23" bestFit="1" customWidth="1"/>
    <col min="14856" max="14857" width="14.28515625" style="23" customWidth="1"/>
    <col min="14858" max="14858" width="13.7109375" style="23" customWidth="1"/>
    <col min="14859" max="14859" width="14.28515625" style="23" customWidth="1"/>
    <col min="14860" max="14861" width="12.7109375" style="23" bestFit="1" customWidth="1"/>
    <col min="14862" max="14862" width="15.5703125" style="23" customWidth="1"/>
    <col min="14863" max="14863" width="13.7109375" style="23" bestFit="1" customWidth="1"/>
    <col min="14864" max="15104" width="11.42578125" style="23"/>
    <col min="15105" max="15105" width="50.140625" style="23" bestFit="1" customWidth="1"/>
    <col min="15106" max="15109" width="13.85546875" style="23" bestFit="1" customWidth="1"/>
    <col min="15110" max="15110" width="15.42578125" style="23" bestFit="1" customWidth="1"/>
    <col min="15111" max="15111" width="13.7109375" style="23" bestFit="1" customWidth="1"/>
    <col min="15112" max="15113" width="14.28515625" style="23" customWidth="1"/>
    <col min="15114" max="15114" width="13.7109375" style="23" customWidth="1"/>
    <col min="15115" max="15115" width="14.28515625" style="23" customWidth="1"/>
    <col min="15116" max="15117" width="12.7109375" style="23" bestFit="1" customWidth="1"/>
    <col min="15118" max="15118" width="15.5703125" style="23" customWidth="1"/>
    <col min="15119" max="15119" width="13.7109375" style="23" bestFit="1" customWidth="1"/>
    <col min="15120" max="15360" width="11.42578125" style="23"/>
    <col min="15361" max="15361" width="50.140625" style="23" bestFit="1" customWidth="1"/>
    <col min="15362" max="15365" width="13.85546875" style="23" bestFit="1" customWidth="1"/>
    <col min="15366" max="15366" width="15.42578125" style="23" bestFit="1" customWidth="1"/>
    <col min="15367" max="15367" width="13.7109375" style="23" bestFit="1" customWidth="1"/>
    <col min="15368" max="15369" width="14.28515625" style="23" customWidth="1"/>
    <col min="15370" max="15370" width="13.7109375" style="23" customWidth="1"/>
    <col min="15371" max="15371" width="14.28515625" style="23" customWidth="1"/>
    <col min="15372" max="15373" width="12.7109375" style="23" bestFit="1" customWidth="1"/>
    <col min="15374" max="15374" width="15.5703125" style="23" customWidth="1"/>
    <col min="15375" max="15375" width="13.7109375" style="23" bestFit="1" customWidth="1"/>
    <col min="15376" max="15616" width="11.42578125" style="23"/>
    <col min="15617" max="15617" width="50.140625" style="23" bestFit="1" customWidth="1"/>
    <col min="15618" max="15621" width="13.85546875" style="23" bestFit="1" customWidth="1"/>
    <col min="15622" max="15622" width="15.42578125" style="23" bestFit="1" customWidth="1"/>
    <col min="15623" max="15623" width="13.7109375" style="23" bestFit="1" customWidth="1"/>
    <col min="15624" max="15625" width="14.28515625" style="23" customWidth="1"/>
    <col min="15626" max="15626" width="13.7109375" style="23" customWidth="1"/>
    <col min="15627" max="15627" width="14.28515625" style="23" customWidth="1"/>
    <col min="15628" max="15629" width="12.7109375" style="23" bestFit="1" customWidth="1"/>
    <col min="15630" max="15630" width="15.5703125" style="23" customWidth="1"/>
    <col min="15631" max="15631" width="13.7109375" style="23" bestFit="1" customWidth="1"/>
    <col min="15632" max="15872" width="11.42578125" style="23"/>
    <col min="15873" max="15873" width="50.140625" style="23" bestFit="1" customWidth="1"/>
    <col min="15874" max="15877" width="13.85546875" style="23" bestFit="1" customWidth="1"/>
    <col min="15878" max="15878" width="15.42578125" style="23" bestFit="1" customWidth="1"/>
    <col min="15879" max="15879" width="13.7109375" style="23" bestFit="1" customWidth="1"/>
    <col min="15880" max="15881" width="14.28515625" style="23" customWidth="1"/>
    <col min="15882" max="15882" width="13.7109375" style="23" customWidth="1"/>
    <col min="15883" max="15883" width="14.28515625" style="23" customWidth="1"/>
    <col min="15884" max="15885" width="12.7109375" style="23" bestFit="1" customWidth="1"/>
    <col min="15886" max="15886" width="15.5703125" style="23" customWidth="1"/>
    <col min="15887" max="15887" width="13.7109375" style="23" bestFit="1" customWidth="1"/>
    <col min="15888" max="16128" width="11.42578125" style="23"/>
    <col min="16129" max="16129" width="50.140625" style="23" bestFit="1" customWidth="1"/>
    <col min="16130" max="16133" width="13.85546875" style="23" bestFit="1" customWidth="1"/>
    <col min="16134" max="16134" width="15.42578125" style="23" bestFit="1" customWidth="1"/>
    <col min="16135" max="16135" width="13.7109375" style="23" bestFit="1" customWidth="1"/>
    <col min="16136" max="16137" width="14.28515625" style="23" customWidth="1"/>
    <col min="16138" max="16138" width="13.7109375" style="23" customWidth="1"/>
    <col min="16139" max="16139" width="14.28515625" style="23" customWidth="1"/>
    <col min="16140" max="16141" width="12.7109375" style="23" bestFit="1" customWidth="1"/>
    <col min="16142" max="16142" width="15.5703125" style="23" customWidth="1"/>
    <col min="16143" max="16143" width="13.7109375" style="23" bestFit="1" customWidth="1"/>
    <col min="16144" max="16384" width="11.42578125" style="23"/>
  </cols>
  <sheetData>
    <row r="4" spans="1:14" ht="15" x14ac:dyDescent="0.2">
      <c r="A4" s="783" t="s">
        <v>301</v>
      </c>
      <c r="B4" s="783"/>
      <c r="C4" s="783"/>
      <c r="D4" s="783"/>
      <c r="E4" s="783"/>
      <c r="F4" s="783"/>
      <c r="G4" s="783"/>
      <c r="H4" s="783"/>
      <c r="I4" s="783"/>
      <c r="J4" s="783"/>
    </row>
    <row r="6" spans="1:14" x14ac:dyDescent="0.2">
      <c r="B6" s="22"/>
      <c r="C6" s="22"/>
      <c r="D6" s="22"/>
    </row>
    <row r="7" spans="1:14" ht="15.75" x14ac:dyDescent="0.25">
      <c r="A7" s="776" t="s">
        <v>302</v>
      </c>
      <c r="B7" s="776"/>
      <c r="C7" s="776"/>
      <c r="D7" s="776"/>
      <c r="E7" s="776"/>
      <c r="F7" s="123"/>
      <c r="G7" s="123"/>
      <c r="H7" s="123"/>
      <c r="I7" s="123"/>
      <c r="J7" s="123"/>
      <c r="K7" s="123"/>
      <c r="L7" s="123"/>
      <c r="M7" s="123"/>
      <c r="N7" s="123"/>
    </row>
    <row r="8" spans="1:14" ht="16.5" thickBot="1" x14ac:dyDescent="0.3">
      <c r="A8" s="123"/>
      <c r="B8" s="123"/>
      <c r="C8" s="123"/>
      <c r="D8" s="123"/>
      <c r="N8" s="123"/>
    </row>
    <row r="9" spans="1:14" ht="15.75" thickBot="1" x14ac:dyDescent="0.3">
      <c r="A9" s="225"/>
      <c r="B9" s="204" t="s">
        <v>45</v>
      </c>
      <c r="C9" s="204" t="s">
        <v>46</v>
      </c>
      <c r="D9" s="204" t="s">
        <v>47</v>
      </c>
    </row>
    <row r="10" spans="1:14" x14ac:dyDescent="0.2">
      <c r="A10" s="227" t="s">
        <v>287</v>
      </c>
      <c r="B10" s="642">
        <v>15137295.079887263</v>
      </c>
      <c r="C10" s="642">
        <v>20905867.226459302</v>
      </c>
      <c r="D10" s="642">
        <v>24324835.042776495</v>
      </c>
    </row>
    <row r="11" spans="1:14" x14ac:dyDescent="0.2">
      <c r="A11" s="230" t="s">
        <v>289</v>
      </c>
      <c r="B11" s="643">
        <v>9258854.8355039954</v>
      </c>
      <c r="C11" s="643">
        <v>12935189.976125946</v>
      </c>
      <c r="D11" s="643">
        <v>15468073.245317811</v>
      </c>
      <c r="E11" s="130"/>
    </row>
    <row r="12" spans="1:14" x14ac:dyDescent="0.2">
      <c r="A12" s="230" t="s">
        <v>291</v>
      </c>
      <c r="B12" s="642">
        <v>9910664.4791497923</v>
      </c>
      <c r="C12" s="642">
        <v>12684249.942399111</v>
      </c>
      <c r="D12" s="642">
        <v>14603512.752765598</v>
      </c>
      <c r="E12" s="130"/>
    </row>
    <row r="13" spans="1:14" x14ac:dyDescent="0.2">
      <c r="A13" s="230" t="s">
        <v>293</v>
      </c>
      <c r="B13" s="643">
        <v>3913356.2507379963</v>
      </c>
      <c r="C13" s="643">
        <v>5321483.1131253261</v>
      </c>
      <c r="D13" s="643">
        <v>6698001.4334174599</v>
      </c>
      <c r="E13" s="130"/>
    </row>
    <row r="14" spans="1:14" x14ac:dyDescent="0.2">
      <c r="A14" s="230" t="s">
        <v>295</v>
      </c>
      <c r="B14" s="642">
        <v>1878654.2843017369</v>
      </c>
      <c r="C14" s="642">
        <v>2479790.240038014</v>
      </c>
      <c r="D14" s="642">
        <v>3002056.5194158433</v>
      </c>
      <c r="E14" s="130"/>
    </row>
    <row r="15" spans="1:14" x14ac:dyDescent="0.2">
      <c r="A15" s="230" t="s">
        <v>297</v>
      </c>
      <c r="B15" s="643">
        <v>2445558.0182722947</v>
      </c>
      <c r="C15" s="643">
        <v>3340228.3012775206</v>
      </c>
      <c r="D15" s="643">
        <v>4189389.7495730082</v>
      </c>
      <c r="E15" s="130"/>
    </row>
    <row r="16" spans="1:14" x14ac:dyDescent="0.2">
      <c r="A16" s="230" t="s">
        <v>298</v>
      </c>
      <c r="B16" s="642">
        <v>26849.757409308299</v>
      </c>
      <c r="C16" s="642">
        <v>36122.735124198647</v>
      </c>
      <c r="D16" s="642">
        <v>57855.404185892185</v>
      </c>
      <c r="E16" s="130"/>
    </row>
    <row r="17" spans="1:13" ht="13.5" thickBot="1" x14ac:dyDescent="0.25">
      <c r="A17" s="232" t="s">
        <v>284</v>
      </c>
      <c r="B17" s="644">
        <v>42571232.705262385</v>
      </c>
      <c r="C17" s="644">
        <v>57702931.534549423</v>
      </c>
      <c r="D17" s="644">
        <v>68343724.147452116</v>
      </c>
      <c r="E17" s="130"/>
    </row>
    <row r="18" spans="1:13" ht="13.5" thickBot="1" x14ac:dyDescent="0.25">
      <c r="A18" s="248" t="s">
        <v>285</v>
      </c>
      <c r="B18" s="249">
        <v>93.382131133193212</v>
      </c>
      <c r="C18" s="249">
        <v>92.324542736010699</v>
      </c>
      <c r="D18" s="249">
        <v>93.206960475054274</v>
      </c>
    </row>
    <row r="19" spans="1:13" x14ac:dyDescent="0.2">
      <c r="B19" s="22"/>
      <c r="C19" s="22"/>
      <c r="D19" s="22"/>
    </row>
    <row r="20" spans="1:13" ht="13.5" thickBot="1" x14ac:dyDescent="0.25">
      <c r="B20" s="48"/>
      <c r="C20" s="48"/>
      <c r="D20" s="48"/>
      <c r="E20" s="48"/>
      <c r="L20" s="250"/>
      <c r="M20" s="250"/>
    </row>
    <row r="21" spans="1:13" ht="15.75" thickBot="1" x14ac:dyDescent="0.3">
      <c r="A21" s="225"/>
      <c r="B21" s="204" t="s">
        <v>48</v>
      </c>
      <c r="C21" s="204" t="s">
        <v>49</v>
      </c>
      <c r="D21" s="204" t="s">
        <v>50</v>
      </c>
    </row>
    <row r="22" spans="1:13" x14ac:dyDescent="0.2">
      <c r="A22" s="227" t="s">
        <v>287</v>
      </c>
      <c r="B22" s="642">
        <v>42777262.854502738</v>
      </c>
      <c r="C22" s="642">
        <v>46360711.340468183</v>
      </c>
      <c r="D22" s="642">
        <v>49366345.942480981</v>
      </c>
    </row>
    <row r="23" spans="1:13" x14ac:dyDescent="0.2">
      <c r="A23" s="230" t="s">
        <v>289</v>
      </c>
      <c r="B23" s="643">
        <v>28647539.418037545</v>
      </c>
      <c r="C23" s="643">
        <v>26946213.186890833</v>
      </c>
      <c r="D23" s="643">
        <v>28696085.54894349</v>
      </c>
    </row>
    <row r="24" spans="1:13" x14ac:dyDescent="0.2">
      <c r="A24" s="230" t="s">
        <v>291</v>
      </c>
      <c r="B24" s="642">
        <v>25070395.242161516</v>
      </c>
      <c r="C24" s="642">
        <v>12242547.13906534</v>
      </c>
      <c r="D24" s="642">
        <v>13347757.216758177</v>
      </c>
    </row>
    <row r="25" spans="1:13" x14ac:dyDescent="0.2">
      <c r="A25" s="230" t="s">
        <v>293</v>
      </c>
      <c r="B25" s="643">
        <v>12451743.612384703</v>
      </c>
      <c r="C25" s="643">
        <v>19316293.067613199</v>
      </c>
      <c r="D25" s="643">
        <v>20965727.688777141</v>
      </c>
    </row>
    <row r="26" spans="1:13" x14ac:dyDescent="0.2">
      <c r="A26" s="230" t="s">
        <v>295</v>
      </c>
      <c r="B26" s="642">
        <v>4953576.0808926737</v>
      </c>
      <c r="C26" s="642">
        <v>6741650.4857047237</v>
      </c>
      <c r="D26" s="642">
        <v>7699981.2787862709</v>
      </c>
    </row>
    <row r="27" spans="1:13" x14ac:dyDescent="0.2">
      <c r="A27" s="230" t="s">
        <v>297</v>
      </c>
      <c r="B27" s="643">
        <v>7549986.9241826534</v>
      </c>
      <c r="C27" s="643">
        <v>5571996.7737797629</v>
      </c>
      <c r="D27" s="643">
        <v>6028538.6395612797</v>
      </c>
    </row>
    <row r="28" spans="1:13" x14ac:dyDescent="0.2">
      <c r="A28" s="230" t="s">
        <v>298</v>
      </c>
      <c r="B28" s="642">
        <v>92887.652235759146</v>
      </c>
      <c r="C28" s="642">
        <v>57953.396031887285</v>
      </c>
      <c r="D28" s="642">
        <v>54853.88293809646</v>
      </c>
    </row>
    <row r="29" spans="1:13" ht="13.5" thickBot="1" x14ac:dyDescent="0.25">
      <c r="A29" s="232" t="s">
        <v>284</v>
      </c>
      <c r="B29" s="644">
        <v>121543391.7843976</v>
      </c>
      <c r="C29" s="644">
        <v>117237365.38955393</v>
      </c>
      <c r="D29" s="644">
        <v>126159290.19824544</v>
      </c>
    </row>
    <row r="30" spans="1:13" ht="13.5" thickBot="1" x14ac:dyDescent="0.25">
      <c r="A30" s="83" t="s">
        <v>285</v>
      </c>
      <c r="B30" s="249">
        <v>104.7044999835441</v>
      </c>
      <c r="C30" s="249">
        <v>104.12177066900355</v>
      </c>
      <c r="D30" s="249">
        <v>103.41798545143192</v>
      </c>
    </row>
    <row r="31" spans="1:13" x14ac:dyDescent="0.2">
      <c r="B31" s="22"/>
      <c r="C31" s="22"/>
      <c r="D31" s="22"/>
    </row>
    <row r="32" spans="1:13" ht="13.5" thickBot="1" x14ac:dyDescent="0.25">
      <c r="B32" s="48"/>
      <c r="C32" s="48"/>
      <c r="D32" s="48"/>
    </row>
    <row r="33" spans="1:5" ht="15.75" thickBot="1" x14ac:dyDescent="0.3">
      <c r="A33" s="225"/>
      <c r="B33" s="204" t="s">
        <v>51</v>
      </c>
      <c r="C33" s="204" t="s">
        <v>52</v>
      </c>
      <c r="D33" s="204" t="s">
        <v>53</v>
      </c>
    </row>
    <row r="34" spans="1:5" x14ac:dyDescent="0.2">
      <c r="A34" s="227" t="s">
        <v>287</v>
      </c>
      <c r="B34" s="642">
        <v>49047473.87871258</v>
      </c>
      <c r="C34" s="642">
        <v>73358986.227303803</v>
      </c>
      <c r="D34" s="642">
        <v>45336917.136778563</v>
      </c>
      <c r="E34" s="94"/>
    </row>
    <row r="35" spans="1:5" x14ac:dyDescent="0.2">
      <c r="A35" s="230" t="s">
        <v>289</v>
      </c>
      <c r="B35" s="643">
        <v>33109510.152665265</v>
      </c>
      <c r="C35" s="643">
        <v>49524810.576139003</v>
      </c>
      <c r="D35" s="643">
        <v>30741517.094123669</v>
      </c>
      <c r="E35" s="94"/>
    </row>
    <row r="36" spans="1:5" x14ac:dyDescent="0.2">
      <c r="A36" s="230" t="s">
        <v>291</v>
      </c>
      <c r="B36" s="642">
        <v>11966346.366939845</v>
      </c>
      <c r="C36" s="642">
        <v>18747284.198214144</v>
      </c>
      <c r="D36" s="642">
        <v>10599662.942176286</v>
      </c>
      <c r="E36" s="94"/>
    </row>
    <row r="37" spans="1:5" x14ac:dyDescent="0.2">
      <c r="A37" s="230" t="s">
        <v>293</v>
      </c>
      <c r="B37" s="643">
        <v>17362752.046835169</v>
      </c>
      <c r="C37" s="643">
        <v>25669730.451014239</v>
      </c>
      <c r="D37" s="643">
        <v>15622853.192737909</v>
      </c>
      <c r="E37" s="94"/>
    </row>
    <row r="38" spans="1:5" x14ac:dyDescent="0.2">
      <c r="A38" s="230" t="s">
        <v>295</v>
      </c>
      <c r="B38" s="642">
        <v>7489255.821268769</v>
      </c>
      <c r="C38" s="642">
        <v>11023879.432153914</v>
      </c>
      <c r="D38" s="642">
        <v>6878506.5533581739</v>
      </c>
      <c r="E38" s="94"/>
    </row>
    <row r="39" spans="1:5" x14ac:dyDescent="0.2">
      <c r="A39" s="230" t="s">
        <v>297</v>
      </c>
      <c r="B39" s="643">
        <v>8351917.3166682962</v>
      </c>
      <c r="C39" s="643">
        <v>12320531.640318193</v>
      </c>
      <c r="D39" s="643">
        <v>8153459.5889391312</v>
      </c>
      <c r="E39" s="94"/>
    </row>
    <row r="40" spans="1:5" x14ac:dyDescent="0.2">
      <c r="A40" s="230" t="s">
        <v>298</v>
      </c>
      <c r="B40" s="642">
        <v>154976.70142851881</v>
      </c>
      <c r="C40" s="642">
        <v>271571.92393292225</v>
      </c>
      <c r="D40" s="642">
        <v>117317.54864615749</v>
      </c>
      <c r="E40" s="94"/>
    </row>
    <row r="41" spans="1:5" ht="13.5" thickBot="1" x14ac:dyDescent="0.25">
      <c r="A41" s="232" t="s">
        <v>284</v>
      </c>
      <c r="B41" s="644">
        <v>127482232.28451842</v>
      </c>
      <c r="C41" s="644">
        <v>190916794.44907621</v>
      </c>
      <c r="D41" s="644">
        <v>117450234.05675986</v>
      </c>
      <c r="E41" s="94"/>
    </row>
    <row r="42" spans="1:5" ht="13.5" thickBot="1" x14ac:dyDescent="0.25">
      <c r="A42" s="83" t="s">
        <v>285</v>
      </c>
      <c r="B42" s="249">
        <v>88.335297041649795</v>
      </c>
      <c r="C42" s="249">
        <v>87.933772418065601</v>
      </c>
      <c r="D42" s="249">
        <v>92.206203951363477</v>
      </c>
      <c r="E42" s="94"/>
    </row>
    <row r="43" spans="1:5" x14ac:dyDescent="0.2">
      <c r="B43" s="22"/>
      <c r="C43" s="22"/>
      <c r="D43" s="22"/>
      <c r="E43" s="94"/>
    </row>
    <row r="44" spans="1:5" ht="13.5" thickBot="1" x14ac:dyDescent="0.25">
      <c r="B44" s="48"/>
      <c r="C44" s="48"/>
      <c r="D44" s="48"/>
      <c r="E44" s="94"/>
    </row>
    <row r="45" spans="1:5" ht="15.75" thickBot="1" x14ac:dyDescent="0.3">
      <c r="A45" s="225"/>
      <c r="B45" s="204" t="s">
        <v>54</v>
      </c>
      <c r="C45" s="204" t="s">
        <v>55</v>
      </c>
      <c r="D45" s="204" t="s">
        <v>56</v>
      </c>
      <c r="E45" s="94"/>
    </row>
    <row r="46" spans="1:5" x14ac:dyDescent="0.2">
      <c r="A46" s="227" t="s">
        <v>287</v>
      </c>
      <c r="B46" s="642">
        <v>45099379.905004658</v>
      </c>
      <c r="C46" s="642">
        <v>32109308.732565593</v>
      </c>
      <c r="D46" s="642">
        <v>29386956.297346778</v>
      </c>
      <c r="E46" s="94"/>
    </row>
    <row r="47" spans="1:5" x14ac:dyDescent="0.2">
      <c r="A47" s="230" t="s">
        <v>289</v>
      </c>
      <c r="B47" s="643">
        <v>29300652.203357682</v>
      </c>
      <c r="C47" s="643">
        <v>21243254.436663203</v>
      </c>
      <c r="D47" s="643">
        <v>19665347.839257628</v>
      </c>
      <c r="E47" s="94"/>
    </row>
    <row r="48" spans="1:5" x14ac:dyDescent="0.2">
      <c r="A48" s="230" t="s">
        <v>291</v>
      </c>
      <c r="B48" s="642">
        <v>8019127.9509452246</v>
      </c>
      <c r="C48" s="642">
        <v>5901970.8515831297</v>
      </c>
      <c r="D48" s="642">
        <v>5165965.1511571528</v>
      </c>
      <c r="E48" s="94"/>
    </row>
    <row r="49" spans="1:6" x14ac:dyDescent="0.2">
      <c r="A49" s="230" t="s">
        <v>293</v>
      </c>
      <c r="B49" s="643">
        <v>22506653.033953752</v>
      </c>
      <c r="C49" s="643">
        <v>15836515.002007252</v>
      </c>
      <c r="D49" s="643">
        <v>13875371.494222317</v>
      </c>
      <c r="E49" s="94"/>
    </row>
    <row r="50" spans="1:6" x14ac:dyDescent="0.2">
      <c r="A50" s="230" t="s">
        <v>295</v>
      </c>
      <c r="B50" s="642">
        <v>5840092.339758724</v>
      </c>
      <c r="C50" s="642">
        <v>4084090.1961379657</v>
      </c>
      <c r="D50" s="642">
        <v>3712538.482202522</v>
      </c>
      <c r="E50" s="94"/>
    </row>
    <row r="51" spans="1:6" x14ac:dyDescent="0.2">
      <c r="A51" s="230" t="s">
        <v>297</v>
      </c>
      <c r="B51" s="643">
        <v>8008413.5667586578</v>
      </c>
      <c r="C51" s="643">
        <v>5715721.407391075</v>
      </c>
      <c r="D51" s="643">
        <v>5592415.7656379752</v>
      </c>
      <c r="E51" s="94"/>
    </row>
    <row r="52" spans="1:6" x14ac:dyDescent="0.2">
      <c r="A52" s="230" t="s">
        <v>298</v>
      </c>
      <c r="B52" s="642">
        <v>0</v>
      </c>
      <c r="C52" s="642">
        <v>0</v>
      </c>
      <c r="D52" s="642">
        <v>0</v>
      </c>
      <c r="E52" s="94"/>
      <c r="F52" s="94"/>
    </row>
    <row r="53" spans="1:6" ht="13.5" thickBot="1" x14ac:dyDescent="0.25">
      <c r="A53" s="232" t="s">
        <v>284</v>
      </c>
      <c r="B53" s="644">
        <v>118774318.9997787</v>
      </c>
      <c r="C53" s="644">
        <v>84890860.626348227</v>
      </c>
      <c r="D53" s="644">
        <v>77398595.029824361</v>
      </c>
      <c r="E53" s="94"/>
      <c r="F53" s="94"/>
    </row>
    <row r="54" spans="1:6" ht="13.5" thickBot="1" x14ac:dyDescent="0.25">
      <c r="A54" s="83" t="s">
        <v>285</v>
      </c>
      <c r="B54" s="249">
        <v>96.568726594320978</v>
      </c>
      <c r="C54" s="249">
        <v>97.657981525064471</v>
      </c>
      <c r="D54" s="249">
        <v>94.930328005966217</v>
      </c>
    </row>
    <row r="55" spans="1:6" x14ac:dyDescent="0.2">
      <c r="A55" s="236"/>
      <c r="B55" s="22"/>
      <c r="C55" s="22"/>
      <c r="D55" s="22"/>
    </row>
    <row r="56" spans="1:6" x14ac:dyDescent="0.2">
      <c r="B56" s="250"/>
      <c r="C56" s="250"/>
      <c r="D56" s="250"/>
    </row>
    <row r="75" spans="1:15" ht="13.5" thickBot="1" x14ac:dyDescent="0.25"/>
    <row r="76" spans="1:15" ht="18.75" thickBot="1" x14ac:dyDescent="0.3">
      <c r="A76" s="251" t="s">
        <v>186</v>
      </c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3"/>
    </row>
    <row r="77" spans="1:15" ht="15.75" thickBot="1" x14ac:dyDescent="0.3">
      <c r="A77" s="254"/>
      <c r="B77" s="255" t="s">
        <v>45</v>
      </c>
      <c r="C77" s="255" t="s">
        <v>46</v>
      </c>
      <c r="D77" s="255" t="s">
        <v>47</v>
      </c>
      <c r="E77" s="255" t="s">
        <v>48</v>
      </c>
      <c r="F77" s="255" t="s">
        <v>49</v>
      </c>
      <c r="G77" s="255" t="s">
        <v>50</v>
      </c>
      <c r="H77" s="255" t="s">
        <v>51</v>
      </c>
      <c r="I77" s="255" t="s">
        <v>52</v>
      </c>
      <c r="J77" s="255" t="s">
        <v>53</v>
      </c>
      <c r="K77" s="255" t="s">
        <v>54</v>
      </c>
      <c r="L77" s="255" t="s">
        <v>55</v>
      </c>
      <c r="M77" s="211" t="s">
        <v>56</v>
      </c>
      <c r="N77" s="145"/>
    </row>
    <row r="78" spans="1:15" ht="13.5" thickBot="1" x14ac:dyDescent="0.25">
      <c r="A78" s="256" t="s">
        <v>287</v>
      </c>
      <c r="B78" s="257">
        <f>B10</f>
        <v>15137295.079887263</v>
      </c>
      <c r="C78" s="257">
        <f>C10</f>
        <v>20905867.226459302</v>
      </c>
      <c r="D78" s="257">
        <f>D10</f>
        <v>24324835.042776495</v>
      </c>
      <c r="E78" s="257">
        <f>B22</f>
        <v>42777262.854502738</v>
      </c>
      <c r="F78" s="257">
        <f t="shared" ref="F78:G85" si="0">C22</f>
        <v>46360711.340468183</v>
      </c>
      <c r="G78" s="257">
        <f t="shared" si="0"/>
        <v>49366345.942480981</v>
      </c>
      <c r="H78" s="257">
        <f>B34</f>
        <v>49047473.87871258</v>
      </c>
      <c r="I78" s="257">
        <f t="shared" ref="I78:J85" si="1">C34</f>
        <v>73358986.227303803</v>
      </c>
      <c r="J78" s="257">
        <f t="shared" si="1"/>
        <v>45336917.136778563</v>
      </c>
      <c r="K78" s="257">
        <f>B46</f>
        <v>45099379.905004658</v>
      </c>
      <c r="L78" s="257">
        <f t="shared" ref="L78:M85" si="2">C46</f>
        <v>32109308.732565593</v>
      </c>
      <c r="M78" s="257">
        <f t="shared" si="2"/>
        <v>29386956.297346778</v>
      </c>
      <c r="N78" s="259"/>
      <c r="O78" s="94"/>
    </row>
    <row r="79" spans="1:15" ht="13.5" thickBot="1" x14ac:dyDescent="0.25">
      <c r="A79" s="238" t="s">
        <v>289</v>
      </c>
      <c r="B79" s="257">
        <f t="shared" ref="B79:D85" si="3">B11</f>
        <v>9258854.8355039954</v>
      </c>
      <c r="C79" s="257">
        <f t="shared" si="3"/>
        <v>12935189.976125946</v>
      </c>
      <c r="D79" s="257">
        <f t="shared" si="3"/>
        <v>15468073.245317811</v>
      </c>
      <c r="E79" s="257">
        <f t="shared" ref="E79:E85" si="4">B23</f>
        <v>28647539.418037545</v>
      </c>
      <c r="F79" s="257">
        <f t="shared" si="0"/>
        <v>26946213.186890833</v>
      </c>
      <c r="G79" s="257">
        <f t="shared" si="0"/>
        <v>28696085.54894349</v>
      </c>
      <c r="H79" s="257">
        <f t="shared" ref="H79:H85" si="5">B35</f>
        <v>33109510.152665265</v>
      </c>
      <c r="I79" s="257">
        <f t="shared" si="1"/>
        <v>49524810.576139003</v>
      </c>
      <c r="J79" s="257">
        <f t="shared" si="1"/>
        <v>30741517.094123669</v>
      </c>
      <c r="K79" s="257">
        <f t="shared" ref="K79:K85" si="6">B47</f>
        <v>29300652.203357682</v>
      </c>
      <c r="L79" s="257">
        <f t="shared" si="2"/>
        <v>21243254.436663203</v>
      </c>
      <c r="M79" s="257">
        <f t="shared" si="2"/>
        <v>19665347.839257628</v>
      </c>
      <c r="N79" s="259"/>
      <c r="O79" s="94"/>
    </row>
    <row r="80" spans="1:15" ht="13.5" thickBot="1" x14ac:dyDescent="0.25">
      <c r="A80" s="238" t="s">
        <v>291</v>
      </c>
      <c r="B80" s="257">
        <f t="shared" si="3"/>
        <v>9910664.4791497923</v>
      </c>
      <c r="C80" s="257">
        <f t="shared" si="3"/>
        <v>12684249.942399111</v>
      </c>
      <c r="D80" s="257">
        <f t="shared" si="3"/>
        <v>14603512.752765598</v>
      </c>
      <c r="E80" s="257">
        <f t="shared" si="4"/>
        <v>25070395.242161516</v>
      </c>
      <c r="F80" s="257">
        <f t="shared" si="0"/>
        <v>12242547.13906534</v>
      </c>
      <c r="G80" s="257">
        <f t="shared" si="0"/>
        <v>13347757.216758177</v>
      </c>
      <c r="H80" s="257">
        <f t="shared" si="5"/>
        <v>11966346.366939845</v>
      </c>
      <c r="I80" s="257">
        <f t="shared" si="1"/>
        <v>18747284.198214144</v>
      </c>
      <c r="J80" s="257">
        <f t="shared" si="1"/>
        <v>10599662.942176286</v>
      </c>
      <c r="K80" s="257">
        <f t="shared" si="6"/>
        <v>8019127.9509452246</v>
      </c>
      <c r="L80" s="257">
        <f t="shared" si="2"/>
        <v>5901970.8515831297</v>
      </c>
      <c r="M80" s="257">
        <f t="shared" si="2"/>
        <v>5165965.1511571528</v>
      </c>
      <c r="N80" s="259"/>
      <c r="O80" s="94"/>
    </row>
    <row r="81" spans="1:15" ht="13.5" thickBot="1" x14ac:dyDescent="0.25">
      <c r="A81" s="238" t="s">
        <v>293</v>
      </c>
      <c r="B81" s="257">
        <f t="shared" si="3"/>
        <v>3913356.2507379963</v>
      </c>
      <c r="C81" s="257">
        <f t="shared" si="3"/>
        <v>5321483.1131253261</v>
      </c>
      <c r="D81" s="257">
        <f t="shared" si="3"/>
        <v>6698001.4334174599</v>
      </c>
      <c r="E81" s="257">
        <f t="shared" si="4"/>
        <v>12451743.612384703</v>
      </c>
      <c r="F81" s="257">
        <f t="shared" si="0"/>
        <v>19316293.067613199</v>
      </c>
      <c r="G81" s="257">
        <f t="shared" si="0"/>
        <v>20965727.688777141</v>
      </c>
      <c r="H81" s="257">
        <f t="shared" si="5"/>
        <v>17362752.046835169</v>
      </c>
      <c r="I81" s="257">
        <f t="shared" si="1"/>
        <v>25669730.451014239</v>
      </c>
      <c r="J81" s="257">
        <f t="shared" si="1"/>
        <v>15622853.192737909</v>
      </c>
      <c r="K81" s="257">
        <f t="shared" si="6"/>
        <v>22506653.033953752</v>
      </c>
      <c r="L81" s="257">
        <f t="shared" si="2"/>
        <v>15836515.002007252</v>
      </c>
      <c r="M81" s="257">
        <f t="shared" si="2"/>
        <v>13875371.494222317</v>
      </c>
      <c r="N81" s="259"/>
      <c r="O81" s="94"/>
    </row>
    <row r="82" spans="1:15" ht="13.5" thickBot="1" x14ac:dyDescent="0.25">
      <c r="A82" s="238" t="s">
        <v>295</v>
      </c>
      <c r="B82" s="257">
        <f t="shared" si="3"/>
        <v>1878654.2843017369</v>
      </c>
      <c r="C82" s="257">
        <f t="shared" si="3"/>
        <v>2479790.240038014</v>
      </c>
      <c r="D82" s="257">
        <f t="shared" si="3"/>
        <v>3002056.5194158433</v>
      </c>
      <c r="E82" s="257">
        <f t="shared" si="4"/>
        <v>4953576.0808926737</v>
      </c>
      <c r="F82" s="257">
        <f t="shared" si="0"/>
        <v>6741650.4857047237</v>
      </c>
      <c r="G82" s="257">
        <f t="shared" si="0"/>
        <v>7699981.2787862709</v>
      </c>
      <c r="H82" s="257">
        <f t="shared" si="5"/>
        <v>7489255.821268769</v>
      </c>
      <c r="I82" s="257">
        <f t="shared" si="1"/>
        <v>11023879.432153914</v>
      </c>
      <c r="J82" s="257">
        <f t="shared" si="1"/>
        <v>6878506.5533581739</v>
      </c>
      <c r="K82" s="257">
        <f t="shared" si="6"/>
        <v>5840092.339758724</v>
      </c>
      <c r="L82" s="257">
        <f t="shared" si="2"/>
        <v>4084090.1961379657</v>
      </c>
      <c r="M82" s="257">
        <f t="shared" si="2"/>
        <v>3712538.482202522</v>
      </c>
      <c r="N82" s="259"/>
      <c r="O82" s="94"/>
    </row>
    <row r="83" spans="1:15" ht="13.5" thickBot="1" x14ac:dyDescent="0.25">
      <c r="A83" s="238" t="s">
        <v>297</v>
      </c>
      <c r="B83" s="257">
        <f t="shared" si="3"/>
        <v>2445558.0182722947</v>
      </c>
      <c r="C83" s="257">
        <f t="shared" si="3"/>
        <v>3340228.3012775206</v>
      </c>
      <c r="D83" s="257">
        <f t="shared" si="3"/>
        <v>4189389.7495730082</v>
      </c>
      <c r="E83" s="257">
        <f t="shared" si="4"/>
        <v>7549986.9241826534</v>
      </c>
      <c r="F83" s="257">
        <f t="shared" si="0"/>
        <v>5571996.7737797629</v>
      </c>
      <c r="G83" s="257">
        <f t="shared" si="0"/>
        <v>6028538.6395612797</v>
      </c>
      <c r="H83" s="257">
        <f t="shared" si="5"/>
        <v>8351917.3166682962</v>
      </c>
      <c r="I83" s="257">
        <f t="shared" si="1"/>
        <v>12320531.640318193</v>
      </c>
      <c r="J83" s="257">
        <f t="shared" si="1"/>
        <v>8153459.5889391312</v>
      </c>
      <c r="K83" s="257">
        <f t="shared" si="6"/>
        <v>8008413.5667586578</v>
      </c>
      <c r="L83" s="257">
        <f t="shared" si="2"/>
        <v>5715721.407391075</v>
      </c>
      <c r="M83" s="257">
        <f t="shared" si="2"/>
        <v>5592415.7656379752</v>
      </c>
      <c r="N83" s="259"/>
      <c r="O83" s="94"/>
    </row>
    <row r="84" spans="1:15" ht="13.5" thickBot="1" x14ac:dyDescent="0.25">
      <c r="A84" s="238" t="s">
        <v>298</v>
      </c>
      <c r="B84" s="257">
        <f t="shared" si="3"/>
        <v>26849.757409308299</v>
      </c>
      <c r="C84" s="257">
        <f t="shared" si="3"/>
        <v>36122.735124198647</v>
      </c>
      <c r="D84" s="257">
        <f t="shared" si="3"/>
        <v>57855.404185892185</v>
      </c>
      <c r="E84" s="257">
        <f t="shared" si="4"/>
        <v>92887.652235759146</v>
      </c>
      <c r="F84" s="257">
        <f t="shared" si="0"/>
        <v>57953.396031887285</v>
      </c>
      <c r="G84" s="257">
        <f t="shared" si="0"/>
        <v>54853.88293809646</v>
      </c>
      <c r="H84" s="257">
        <f t="shared" si="5"/>
        <v>154976.70142851881</v>
      </c>
      <c r="I84" s="257">
        <f t="shared" si="1"/>
        <v>271571.92393292225</v>
      </c>
      <c r="J84" s="257">
        <f t="shared" si="1"/>
        <v>117317.54864615749</v>
      </c>
      <c r="K84" s="257">
        <f t="shared" si="6"/>
        <v>0</v>
      </c>
      <c r="L84" s="257">
        <f t="shared" si="2"/>
        <v>0</v>
      </c>
      <c r="M84" s="257">
        <f t="shared" si="2"/>
        <v>0</v>
      </c>
      <c r="N84" s="259"/>
      <c r="O84" s="94"/>
    </row>
    <row r="85" spans="1:15" ht="13.5" thickBot="1" x14ac:dyDescent="0.25">
      <c r="A85" s="240" t="s">
        <v>284</v>
      </c>
      <c r="B85" s="260">
        <f t="shared" si="3"/>
        <v>42571232.705262385</v>
      </c>
      <c r="C85" s="260">
        <f t="shared" si="3"/>
        <v>57702931.534549423</v>
      </c>
      <c r="D85" s="260">
        <f t="shared" si="3"/>
        <v>68343724.147452116</v>
      </c>
      <c r="E85" s="260">
        <f t="shared" si="4"/>
        <v>121543391.7843976</v>
      </c>
      <c r="F85" s="260">
        <f t="shared" si="0"/>
        <v>117237365.38955393</v>
      </c>
      <c r="G85" s="260">
        <f t="shared" si="0"/>
        <v>126159290.19824544</v>
      </c>
      <c r="H85" s="260">
        <f t="shared" si="5"/>
        <v>127482232.28451842</v>
      </c>
      <c r="I85" s="260">
        <f t="shared" si="1"/>
        <v>190916794.44907621</v>
      </c>
      <c r="J85" s="260">
        <f t="shared" si="1"/>
        <v>117450234.05675986</v>
      </c>
      <c r="K85" s="645">
        <f t="shared" si="6"/>
        <v>118774318.9997787</v>
      </c>
      <c r="L85" s="645">
        <f t="shared" si="2"/>
        <v>84890860.626348227</v>
      </c>
      <c r="M85" s="645">
        <f t="shared" si="2"/>
        <v>77398595.029824361</v>
      </c>
      <c r="N85" s="646">
        <f>SUM(B85:M85)</f>
        <v>1250470971.2057664</v>
      </c>
      <c r="O85" s="94"/>
    </row>
    <row r="86" spans="1:15" ht="13.5" thickBot="1" x14ac:dyDescent="0.25">
      <c r="A86" s="261" t="s">
        <v>303</v>
      </c>
      <c r="B86" s="246">
        <f>B85/$N$85</f>
        <v>3.4044159109277911E-2</v>
      </c>
      <c r="C86" s="246">
        <f t="shared" ref="C86:M86" si="7">C85/$N$85</f>
        <v>4.6144958870104259E-2</v>
      </c>
      <c r="D86" s="246">
        <f t="shared" si="7"/>
        <v>5.4654386803998888E-2</v>
      </c>
      <c r="E86" s="246">
        <f>E85/$N$85</f>
        <v>9.7198091425664532E-2</v>
      </c>
      <c r="F86" s="246">
        <f t="shared" si="7"/>
        <v>9.3754567750187617E-2</v>
      </c>
      <c r="G86" s="246">
        <f t="shared" si="7"/>
        <v>0.1008894193494123</v>
      </c>
      <c r="H86" s="246">
        <f t="shared" si="7"/>
        <v>0.10194737440533601</v>
      </c>
      <c r="I86" s="246">
        <f t="shared" si="7"/>
        <v>0.15267591079302281</v>
      </c>
      <c r="J86" s="246">
        <f t="shared" si="7"/>
        <v>9.3924798544910232E-2</v>
      </c>
      <c r="K86" s="246">
        <f t="shared" si="7"/>
        <v>9.4983667541878702E-2</v>
      </c>
      <c r="L86" s="246">
        <f t="shared" si="7"/>
        <v>6.7887110201760401E-2</v>
      </c>
      <c r="M86" s="246">
        <f t="shared" si="7"/>
        <v>6.1895555204446513E-2</v>
      </c>
      <c r="N86" s="221">
        <f>SUM(B86:M86)</f>
        <v>1</v>
      </c>
    </row>
    <row r="87" spans="1:15" x14ac:dyDescent="0.2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</row>
    <row r="108" spans="1:10" ht="15" x14ac:dyDescent="0.2">
      <c r="A108" s="783" t="s">
        <v>596</v>
      </c>
      <c r="B108" s="783"/>
      <c r="C108" s="783"/>
      <c r="D108" s="783"/>
      <c r="E108" s="783"/>
      <c r="F108" s="783"/>
      <c r="G108" s="783"/>
      <c r="H108" s="783"/>
      <c r="I108" s="783"/>
      <c r="J108" s="783"/>
    </row>
    <row r="110" spans="1:10" x14ac:dyDescent="0.2">
      <c r="B110" s="250"/>
      <c r="C110" s="250"/>
      <c r="D110" s="250"/>
    </row>
    <row r="129" spans="1:15" ht="13.5" thickBot="1" x14ac:dyDescent="0.25"/>
    <row r="130" spans="1:15" ht="18.75" thickBot="1" x14ac:dyDescent="0.3">
      <c r="A130" s="251" t="s">
        <v>186</v>
      </c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3"/>
    </row>
    <row r="131" spans="1:15" ht="15.75" thickBot="1" x14ac:dyDescent="0.3">
      <c r="A131" s="254"/>
      <c r="B131" s="255" t="s">
        <v>45</v>
      </c>
      <c r="C131" s="255" t="s">
        <v>46</v>
      </c>
      <c r="D131" s="255" t="s">
        <v>47</v>
      </c>
      <c r="E131" s="255" t="s">
        <v>48</v>
      </c>
      <c r="F131" s="255" t="s">
        <v>49</v>
      </c>
      <c r="G131" s="255" t="s">
        <v>50</v>
      </c>
      <c r="H131" s="255" t="s">
        <v>51</v>
      </c>
      <c r="I131" s="255" t="s">
        <v>52</v>
      </c>
      <c r="J131" s="255" t="s">
        <v>53</v>
      </c>
      <c r="K131" s="255" t="s">
        <v>54</v>
      </c>
      <c r="L131" s="255" t="s">
        <v>55</v>
      </c>
      <c r="M131" s="211" t="s">
        <v>56</v>
      </c>
      <c r="N131" s="145"/>
    </row>
    <row r="132" spans="1:15" ht="13.5" thickBot="1" x14ac:dyDescent="0.25">
      <c r="A132" s="256" t="s">
        <v>287</v>
      </c>
      <c r="B132" s="257">
        <v>16044936.417036388</v>
      </c>
      <c r="C132" s="257">
        <v>22675504.722785778</v>
      </c>
      <c r="D132" s="257">
        <v>26279012.077392582</v>
      </c>
      <c r="E132" s="257">
        <v>45287384.008901559</v>
      </c>
      <c r="F132" s="257">
        <v>48183867.375398509</v>
      </c>
      <c r="G132" s="257">
        <v>51705949.454675384</v>
      </c>
      <c r="H132" s="257">
        <v>51755836.588562511</v>
      </c>
      <c r="I132" s="257">
        <v>77995814.040079892</v>
      </c>
      <c r="J132" s="257">
        <v>47874465.173979618</v>
      </c>
      <c r="K132" s="257">
        <v>45928827.090163238</v>
      </c>
      <c r="L132" s="257">
        <v>32692446.906347703</v>
      </c>
      <c r="M132" s="257">
        <v>29913699.94089295</v>
      </c>
      <c r="N132" s="259"/>
      <c r="O132" s="94"/>
    </row>
    <row r="133" spans="1:15" ht="13.5" thickBot="1" x14ac:dyDescent="0.25">
      <c r="A133" s="238" t="s">
        <v>289</v>
      </c>
      <c r="B133" s="257">
        <v>19104749.537333589</v>
      </c>
      <c r="C133" s="257">
        <v>25675937.441164758</v>
      </c>
      <c r="D133" s="257">
        <v>30409917.416027993</v>
      </c>
      <c r="E133" s="257">
        <v>51729136.900212057</v>
      </c>
      <c r="F133" s="257">
        <v>45563084.739713036</v>
      </c>
      <c r="G133" s="257">
        <v>47408547.501321971</v>
      </c>
      <c r="H133" s="257">
        <v>72698169.542730883</v>
      </c>
      <c r="I133" s="257">
        <v>105833754.44948977</v>
      </c>
      <c r="J133" s="257">
        <v>65039253.590004414</v>
      </c>
      <c r="K133" s="257">
        <v>54247458.24986589</v>
      </c>
      <c r="L133" s="257">
        <v>42338228.896455869</v>
      </c>
      <c r="M133" s="257">
        <v>36502873.594574869</v>
      </c>
      <c r="N133" s="259"/>
      <c r="O133" s="94"/>
    </row>
    <row r="134" spans="1:15" ht="13.5" thickBot="1" x14ac:dyDescent="0.25">
      <c r="A134" s="238" t="s">
        <v>293</v>
      </c>
      <c r="B134" s="257">
        <v>9806905.1511950511</v>
      </c>
      <c r="C134" s="257">
        <v>13416983.919154515</v>
      </c>
      <c r="D134" s="257">
        <v>15739007.282789337</v>
      </c>
      <c r="E134" s="257">
        <v>26078723.922737837</v>
      </c>
      <c r="F134" s="257">
        <v>37149631.568336241</v>
      </c>
      <c r="G134" s="257">
        <v>38660825.874621719</v>
      </c>
      <c r="H134" s="257">
        <v>58290746.051817536</v>
      </c>
      <c r="I134" s="257">
        <v>82748692.124687284</v>
      </c>
      <c r="J134" s="257">
        <v>53349396.147854939</v>
      </c>
      <c r="K134" s="257">
        <v>37067447.536885299</v>
      </c>
      <c r="L134" s="257">
        <v>28176942.753881074</v>
      </c>
      <c r="M134" s="257">
        <v>24104477.194689032</v>
      </c>
      <c r="N134" s="259"/>
      <c r="O134" s="94"/>
    </row>
    <row r="135" spans="1:15" ht="13.5" thickBot="1" x14ac:dyDescent="0.25">
      <c r="A135" s="238" t="s">
        <v>291</v>
      </c>
      <c r="B135" s="257">
        <v>16409697.132200206</v>
      </c>
      <c r="C135" s="257">
        <v>21803405.756192148</v>
      </c>
      <c r="D135" s="257">
        <v>24794587.504718766</v>
      </c>
      <c r="E135" s="257">
        <v>40044674.965943836</v>
      </c>
      <c r="F135" s="257">
        <v>26468708.021218758</v>
      </c>
      <c r="G135" s="257">
        <v>27825095.294894774</v>
      </c>
      <c r="H135" s="257">
        <v>52316172.135202929</v>
      </c>
      <c r="I135" s="257">
        <v>78706383.437947363</v>
      </c>
      <c r="J135" s="257">
        <v>47445514.696505345</v>
      </c>
      <c r="K135" s="257">
        <v>15243655.961360041</v>
      </c>
      <c r="L135" s="257">
        <v>11478353.996970018</v>
      </c>
      <c r="M135" s="257">
        <v>9575443.7081669215</v>
      </c>
      <c r="N135" s="259"/>
      <c r="O135" s="94"/>
    </row>
    <row r="136" spans="1:15" ht="13.5" thickBot="1" x14ac:dyDescent="0.25">
      <c r="A136" s="238" t="s">
        <v>297</v>
      </c>
      <c r="B136" s="257">
        <v>6086628.7901748503</v>
      </c>
      <c r="C136" s="257">
        <v>8575976.8077997938</v>
      </c>
      <c r="D136" s="257">
        <v>9972523.237510791</v>
      </c>
      <c r="E136" s="257">
        <v>16230341.187154517</v>
      </c>
      <c r="F136" s="257">
        <v>9650790.9433637876</v>
      </c>
      <c r="G136" s="257">
        <v>10501752.168985467</v>
      </c>
      <c r="H136" s="257">
        <v>16961610.492388096</v>
      </c>
      <c r="I136" s="257">
        <v>25136535.183081664</v>
      </c>
      <c r="J136" s="257">
        <v>15962620.026671922</v>
      </c>
      <c r="K136" s="257">
        <v>15290366.377992354</v>
      </c>
      <c r="L136" s="257">
        <v>11836021.431115311</v>
      </c>
      <c r="M136" s="257">
        <v>10462705.524646066</v>
      </c>
      <c r="N136" s="259"/>
      <c r="O136" s="94"/>
    </row>
    <row r="137" spans="1:15" ht="13.5" thickBot="1" x14ac:dyDescent="0.25">
      <c r="A137" s="238" t="s">
        <v>295</v>
      </c>
      <c r="B137" s="257">
        <v>4315796.8344290853</v>
      </c>
      <c r="C137" s="257">
        <v>6049072.9086931376</v>
      </c>
      <c r="D137" s="257">
        <v>6923243.4270053096</v>
      </c>
      <c r="E137" s="257">
        <v>10928781.178845111</v>
      </c>
      <c r="F137" s="257">
        <v>10485710.437797669</v>
      </c>
      <c r="G137" s="257">
        <v>11751790.519320786</v>
      </c>
      <c r="H137" s="257">
        <v>19220916.398535423</v>
      </c>
      <c r="I137" s="257">
        <v>29471513.672773633</v>
      </c>
      <c r="J137" s="257">
        <v>17443849.225327</v>
      </c>
      <c r="K137" s="257">
        <v>10863030.624864273</v>
      </c>
      <c r="L137" s="257">
        <v>8071167.0180889983</v>
      </c>
      <c r="M137" s="257">
        <v>7142924.4499721816</v>
      </c>
      <c r="N137" s="259"/>
      <c r="O137" s="94"/>
    </row>
    <row r="138" spans="1:15" ht="13.5" thickBot="1" x14ac:dyDescent="0.25">
      <c r="A138" s="238" t="s">
        <v>298</v>
      </c>
      <c r="B138" s="257">
        <v>56583.120529875669</v>
      </c>
      <c r="C138" s="257">
        <v>73439.974485900777</v>
      </c>
      <c r="D138" s="257">
        <v>99756.94106532482</v>
      </c>
      <c r="E138" s="257">
        <v>151393.26975712669</v>
      </c>
      <c r="F138" s="257">
        <v>166318.8381302667</v>
      </c>
      <c r="G138" s="257">
        <v>179487.9121129112</v>
      </c>
      <c r="H138" s="257">
        <v>481467.7299835732</v>
      </c>
      <c r="I138" s="257">
        <v>749572.03516214038</v>
      </c>
      <c r="J138" s="257">
        <v>449209.76865411736</v>
      </c>
      <c r="K138" s="257">
        <v>0</v>
      </c>
      <c r="L138" s="257">
        <v>0</v>
      </c>
      <c r="M138" s="257">
        <v>0</v>
      </c>
      <c r="N138" s="259"/>
      <c r="O138" s="94"/>
    </row>
    <row r="139" spans="1:15" ht="13.5" thickBot="1" x14ac:dyDescent="0.25">
      <c r="A139" s="240" t="s">
        <v>284</v>
      </c>
      <c r="B139" s="260">
        <f>SUM(B132:B138)</f>
        <v>71825296.98289904</v>
      </c>
      <c r="C139" s="260">
        <f t="shared" ref="C139:M139" si="8">SUM(C132:C138)</f>
        <v>98270321.53027603</v>
      </c>
      <c r="D139" s="260">
        <f t="shared" si="8"/>
        <v>114218047.88651009</v>
      </c>
      <c r="E139" s="260">
        <f t="shared" si="8"/>
        <v>190450435.43355206</v>
      </c>
      <c r="F139" s="260">
        <f t="shared" si="8"/>
        <v>177668111.92395824</v>
      </c>
      <c r="G139" s="260">
        <f t="shared" si="8"/>
        <v>188033448.72593302</v>
      </c>
      <c r="H139" s="260">
        <f t="shared" si="8"/>
        <v>271724918.93922091</v>
      </c>
      <c r="I139" s="260">
        <f t="shared" si="8"/>
        <v>400642264.94322181</v>
      </c>
      <c r="J139" s="260">
        <f t="shared" si="8"/>
        <v>247564308.62899733</v>
      </c>
      <c r="K139" s="260">
        <f t="shared" si="8"/>
        <v>178640785.84113109</v>
      </c>
      <c r="L139" s="260">
        <f t="shared" si="8"/>
        <v>134593161.00285897</v>
      </c>
      <c r="M139" s="260">
        <f t="shared" si="8"/>
        <v>117702124.41294202</v>
      </c>
      <c r="N139" s="646">
        <f>SUM(B139:M139)</f>
        <v>2191333226.2515006</v>
      </c>
      <c r="O139" s="94"/>
    </row>
    <row r="140" spans="1:15" ht="13.5" thickBot="1" x14ac:dyDescent="0.25">
      <c r="A140" s="261" t="s">
        <v>303</v>
      </c>
      <c r="B140" s="246">
        <f>B139/$N$139</f>
        <v>3.2776985317638591E-2</v>
      </c>
      <c r="C140" s="246">
        <f t="shared" ref="C140:M140" si="9">C139/$N$139</f>
        <v>4.4844992241721927E-2</v>
      </c>
      <c r="D140" s="246">
        <f t="shared" si="9"/>
        <v>5.2122628598066635E-2</v>
      </c>
      <c r="E140" s="246">
        <f t="shared" si="9"/>
        <v>8.6910759692781628E-2</v>
      </c>
      <c r="F140" s="246">
        <f t="shared" si="9"/>
        <v>8.1077633376589506E-2</v>
      </c>
      <c r="G140" s="246">
        <f t="shared" si="9"/>
        <v>8.5807784262726408E-2</v>
      </c>
      <c r="H140" s="246">
        <f t="shared" si="9"/>
        <v>0.12399981695345995</v>
      </c>
      <c r="I140" s="246">
        <f t="shared" si="9"/>
        <v>0.18283037017996634</v>
      </c>
      <c r="J140" s="246">
        <f t="shared" si="9"/>
        <v>0.11297428691504001</v>
      </c>
      <c r="K140" s="246">
        <f t="shared" si="9"/>
        <v>8.1521506497080967E-2</v>
      </c>
      <c r="L140" s="246">
        <f t="shared" si="9"/>
        <v>6.1420672762350401E-2</v>
      </c>
      <c r="M140" s="246">
        <f t="shared" si="9"/>
        <v>5.3712563202577605E-2</v>
      </c>
      <c r="N140" s="221">
        <f>SUM(B140:M140)</f>
        <v>1</v>
      </c>
    </row>
    <row r="141" spans="1:15" x14ac:dyDescent="0.2"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</row>
  </sheetData>
  <mergeCells count="3">
    <mergeCell ref="A4:J4"/>
    <mergeCell ref="A7:E7"/>
    <mergeCell ref="A108:J108"/>
  </mergeCells>
  <conditionalFormatting sqref="I10:K18 I22:K30 I34:K42">
    <cfRule type="cellIs" dxfId="0" priority="1" stopIfTrue="1" operator="notEqual">
      <formula>0</formula>
    </cfRule>
  </conditionalFormatting>
  <pageMargins left="0.75" right="0.75" top="1" bottom="1" header="0" footer="0"/>
  <pageSetup paperSize="9" scale="4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569"/>
  <sheetViews>
    <sheetView zoomScale="80" zoomScaleNormal="80" workbookViewId="0">
      <selection activeCell="L5" sqref="L5"/>
    </sheetView>
  </sheetViews>
  <sheetFormatPr baseColWidth="10" defaultRowHeight="12.75" x14ac:dyDescent="0.2"/>
  <cols>
    <col min="1" max="1" width="48.85546875" style="23" customWidth="1"/>
    <col min="2" max="2" width="16.5703125" style="23" customWidth="1"/>
    <col min="3" max="4" width="14.7109375" style="23" customWidth="1"/>
    <col min="5" max="5" width="16.7109375" style="23" customWidth="1"/>
    <col min="6" max="6" width="18.140625" style="23" customWidth="1"/>
    <col min="7" max="7" width="15" style="23" customWidth="1"/>
    <col min="8" max="8" width="17" style="23" customWidth="1"/>
    <col min="9" max="9" width="15.42578125" style="23" customWidth="1"/>
    <col min="10" max="10" width="15" style="23" customWidth="1"/>
    <col min="11" max="12" width="13.5703125" style="23" customWidth="1"/>
    <col min="13" max="13" width="14.28515625" style="23" customWidth="1"/>
    <col min="14" max="14" width="16.28515625" style="23" customWidth="1"/>
    <col min="15" max="15" width="13.7109375" style="23" bestFit="1" customWidth="1"/>
    <col min="16" max="256" width="11.42578125" style="23"/>
    <col min="257" max="257" width="50.140625" style="23" bestFit="1" customWidth="1"/>
    <col min="258" max="258" width="16.28515625" style="23" bestFit="1" customWidth="1"/>
    <col min="259" max="259" width="18" style="23" customWidth="1"/>
    <col min="260" max="260" width="20.42578125" style="23" customWidth="1"/>
    <col min="261" max="261" width="15.85546875" style="23" customWidth="1"/>
    <col min="262" max="262" width="14.7109375" style="23" customWidth="1"/>
    <col min="263" max="263" width="13.42578125" style="23" customWidth="1"/>
    <col min="264" max="264" width="14.42578125" style="23" customWidth="1"/>
    <col min="265" max="265" width="13.5703125" style="23" customWidth="1"/>
    <col min="266" max="266" width="14.140625" style="23" customWidth="1"/>
    <col min="267" max="269" width="12.7109375" style="23" bestFit="1" customWidth="1"/>
    <col min="270" max="270" width="15" style="23" customWidth="1"/>
    <col min="271" max="271" width="13.7109375" style="23" bestFit="1" customWidth="1"/>
    <col min="272" max="512" width="11.42578125" style="23"/>
    <col min="513" max="513" width="50.140625" style="23" bestFit="1" customWidth="1"/>
    <col min="514" max="514" width="16.28515625" style="23" bestFit="1" customWidth="1"/>
    <col min="515" max="515" width="18" style="23" customWidth="1"/>
    <col min="516" max="516" width="20.42578125" style="23" customWidth="1"/>
    <col min="517" max="517" width="15.85546875" style="23" customWidth="1"/>
    <col min="518" max="518" width="14.7109375" style="23" customWidth="1"/>
    <col min="519" max="519" width="13.42578125" style="23" customWidth="1"/>
    <col min="520" max="520" width="14.42578125" style="23" customWidth="1"/>
    <col min="521" max="521" width="13.5703125" style="23" customWidth="1"/>
    <col min="522" max="522" width="14.140625" style="23" customWidth="1"/>
    <col min="523" max="525" width="12.7109375" style="23" bestFit="1" customWidth="1"/>
    <col min="526" max="526" width="15" style="23" customWidth="1"/>
    <col min="527" max="527" width="13.7109375" style="23" bestFit="1" customWidth="1"/>
    <col min="528" max="768" width="11.42578125" style="23"/>
    <col min="769" max="769" width="50.140625" style="23" bestFit="1" customWidth="1"/>
    <col min="770" max="770" width="16.28515625" style="23" bestFit="1" customWidth="1"/>
    <col min="771" max="771" width="18" style="23" customWidth="1"/>
    <col min="772" max="772" width="20.42578125" style="23" customWidth="1"/>
    <col min="773" max="773" width="15.85546875" style="23" customWidth="1"/>
    <col min="774" max="774" width="14.7109375" style="23" customWidth="1"/>
    <col min="775" max="775" width="13.42578125" style="23" customWidth="1"/>
    <col min="776" max="776" width="14.42578125" style="23" customWidth="1"/>
    <col min="777" max="777" width="13.5703125" style="23" customWidth="1"/>
    <col min="778" max="778" width="14.140625" style="23" customWidth="1"/>
    <col min="779" max="781" width="12.7109375" style="23" bestFit="1" customWidth="1"/>
    <col min="782" max="782" width="15" style="23" customWidth="1"/>
    <col min="783" max="783" width="13.7109375" style="23" bestFit="1" customWidth="1"/>
    <col min="784" max="1024" width="11.42578125" style="23"/>
    <col min="1025" max="1025" width="50.140625" style="23" bestFit="1" customWidth="1"/>
    <col min="1026" max="1026" width="16.28515625" style="23" bestFit="1" customWidth="1"/>
    <col min="1027" max="1027" width="18" style="23" customWidth="1"/>
    <col min="1028" max="1028" width="20.42578125" style="23" customWidth="1"/>
    <col min="1029" max="1029" width="15.85546875" style="23" customWidth="1"/>
    <col min="1030" max="1030" width="14.7109375" style="23" customWidth="1"/>
    <col min="1031" max="1031" width="13.42578125" style="23" customWidth="1"/>
    <col min="1032" max="1032" width="14.42578125" style="23" customWidth="1"/>
    <col min="1033" max="1033" width="13.5703125" style="23" customWidth="1"/>
    <col min="1034" max="1034" width="14.140625" style="23" customWidth="1"/>
    <col min="1035" max="1037" width="12.7109375" style="23" bestFit="1" customWidth="1"/>
    <col min="1038" max="1038" width="15" style="23" customWidth="1"/>
    <col min="1039" max="1039" width="13.7109375" style="23" bestFit="1" customWidth="1"/>
    <col min="1040" max="1280" width="11.42578125" style="23"/>
    <col min="1281" max="1281" width="50.140625" style="23" bestFit="1" customWidth="1"/>
    <col min="1282" max="1282" width="16.28515625" style="23" bestFit="1" customWidth="1"/>
    <col min="1283" max="1283" width="18" style="23" customWidth="1"/>
    <col min="1284" max="1284" width="20.42578125" style="23" customWidth="1"/>
    <col min="1285" max="1285" width="15.85546875" style="23" customWidth="1"/>
    <col min="1286" max="1286" width="14.7109375" style="23" customWidth="1"/>
    <col min="1287" max="1287" width="13.42578125" style="23" customWidth="1"/>
    <col min="1288" max="1288" width="14.42578125" style="23" customWidth="1"/>
    <col min="1289" max="1289" width="13.5703125" style="23" customWidth="1"/>
    <col min="1290" max="1290" width="14.140625" style="23" customWidth="1"/>
    <col min="1291" max="1293" width="12.7109375" style="23" bestFit="1" customWidth="1"/>
    <col min="1294" max="1294" width="15" style="23" customWidth="1"/>
    <col min="1295" max="1295" width="13.7109375" style="23" bestFit="1" customWidth="1"/>
    <col min="1296" max="1536" width="11.42578125" style="23"/>
    <col min="1537" max="1537" width="50.140625" style="23" bestFit="1" customWidth="1"/>
    <col min="1538" max="1538" width="16.28515625" style="23" bestFit="1" customWidth="1"/>
    <col min="1539" max="1539" width="18" style="23" customWidth="1"/>
    <col min="1540" max="1540" width="20.42578125" style="23" customWidth="1"/>
    <col min="1541" max="1541" width="15.85546875" style="23" customWidth="1"/>
    <col min="1542" max="1542" width="14.7109375" style="23" customWidth="1"/>
    <col min="1543" max="1543" width="13.42578125" style="23" customWidth="1"/>
    <col min="1544" max="1544" width="14.42578125" style="23" customWidth="1"/>
    <col min="1545" max="1545" width="13.5703125" style="23" customWidth="1"/>
    <col min="1546" max="1546" width="14.140625" style="23" customWidth="1"/>
    <col min="1547" max="1549" width="12.7109375" style="23" bestFit="1" customWidth="1"/>
    <col min="1550" max="1550" width="15" style="23" customWidth="1"/>
    <col min="1551" max="1551" width="13.7109375" style="23" bestFit="1" customWidth="1"/>
    <col min="1552" max="1792" width="11.42578125" style="23"/>
    <col min="1793" max="1793" width="50.140625" style="23" bestFit="1" customWidth="1"/>
    <col min="1794" max="1794" width="16.28515625" style="23" bestFit="1" customWidth="1"/>
    <col min="1795" max="1795" width="18" style="23" customWidth="1"/>
    <col min="1796" max="1796" width="20.42578125" style="23" customWidth="1"/>
    <col min="1797" max="1797" width="15.85546875" style="23" customWidth="1"/>
    <col min="1798" max="1798" width="14.7109375" style="23" customWidth="1"/>
    <col min="1799" max="1799" width="13.42578125" style="23" customWidth="1"/>
    <col min="1800" max="1800" width="14.42578125" style="23" customWidth="1"/>
    <col min="1801" max="1801" width="13.5703125" style="23" customWidth="1"/>
    <col min="1802" max="1802" width="14.140625" style="23" customWidth="1"/>
    <col min="1803" max="1805" width="12.7109375" style="23" bestFit="1" customWidth="1"/>
    <col min="1806" max="1806" width="15" style="23" customWidth="1"/>
    <col min="1807" max="1807" width="13.7109375" style="23" bestFit="1" customWidth="1"/>
    <col min="1808" max="2048" width="11.42578125" style="23"/>
    <col min="2049" max="2049" width="50.140625" style="23" bestFit="1" customWidth="1"/>
    <col min="2050" max="2050" width="16.28515625" style="23" bestFit="1" customWidth="1"/>
    <col min="2051" max="2051" width="18" style="23" customWidth="1"/>
    <col min="2052" max="2052" width="20.42578125" style="23" customWidth="1"/>
    <col min="2053" max="2053" width="15.85546875" style="23" customWidth="1"/>
    <col min="2054" max="2054" width="14.7109375" style="23" customWidth="1"/>
    <col min="2055" max="2055" width="13.42578125" style="23" customWidth="1"/>
    <col min="2056" max="2056" width="14.42578125" style="23" customWidth="1"/>
    <col min="2057" max="2057" width="13.5703125" style="23" customWidth="1"/>
    <col min="2058" max="2058" width="14.140625" style="23" customWidth="1"/>
    <col min="2059" max="2061" width="12.7109375" style="23" bestFit="1" customWidth="1"/>
    <col min="2062" max="2062" width="15" style="23" customWidth="1"/>
    <col min="2063" max="2063" width="13.7109375" style="23" bestFit="1" customWidth="1"/>
    <col min="2064" max="2304" width="11.42578125" style="23"/>
    <col min="2305" max="2305" width="50.140625" style="23" bestFit="1" customWidth="1"/>
    <col min="2306" max="2306" width="16.28515625" style="23" bestFit="1" customWidth="1"/>
    <col min="2307" max="2307" width="18" style="23" customWidth="1"/>
    <col min="2308" max="2308" width="20.42578125" style="23" customWidth="1"/>
    <col min="2309" max="2309" width="15.85546875" style="23" customWidth="1"/>
    <col min="2310" max="2310" width="14.7109375" style="23" customWidth="1"/>
    <col min="2311" max="2311" width="13.42578125" style="23" customWidth="1"/>
    <col min="2312" max="2312" width="14.42578125" style="23" customWidth="1"/>
    <col min="2313" max="2313" width="13.5703125" style="23" customWidth="1"/>
    <col min="2314" max="2314" width="14.140625" style="23" customWidth="1"/>
    <col min="2315" max="2317" width="12.7109375" style="23" bestFit="1" customWidth="1"/>
    <col min="2318" max="2318" width="15" style="23" customWidth="1"/>
    <col min="2319" max="2319" width="13.7109375" style="23" bestFit="1" customWidth="1"/>
    <col min="2320" max="2560" width="11.42578125" style="23"/>
    <col min="2561" max="2561" width="50.140625" style="23" bestFit="1" customWidth="1"/>
    <col min="2562" max="2562" width="16.28515625" style="23" bestFit="1" customWidth="1"/>
    <col min="2563" max="2563" width="18" style="23" customWidth="1"/>
    <col min="2564" max="2564" width="20.42578125" style="23" customWidth="1"/>
    <col min="2565" max="2565" width="15.85546875" style="23" customWidth="1"/>
    <col min="2566" max="2566" width="14.7109375" style="23" customWidth="1"/>
    <col min="2567" max="2567" width="13.42578125" style="23" customWidth="1"/>
    <col min="2568" max="2568" width="14.42578125" style="23" customWidth="1"/>
    <col min="2569" max="2569" width="13.5703125" style="23" customWidth="1"/>
    <col min="2570" max="2570" width="14.140625" style="23" customWidth="1"/>
    <col min="2571" max="2573" width="12.7109375" style="23" bestFit="1" customWidth="1"/>
    <col min="2574" max="2574" width="15" style="23" customWidth="1"/>
    <col min="2575" max="2575" width="13.7109375" style="23" bestFit="1" customWidth="1"/>
    <col min="2576" max="2816" width="11.42578125" style="23"/>
    <col min="2817" max="2817" width="50.140625" style="23" bestFit="1" customWidth="1"/>
    <col min="2818" max="2818" width="16.28515625" style="23" bestFit="1" customWidth="1"/>
    <col min="2819" max="2819" width="18" style="23" customWidth="1"/>
    <col min="2820" max="2820" width="20.42578125" style="23" customWidth="1"/>
    <col min="2821" max="2821" width="15.85546875" style="23" customWidth="1"/>
    <col min="2822" max="2822" width="14.7109375" style="23" customWidth="1"/>
    <col min="2823" max="2823" width="13.42578125" style="23" customWidth="1"/>
    <col min="2824" max="2824" width="14.42578125" style="23" customWidth="1"/>
    <col min="2825" max="2825" width="13.5703125" style="23" customWidth="1"/>
    <col min="2826" max="2826" width="14.140625" style="23" customWidth="1"/>
    <col min="2827" max="2829" width="12.7109375" style="23" bestFit="1" customWidth="1"/>
    <col min="2830" max="2830" width="15" style="23" customWidth="1"/>
    <col min="2831" max="2831" width="13.7109375" style="23" bestFit="1" customWidth="1"/>
    <col min="2832" max="3072" width="11.42578125" style="23"/>
    <col min="3073" max="3073" width="50.140625" style="23" bestFit="1" customWidth="1"/>
    <col min="3074" max="3074" width="16.28515625" style="23" bestFit="1" customWidth="1"/>
    <col min="3075" max="3075" width="18" style="23" customWidth="1"/>
    <col min="3076" max="3076" width="20.42578125" style="23" customWidth="1"/>
    <col min="3077" max="3077" width="15.85546875" style="23" customWidth="1"/>
    <col min="3078" max="3078" width="14.7109375" style="23" customWidth="1"/>
    <col min="3079" max="3079" width="13.42578125" style="23" customWidth="1"/>
    <col min="3080" max="3080" width="14.42578125" style="23" customWidth="1"/>
    <col min="3081" max="3081" width="13.5703125" style="23" customWidth="1"/>
    <col min="3082" max="3082" width="14.140625" style="23" customWidth="1"/>
    <col min="3083" max="3085" width="12.7109375" style="23" bestFit="1" customWidth="1"/>
    <col min="3086" max="3086" width="15" style="23" customWidth="1"/>
    <col min="3087" max="3087" width="13.7109375" style="23" bestFit="1" customWidth="1"/>
    <col min="3088" max="3328" width="11.42578125" style="23"/>
    <col min="3329" max="3329" width="50.140625" style="23" bestFit="1" customWidth="1"/>
    <col min="3330" max="3330" width="16.28515625" style="23" bestFit="1" customWidth="1"/>
    <col min="3331" max="3331" width="18" style="23" customWidth="1"/>
    <col min="3332" max="3332" width="20.42578125" style="23" customWidth="1"/>
    <col min="3333" max="3333" width="15.85546875" style="23" customWidth="1"/>
    <col min="3334" max="3334" width="14.7109375" style="23" customWidth="1"/>
    <col min="3335" max="3335" width="13.42578125" style="23" customWidth="1"/>
    <col min="3336" max="3336" width="14.42578125" style="23" customWidth="1"/>
    <col min="3337" max="3337" width="13.5703125" style="23" customWidth="1"/>
    <col min="3338" max="3338" width="14.140625" style="23" customWidth="1"/>
    <col min="3339" max="3341" width="12.7109375" style="23" bestFit="1" customWidth="1"/>
    <col min="3342" max="3342" width="15" style="23" customWidth="1"/>
    <col min="3343" max="3343" width="13.7109375" style="23" bestFit="1" customWidth="1"/>
    <col min="3344" max="3584" width="11.42578125" style="23"/>
    <col min="3585" max="3585" width="50.140625" style="23" bestFit="1" customWidth="1"/>
    <col min="3586" max="3586" width="16.28515625" style="23" bestFit="1" customWidth="1"/>
    <col min="3587" max="3587" width="18" style="23" customWidth="1"/>
    <col min="3588" max="3588" width="20.42578125" style="23" customWidth="1"/>
    <col min="3589" max="3589" width="15.85546875" style="23" customWidth="1"/>
    <col min="3590" max="3590" width="14.7109375" style="23" customWidth="1"/>
    <col min="3591" max="3591" width="13.42578125" style="23" customWidth="1"/>
    <col min="3592" max="3592" width="14.42578125" style="23" customWidth="1"/>
    <col min="3593" max="3593" width="13.5703125" style="23" customWidth="1"/>
    <col min="3594" max="3594" width="14.140625" style="23" customWidth="1"/>
    <col min="3595" max="3597" width="12.7109375" style="23" bestFit="1" customWidth="1"/>
    <col min="3598" max="3598" width="15" style="23" customWidth="1"/>
    <col min="3599" max="3599" width="13.7109375" style="23" bestFit="1" customWidth="1"/>
    <col min="3600" max="3840" width="11.42578125" style="23"/>
    <col min="3841" max="3841" width="50.140625" style="23" bestFit="1" customWidth="1"/>
    <col min="3842" max="3842" width="16.28515625" style="23" bestFit="1" customWidth="1"/>
    <col min="3843" max="3843" width="18" style="23" customWidth="1"/>
    <col min="3844" max="3844" width="20.42578125" style="23" customWidth="1"/>
    <col min="3845" max="3845" width="15.85546875" style="23" customWidth="1"/>
    <col min="3846" max="3846" width="14.7109375" style="23" customWidth="1"/>
    <col min="3847" max="3847" width="13.42578125" style="23" customWidth="1"/>
    <col min="3848" max="3848" width="14.42578125" style="23" customWidth="1"/>
    <col min="3849" max="3849" width="13.5703125" style="23" customWidth="1"/>
    <col min="3850" max="3850" width="14.140625" style="23" customWidth="1"/>
    <col min="3851" max="3853" width="12.7109375" style="23" bestFit="1" customWidth="1"/>
    <col min="3854" max="3854" width="15" style="23" customWidth="1"/>
    <col min="3855" max="3855" width="13.7109375" style="23" bestFit="1" customWidth="1"/>
    <col min="3856" max="4096" width="11.42578125" style="23"/>
    <col min="4097" max="4097" width="50.140625" style="23" bestFit="1" customWidth="1"/>
    <col min="4098" max="4098" width="16.28515625" style="23" bestFit="1" customWidth="1"/>
    <col min="4099" max="4099" width="18" style="23" customWidth="1"/>
    <col min="4100" max="4100" width="20.42578125" style="23" customWidth="1"/>
    <col min="4101" max="4101" width="15.85546875" style="23" customWidth="1"/>
    <col min="4102" max="4102" width="14.7109375" style="23" customWidth="1"/>
    <col min="4103" max="4103" width="13.42578125" style="23" customWidth="1"/>
    <col min="4104" max="4104" width="14.42578125" style="23" customWidth="1"/>
    <col min="4105" max="4105" width="13.5703125" style="23" customWidth="1"/>
    <col min="4106" max="4106" width="14.140625" style="23" customWidth="1"/>
    <col min="4107" max="4109" width="12.7109375" style="23" bestFit="1" customWidth="1"/>
    <col min="4110" max="4110" width="15" style="23" customWidth="1"/>
    <col min="4111" max="4111" width="13.7109375" style="23" bestFit="1" customWidth="1"/>
    <col min="4112" max="4352" width="11.42578125" style="23"/>
    <col min="4353" max="4353" width="50.140625" style="23" bestFit="1" customWidth="1"/>
    <col min="4354" max="4354" width="16.28515625" style="23" bestFit="1" customWidth="1"/>
    <col min="4355" max="4355" width="18" style="23" customWidth="1"/>
    <col min="4356" max="4356" width="20.42578125" style="23" customWidth="1"/>
    <col min="4357" max="4357" width="15.85546875" style="23" customWidth="1"/>
    <col min="4358" max="4358" width="14.7109375" style="23" customWidth="1"/>
    <col min="4359" max="4359" width="13.42578125" style="23" customWidth="1"/>
    <col min="4360" max="4360" width="14.42578125" style="23" customWidth="1"/>
    <col min="4361" max="4361" width="13.5703125" style="23" customWidth="1"/>
    <col min="4362" max="4362" width="14.140625" style="23" customWidth="1"/>
    <col min="4363" max="4365" width="12.7109375" style="23" bestFit="1" customWidth="1"/>
    <col min="4366" max="4366" width="15" style="23" customWidth="1"/>
    <col min="4367" max="4367" width="13.7109375" style="23" bestFit="1" customWidth="1"/>
    <col min="4368" max="4608" width="11.42578125" style="23"/>
    <col min="4609" max="4609" width="50.140625" style="23" bestFit="1" customWidth="1"/>
    <col min="4610" max="4610" width="16.28515625" style="23" bestFit="1" customWidth="1"/>
    <col min="4611" max="4611" width="18" style="23" customWidth="1"/>
    <col min="4612" max="4612" width="20.42578125" style="23" customWidth="1"/>
    <col min="4613" max="4613" width="15.85546875" style="23" customWidth="1"/>
    <col min="4614" max="4614" width="14.7109375" style="23" customWidth="1"/>
    <col min="4615" max="4615" width="13.42578125" style="23" customWidth="1"/>
    <col min="4616" max="4616" width="14.42578125" style="23" customWidth="1"/>
    <col min="4617" max="4617" width="13.5703125" style="23" customWidth="1"/>
    <col min="4618" max="4618" width="14.140625" style="23" customWidth="1"/>
    <col min="4619" max="4621" width="12.7109375" style="23" bestFit="1" customWidth="1"/>
    <col min="4622" max="4622" width="15" style="23" customWidth="1"/>
    <col min="4623" max="4623" width="13.7109375" style="23" bestFit="1" customWidth="1"/>
    <col min="4624" max="4864" width="11.42578125" style="23"/>
    <col min="4865" max="4865" width="50.140625" style="23" bestFit="1" customWidth="1"/>
    <col min="4866" max="4866" width="16.28515625" style="23" bestFit="1" customWidth="1"/>
    <col min="4867" max="4867" width="18" style="23" customWidth="1"/>
    <col min="4868" max="4868" width="20.42578125" style="23" customWidth="1"/>
    <col min="4869" max="4869" width="15.85546875" style="23" customWidth="1"/>
    <col min="4870" max="4870" width="14.7109375" style="23" customWidth="1"/>
    <col min="4871" max="4871" width="13.42578125" style="23" customWidth="1"/>
    <col min="4872" max="4872" width="14.42578125" style="23" customWidth="1"/>
    <col min="4873" max="4873" width="13.5703125" style="23" customWidth="1"/>
    <col min="4874" max="4874" width="14.140625" style="23" customWidth="1"/>
    <col min="4875" max="4877" width="12.7109375" style="23" bestFit="1" customWidth="1"/>
    <col min="4878" max="4878" width="15" style="23" customWidth="1"/>
    <col min="4879" max="4879" width="13.7109375" style="23" bestFit="1" customWidth="1"/>
    <col min="4880" max="5120" width="11.42578125" style="23"/>
    <col min="5121" max="5121" width="50.140625" style="23" bestFit="1" customWidth="1"/>
    <col min="5122" max="5122" width="16.28515625" style="23" bestFit="1" customWidth="1"/>
    <col min="5123" max="5123" width="18" style="23" customWidth="1"/>
    <col min="5124" max="5124" width="20.42578125" style="23" customWidth="1"/>
    <col min="5125" max="5125" width="15.85546875" style="23" customWidth="1"/>
    <col min="5126" max="5126" width="14.7109375" style="23" customWidth="1"/>
    <col min="5127" max="5127" width="13.42578125" style="23" customWidth="1"/>
    <col min="5128" max="5128" width="14.42578125" style="23" customWidth="1"/>
    <col min="5129" max="5129" width="13.5703125" style="23" customWidth="1"/>
    <col min="5130" max="5130" width="14.140625" style="23" customWidth="1"/>
    <col min="5131" max="5133" width="12.7109375" style="23" bestFit="1" customWidth="1"/>
    <col min="5134" max="5134" width="15" style="23" customWidth="1"/>
    <col min="5135" max="5135" width="13.7109375" style="23" bestFit="1" customWidth="1"/>
    <col min="5136" max="5376" width="11.42578125" style="23"/>
    <col min="5377" max="5377" width="50.140625" style="23" bestFit="1" customWidth="1"/>
    <col min="5378" max="5378" width="16.28515625" style="23" bestFit="1" customWidth="1"/>
    <col min="5379" max="5379" width="18" style="23" customWidth="1"/>
    <col min="5380" max="5380" width="20.42578125" style="23" customWidth="1"/>
    <col min="5381" max="5381" width="15.85546875" style="23" customWidth="1"/>
    <col min="5382" max="5382" width="14.7109375" style="23" customWidth="1"/>
    <col min="5383" max="5383" width="13.42578125" style="23" customWidth="1"/>
    <col min="5384" max="5384" width="14.42578125" style="23" customWidth="1"/>
    <col min="5385" max="5385" width="13.5703125" style="23" customWidth="1"/>
    <col min="5386" max="5386" width="14.140625" style="23" customWidth="1"/>
    <col min="5387" max="5389" width="12.7109375" style="23" bestFit="1" customWidth="1"/>
    <col min="5390" max="5390" width="15" style="23" customWidth="1"/>
    <col min="5391" max="5391" width="13.7109375" style="23" bestFit="1" customWidth="1"/>
    <col min="5392" max="5632" width="11.42578125" style="23"/>
    <col min="5633" max="5633" width="50.140625" style="23" bestFit="1" customWidth="1"/>
    <col min="5634" max="5634" width="16.28515625" style="23" bestFit="1" customWidth="1"/>
    <col min="5635" max="5635" width="18" style="23" customWidth="1"/>
    <col min="5636" max="5636" width="20.42578125" style="23" customWidth="1"/>
    <col min="5637" max="5637" width="15.85546875" style="23" customWidth="1"/>
    <col min="5638" max="5638" width="14.7109375" style="23" customWidth="1"/>
    <col min="5639" max="5639" width="13.42578125" style="23" customWidth="1"/>
    <col min="5640" max="5640" width="14.42578125" style="23" customWidth="1"/>
    <col min="5641" max="5641" width="13.5703125" style="23" customWidth="1"/>
    <col min="5642" max="5642" width="14.140625" style="23" customWidth="1"/>
    <col min="5643" max="5645" width="12.7109375" style="23" bestFit="1" customWidth="1"/>
    <col min="5646" max="5646" width="15" style="23" customWidth="1"/>
    <col min="5647" max="5647" width="13.7109375" style="23" bestFit="1" customWidth="1"/>
    <col min="5648" max="5888" width="11.42578125" style="23"/>
    <col min="5889" max="5889" width="50.140625" style="23" bestFit="1" customWidth="1"/>
    <col min="5890" max="5890" width="16.28515625" style="23" bestFit="1" customWidth="1"/>
    <col min="5891" max="5891" width="18" style="23" customWidth="1"/>
    <col min="5892" max="5892" width="20.42578125" style="23" customWidth="1"/>
    <col min="5893" max="5893" width="15.85546875" style="23" customWidth="1"/>
    <col min="5894" max="5894" width="14.7109375" style="23" customWidth="1"/>
    <col min="5895" max="5895" width="13.42578125" style="23" customWidth="1"/>
    <col min="5896" max="5896" width="14.42578125" style="23" customWidth="1"/>
    <col min="5897" max="5897" width="13.5703125" style="23" customWidth="1"/>
    <col min="5898" max="5898" width="14.140625" style="23" customWidth="1"/>
    <col min="5899" max="5901" width="12.7109375" style="23" bestFit="1" customWidth="1"/>
    <col min="5902" max="5902" width="15" style="23" customWidth="1"/>
    <col min="5903" max="5903" width="13.7109375" style="23" bestFit="1" customWidth="1"/>
    <col min="5904" max="6144" width="11.42578125" style="23"/>
    <col min="6145" max="6145" width="50.140625" style="23" bestFit="1" customWidth="1"/>
    <col min="6146" max="6146" width="16.28515625" style="23" bestFit="1" customWidth="1"/>
    <col min="6147" max="6147" width="18" style="23" customWidth="1"/>
    <col min="6148" max="6148" width="20.42578125" style="23" customWidth="1"/>
    <col min="6149" max="6149" width="15.85546875" style="23" customWidth="1"/>
    <col min="6150" max="6150" width="14.7109375" style="23" customWidth="1"/>
    <col min="6151" max="6151" width="13.42578125" style="23" customWidth="1"/>
    <col min="6152" max="6152" width="14.42578125" style="23" customWidth="1"/>
    <col min="6153" max="6153" width="13.5703125" style="23" customWidth="1"/>
    <col min="6154" max="6154" width="14.140625" style="23" customWidth="1"/>
    <col min="6155" max="6157" width="12.7109375" style="23" bestFit="1" customWidth="1"/>
    <col min="6158" max="6158" width="15" style="23" customWidth="1"/>
    <col min="6159" max="6159" width="13.7109375" style="23" bestFit="1" customWidth="1"/>
    <col min="6160" max="6400" width="11.42578125" style="23"/>
    <col min="6401" max="6401" width="50.140625" style="23" bestFit="1" customWidth="1"/>
    <col min="6402" max="6402" width="16.28515625" style="23" bestFit="1" customWidth="1"/>
    <col min="6403" max="6403" width="18" style="23" customWidth="1"/>
    <col min="6404" max="6404" width="20.42578125" style="23" customWidth="1"/>
    <col min="6405" max="6405" width="15.85546875" style="23" customWidth="1"/>
    <col min="6406" max="6406" width="14.7109375" style="23" customWidth="1"/>
    <col min="6407" max="6407" width="13.42578125" style="23" customWidth="1"/>
    <col min="6408" max="6408" width="14.42578125" style="23" customWidth="1"/>
    <col min="6409" max="6409" width="13.5703125" style="23" customWidth="1"/>
    <col min="6410" max="6410" width="14.140625" style="23" customWidth="1"/>
    <col min="6411" max="6413" width="12.7109375" style="23" bestFit="1" customWidth="1"/>
    <col min="6414" max="6414" width="15" style="23" customWidth="1"/>
    <col min="6415" max="6415" width="13.7109375" style="23" bestFit="1" customWidth="1"/>
    <col min="6416" max="6656" width="11.42578125" style="23"/>
    <col min="6657" max="6657" width="50.140625" style="23" bestFit="1" customWidth="1"/>
    <col min="6658" max="6658" width="16.28515625" style="23" bestFit="1" customWidth="1"/>
    <col min="6659" max="6659" width="18" style="23" customWidth="1"/>
    <col min="6660" max="6660" width="20.42578125" style="23" customWidth="1"/>
    <col min="6661" max="6661" width="15.85546875" style="23" customWidth="1"/>
    <col min="6662" max="6662" width="14.7109375" style="23" customWidth="1"/>
    <col min="6663" max="6663" width="13.42578125" style="23" customWidth="1"/>
    <col min="6664" max="6664" width="14.42578125" style="23" customWidth="1"/>
    <col min="6665" max="6665" width="13.5703125" style="23" customWidth="1"/>
    <col min="6666" max="6666" width="14.140625" style="23" customWidth="1"/>
    <col min="6667" max="6669" width="12.7109375" style="23" bestFit="1" customWidth="1"/>
    <col min="6670" max="6670" width="15" style="23" customWidth="1"/>
    <col min="6671" max="6671" width="13.7109375" style="23" bestFit="1" customWidth="1"/>
    <col min="6672" max="6912" width="11.42578125" style="23"/>
    <col min="6913" max="6913" width="50.140625" style="23" bestFit="1" customWidth="1"/>
    <col min="6914" max="6914" width="16.28515625" style="23" bestFit="1" customWidth="1"/>
    <col min="6915" max="6915" width="18" style="23" customWidth="1"/>
    <col min="6916" max="6916" width="20.42578125" style="23" customWidth="1"/>
    <col min="6917" max="6917" width="15.85546875" style="23" customWidth="1"/>
    <col min="6918" max="6918" width="14.7109375" style="23" customWidth="1"/>
    <col min="6919" max="6919" width="13.42578125" style="23" customWidth="1"/>
    <col min="6920" max="6920" width="14.42578125" style="23" customWidth="1"/>
    <col min="6921" max="6921" width="13.5703125" style="23" customWidth="1"/>
    <col min="6922" max="6922" width="14.140625" style="23" customWidth="1"/>
    <col min="6923" max="6925" width="12.7109375" style="23" bestFit="1" customWidth="1"/>
    <col min="6926" max="6926" width="15" style="23" customWidth="1"/>
    <col min="6927" max="6927" width="13.7109375" style="23" bestFit="1" customWidth="1"/>
    <col min="6928" max="7168" width="11.42578125" style="23"/>
    <col min="7169" max="7169" width="50.140625" style="23" bestFit="1" customWidth="1"/>
    <col min="7170" max="7170" width="16.28515625" style="23" bestFit="1" customWidth="1"/>
    <col min="7171" max="7171" width="18" style="23" customWidth="1"/>
    <col min="7172" max="7172" width="20.42578125" style="23" customWidth="1"/>
    <col min="7173" max="7173" width="15.85546875" style="23" customWidth="1"/>
    <col min="7174" max="7174" width="14.7109375" style="23" customWidth="1"/>
    <col min="7175" max="7175" width="13.42578125" style="23" customWidth="1"/>
    <col min="7176" max="7176" width="14.42578125" style="23" customWidth="1"/>
    <col min="7177" max="7177" width="13.5703125" style="23" customWidth="1"/>
    <col min="7178" max="7178" width="14.140625" style="23" customWidth="1"/>
    <col min="7179" max="7181" width="12.7109375" style="23" bestFit="1" customWidth="1"/>
    <col min="7182" max="7182" width="15" style="23" customWidth="1"/>
    <col min="7183" max="7183" width="13.7109375" style="23" bestFit="1" customWidth="1"/>
    <col min="7184" max="7424" width="11.42578125" style="23"/>
    <col min="7425" max="7425" width="50.140625" style="23" bestFit="1" customWidth="1"/>
    <col min="7426" max="7426" width="16.28515625" style="23" bestFit="1" customWidth="1"/>
    <col min="7427" max="7427" width="18" style="23" customWidth="1"/>
    <col min="7428" max="7428" width="20.42578125" style="23" customWidth="1"/>
    <col min="7429" max="7429" width="15.85546875" style="23" customWidth="1"/>
    <col min="7430" max="7430" width="14.7109375" style="23" customWidth="1"/>
    <col min="7431" max="7431" width="13.42578125" style="23" customWidth="1"/>
    <col min="7432" max="7432" width="14.42578125" style="23" customWidth="1"/>
    <col min="7433" max="7433" width="13.5703125" style="23" customWidth="1"/>
    <col min="7434" max="7434" width="14.140625" style="23" customWidth="1"/>
    <col min="7435" max="7437" width="12.7109375" style="23" bestFit="1" customWidth="1"/>
    <col min="7438" max="7438" width="15" style="23" customWidth="1"/>
    <col min="7439" max="7439" width="13.7109375" style="23" bestFit="1" customWidth="1"/>
    <col min="7440" max="7680" width="11.42578125" style="23"/>
    <col min="7681" max="7681" width="50.140625" style="23" bestFit="1" customWidth="1"/>
    <col min="7682" max="7682" width="16.28515625" style="23" bestFit="1" customWidth="1"/>
    <col min="7683" max="7683" width="18" style="23" customWidth="1"/>
    <col min="7684" max="7684" width="20.42578125" style="23" customWidth="1"/>
    <col min="7685" max="7685" width="15.85546875" style="23" customWidth="1"/>
    <col min="7686" max="7686" width="14.7109375" style="23" customWidth="1"/>
    <col min="7687" max="7687" width="13.42578125" style="23" customWidth="1"/>
    <col min="7688" max="7688" width="14.42578125" style="23" customWidth="1"/>
    <col min="7689" max="7689" width="13.5703125" style="23" customWidth="1"/>
    <col min="7690" max="7690" width="14.140625" style="23" customWidth="1"/>
    <col min="7691" max="7693" width="12.7109375" style="23" bestFit="1" customWidth="1"/>
    <col min="7694" max="7694" width="15" style="23" customWidth="1"/>
    <col min="7695" max="7695" width="13.7109375" style="23" bestFit="1" customWidth="1"/>
    <col min="7696" max="7936" width="11.42578125" style="23"/>
    <col min="7937" max="7937" width="50.140625" style="23" bestFit="1" customWidth="1"/>
    <col min="7938" max="7938" width="16.28515625" style="23" bestFit="1" customWidth="1"/>
    <col min="7939" max="7939" width="18" style="23" customWidth="1"/>
    <col min="7940" max="7940" width="20.42578125" style="23" customWidth="1"/>
    <col min="7941" max="7941" width="15.85546875" style="23" customWidth="1"/>
    <col min="7942" max="7942" width="14.7109375" style="23" customWidth="1"/>
    <col min="7943" max="7943" width="13.42578125" style="23" customWidth="1"/>
    <col min="7944" max="7944" width="14.42578125" style="23" customWidth="1"/>
    <col min="7945" max="7945" width="13.5703125" style="23" customWidth="1"/>
    <col min="7946" max="7946" width="14.140625" style="23" customWidth="1"/>
    <col min="7947" max="7949" width="12.7109375" style="23" bestFit="1" customWidth="1"/>
    <col min="7950" max="7950" width="15" style="23" customWidth="1"/>
    <col min="7951" max="7951" width="13.7109375" style="23" bestFit="1" customWidth="1"/>
    <col min="7952" max="8192" width="11.42578125" style="23"/>
    <col min="8193" max="8193" width="50.140625" style="23" bestFit="1" customWidth="1"/>
    <col min="8194" max="8194" width="16.28515625" style="23" bestFit="1" customWidth="1"/>
    <col min="8195" max="8195" width="18" style="23" customWidth="1"/>
    <col min="8196" max="8196" width="20.42578125" style="23" customWidth="1"/>
    <col min="8197" max="8197" width="15.85546875" style="23" customWidth="1"/>
    <col min="8198" max="8198" width="14.7109375" style="23" customWidth="1"/>
    <col min="8199" max="8199" width="13.42578125" style="23" customWidth="1"/>
    <col min="8200" max="8200" width="14.42578125" style="23" customWidth="1"/>
    <col min="8201" max="8201" width="13.5703125" style="23" customWidth="1"/>
    <col min="8202" max="8202" width="14.140625" style="23" customWidth="1"/>
    <col min="8203" max="8205" width="12.7109375" style="23" bestFit="1" customWidth="1"/>
    <col min="8206" max="8206" width="15" style="23" customWidth="1"/>
    <col min="8207" max="8207" width="13.7109375" style="23" bestFit="1" customWidth="1"/>
    <col min="8208" max="8448" width="11.42578125" style="23"/>
    <col min="8449" max="8449" width="50.140625" style="23" bestFit="1" customWidth="1"/>
    <col min="8450" max="8450" width="16.28515625" style="23" bestFit="1" customWidth="1"/>
    <col min="8451" max="8451" width="18" style="23" customWidth="1"/>
    <col min="8452" max="8452" width="20.42578125" style="23" customWidth="1"/>
    <col min="8453" max="8453" width="15.85546875" style="23" customWidth="1"/>
    <col min="8454" max="8454" width="14.7109375" style="23" customWidth="1"/>
    <col min="8455" max="8455" width="13.42578125" style="23" customWidth="1"/>
    <col min="8456" max="8456" width="14.42578125" style="23" customWidth="1"/>
    <col min="8457" max="8457" width="13.5703125" style="23" customWidth="1"/>
    <col min="8458" max="8458" width="14.140625" style="23" customWidth="1"/>
    <col min="8459" max="8461" width="12.7109375" style="23" bestFit="1" customWidth="1"/>
    <col min="8462" max="8462" width="15" style="23" customWidth="1"/>
    <col min="8463" max="8463" width="13.7109375" style="23" bestFit="1" customWidth="1"/>
    <col min="8464" max="8704" width="11.42578125" style="23"/>
    <col min="8705" max="8705" width="50.140625" style="23" bestFit="1" customWidth="1"/>
    <col min="8706" max="8706" width="16.28515625" style="23" bestFit="1" customWidth="1"/>
    <col min="8707" max="8707" width="18" style="23" customWidth="1"/>
    <col min="8708" max="8708" width="20.42578125" style="23" customWidth="1"/>
    <col min="8709" max="8709" width="15.85546875" style="23" customWidth="1"/>
    <col min="8710" max="8710" width="14.7109375" style="23" customWidth="1"/>
    <col min="8711" max="8711" width="13.42578125" style="23" customWidth="1"/>
    <col min="8712" max="8712" width="14.42578125" style="23" customWidth="1"/>
    <col min="8713" max="8713" width="13.5703125" style="23" customWidth="1"/>
    <col min="8714" max="8714" width="14.140625" style="23" customWidth="1"/>
    <col min="8715" max="8717" width="12.7109375" style="23" bestFit="1" customWidth="1"/>
    <col min="8718" max="8718" width="15" style="23" customWidth="1"/>
    <col min="8719" max="8719" width="13.7109375" style="23" bestFit="1" customWidth="1"/>
    <col min="8720" max="8960" width="11.42578125" style="23"/>
    <col min="8961" max="8961" width="50.140625" style="23" bestFit="1" customWidth="1"/>
    <col min="8962" max="8962" width="16.28515625" style="23" bestFit="1" customWidth="1"/>
    <col min="8963" max="8963" width="18" style="23" customWidth="1"/>
    <col min="8964" max="8964" width="20.42578125" style="23" customWidth="1"/>
    <col min="8965" max="8965" width="15.85546875" style="23" customWidth="1"/>
    <col min="8966" max="8966" width="14.7109375" style="23" customWidth="1"/>
    <col min="8967" max="8967" width="13.42578125" style="23" customWidth="1"/>
    <col min="8968" max="8968" width="14.42578125" style="23" customWidth="1"/>
    <col min="8969" max="8969" width="13.5703125" style="23" customWidth="1"/>
    <col min="8970" max="8970" width="14.140625" style="23" customWidth="1"/>
    <col min="8971" max="8973" width="12.7109375" style="23" bestFit="1" customWidth="1"/>
    <col min="8974" max="8974" width="15" style="23" customWidth="1"/>
    <col min="8975" max="8975" width="13.7109375" style="23" bestFit="1" customWidth="1"/>
    <col min="8976" max="9216" width="11.42578125" style="23"/>
    <col min="9217" max="9217" width="50.140625" style="23" bestFit="1" customWidth="1"/>
    <col min="9218" max="9218" width="16.28515625" style="23" bestFit="1" customWidth="1"/>
    <col min="9219" max="9219" width="18" style="23" customWidth="1"/>
    <col min="9220" max="9220" width="20.42578125" style="23" customWidth="1"/>
    <col min="9221" max="9221" width="15.85546875" style="23" customWidth="1"/>
    <col min="9222" max="9222" width="14.7109375" style="23" customWidth="1"/>
    <col min="9223" max="9223" width="13.42578125" style="23" customWidth="1"/>
    <col min="9224" max="9224" width="14.42578125" style="23" customWidth="1"/>
    <col min="9225" max="9225" width="13.5703125" style="23" customWidth="1"/>
    <col min="9226" max="9226" width="14.140625" style="23" customWidth="1"/>
    <col min="9227" max="9229" width="12.7109375" style="23" bestFit="1" customWidth="1"/>
    <col min="9230" max="9230" width="15" style="23" customWidth="1"/>
    <col min="9231" max="9231" width="13.7109375" style="23" bestFit="1" customWidth="1"/>
    <col min="9232" max="9472" width="11.42578125" style="23"/>
    <col min="9473" max="9473" width="50.140625" style="23" bestFit="1" customWidth="1"/>
    <col min="9474" max="9474" width="16.28515625" style="23" bestFit="1" customWidth="1"/>
    <col min="9475" max="9475" width="18" style="23" customWidth="1"/>
    <col min="9476" max="9476" width="20.42578125" style="23" customWidth="1"/>
    <col min="9477" max="9477" width="15.85546875" style="23" customWidth="1"/>
    <col min="9478" max="9478" width="14.7109375" style="23" customWidth="1"/>
    <col min="9479" max="9479" width="13.42578125" style="23" customWidth="1"/>
    <col min="9480" max="9480" width="14.42578125" style="23" customWidth="1"/>
    <col min="9481" max="9481" width="13.5703125" style="23" customWidth="1"/>
    <col min="9482" max="9482" width="14.140625" style="23" customWidth="1"/>
    <col min="9483" max="9485" width="12.7109375" style="23" bestFit="1" customWidth="1"/>
    <col min="9486" max="9486" width="15" style="23" customWidth="1"/>
    <col min="9487" max="9487" width="13.7109375" style="23" bestFit="1" customWidth="1"/>
    <col min="9488" max="9728" width="11.42578125" style="23"/>
    <col min="9729" max="9729" width="50.140625" style="23" bestFit="1" customWidth="1"/>
    <col min="9730" max="9730" width="16.28515625" style="23" bestFit="1" customWidth="1"/>
    <col min="9731" max="9731" width="18" style="23" customWidth="1"/>
    <col min="9732" max="9732" width="20.42578125" style="23" customWidth="1"/>
    <col min="9733" max="9733" width="15.85546875" style="23" customWidth="1"/>
    <col min="9734" max="9734" width="14.7109375" style="23" customWidth="1"/>
    <col min="9735" max="9735" width="13.42578125" style="23" customWidth="1"/>
    <col min="9736" max="9736" width="14.42578125" style="23" customWidth="1"/>
    <col min="9737" max="9737" width="13.5703125" style="23" customWidth="1"/>
    <col min="9738" max="9738" width="14.140625" style="23" customWidth="1"/>
    <col min="9739" max="9741" width="12.7109375" style="23" bestFit="1" customWidth="1"/>
    <col min="9742" max="9742" width="15" style="23" customWidth="1"/>
    <col min="9743" max="9743" width="13.7109375" style="23" bestFit="1" customWidth="1"/>
    <col min="9744" max="9984" width="11.42578125" style="23"/>
    <col min="9985" max="9985" width="50.140625" style="23" bestFit="1" customWidth="1"/>
    <col min="9986" max="9986" width="16.28515625" style="23" bestFit="1" customWidth="1"/>
    <col min="9987" max="9987" width="18" style="23" customWidth="1"/>
    <col min="9988" max="9988" width="20.42578125" style="23" customWidth="1"/>
    <col min="9989" max="9989" width="15.85546875" style="23" customWidth="1"/>
    <col min="9990" max="9990" width="14.7109375" style="23" customWidth="1"/>
    <col min="9991" max="9991" width="13.42578125" style="23" customWidth="1"/>
    <col min="9992" max="9992" width="14.42578125" style="23" customWidth="1"/>
    <col min="9993" max="9993" width="13.5703125" style="23" customWidth="1"/>
    <col min="9994" max="9994" width="14.140625" style="23" customWidth="1"/>
    <col min="9995" max="9997" width="12.7109375" style="23" bestFit="1" customWidth="1"/>
    <col min="9998" max="9998" width="15" style="23" customWidth="1"/>
    <col min="9999" max="9999" width="13.7109375" style="23" bestFit="1" customWidth="1"/>
    <col min="10000" max="10240" width="11.42578125" style="23"/>
    <col min="10241" max="10241" width="50.140625" style="23" bestFit="1" customWidth="1"/>
    <col min="10242" max="10242" width="16.28515625" style="23" bestFit="1" customWidth="1"/>
    <col min="10243" max="10243" width="18" style="23" customWidth="1"/>
    <col min="10244" max="10244" width="20.42578125" style="23" customWidth="1"/>
    <col min="10245" max="10245" width="15.85546875" style="23" customWidth="1"/>
    <col min="10246" max="10246" width="14.7109375" style="23" customWidth="1"/>
    <col min="10247" max="10247" width="13.42578125" style="23" customWidth="1"/>
    <col min="10248" max="10248" width="14.42578125" style="23" customWidth="1"/>
    <col min="10249" max="10249" width="13.5703125" style="23" customWidth="1"/>
    <col min="10250" max="10250" width="14.140625" style="23" customWidth="1"/>
    <col min="10251" max="10253" width="12.7109375" style="23" bestFit="1" customWidth="1"/>
    <col min="10254" max="10254" width="15" style="23" customWidth="1"/>
    <col min="10255" max="10255" width="13.7109375" style="23" bestFit="1" customWidth="1"/>
    <col min="10256" max="10496" width="11.42578125" style="23"/>
    <col min="10497" max="10497" width="50.140625" style="23" bestFit="1" customWidth="1"/>
    <col min="10498" max="10498" width="16.28515625" style="23" bestFit="1" customWidth="1"/>
    <col min="10499" max="10499" width="18" style="23" customWidth="1"/>
    <col min="10500" max="10500" width="20.42578125" style="23" customWidth="1"/>
    <col min="10501" max="10501" width="15.85546875" style="23" customWidth="1"/>
    <col min="10502" max="10502" width="14.7109375" style="23" customWidth="1"/>
    <col min="10503" max="10503" width="13.42578125" style="23" customWidth="1"/>
    <col min="10504" max="10504" width="14.42578125" style="23" customWidth="1"/>
    <col min="10505" max="10505" width="13.5703125" style="23" customWidth="1"/>
    <col min="10506" max="10506" width="14.140625" style="23" customWidth="1"/>
    <col min="10507" max="10509" width="12.7109375" style="23" bestFit="1" customWidth="1"/>
    <col min="10510" max="10510" width="15" style="23" customWidth="1"/>
    <col min="10511" max="10511" width="13.7109375" style="23" bestFit="1" customWidth="1"/>
    <col min="10512" max="10752" width="11.42578125" style="23"/>
    <col min="10753" max="10753" width="50.140625" style="23" bestFit="1" customWidth="1"/>
    <col min="10754" max="10754" width="16.28515625" style="23" bestFit="1" customWidth="1"/>
    <col min="10755" max="10755" width="18" style="23" customWidth="1"/>
    <col min="10756" max="10756" width="20.42578125" style="23" customWidth="1"/>
    <col min="10757" max="10757" width="15.85546875" style="23" customWidth="1"/>
    <col min="10758" max="10758" width="14.7109375" style="23" customWidth="1"/>
    <col min="10759" max="10759" width="13.42578125" style="23" customWidth="1"/>
    <col min="10760" max="10760" width="14.42578125" style="23" customWidth="1"/>
    <col min="10761" max="10761" width="13.5703125" style="23" customWidth="1"/>
    <col min="10762" max="10762" width="14.140625" style="23" customWidth="1"/>
    <col min="10763" max="10765" width="12.7109375" style="23" bestFit="1" customWidth="1"/>
    <col min="10766" max="10766" width="15" style="23" customWidth="1"/>
    <col min="10767" max="10767" width="13.7109375" style="23" bestFit="1" customWidth="1"/>
    <col min="10768" max="11008" width="11.42578125" style="23"/>
    <col min="11009" max="11009" width="50.140625" style="23" bestFit="1" customWidth="1"/>
    <col min="11010" max="11010" width="16.28515625" style="23" bestFit="1" customWidth="1"/>
    <col min="11011" max="11011" width="18" style="23" customWidth="1"/>
    <col min="11012" max="11012" width="20.42578125" style="23" customWidth="1"/>
    <col min="11013" max="11013" width="15.85546875" style="23" customWidth="1"/>
    <col min="11014" max="11014" width="14.7109375" style="23" customWidth="1"/>
    <col min="11015" max="11015" width="13.42578125" style="23" customWidth="1"/>
    <col min="11016" max="11016" width="14.42578125" style="23" customWidth="1"/>
    <col min="11017" max="11017" width="13.5703125" style="23" customWidth="1"/>
    <col min="11018" max="11018" width="14.140625" style="23" customWidth="1"/>
    <col min="11019" max="11021" width="12.7109375" style="23" bestFit="1" customWidth="1"/>
    <col min="11022" max="11022" width="15" style="23" customWidth="1"/>
    <col min="11023" max="11023" width="13.7109375" style="23" bestFit="1" customWidth="1"/>
    <col min="11024" max="11264" width="11.42578125" style="23"/>
    <col min="11265" max="11265" width="50.140625" style="23" bestFit="1" customWidth="1"/>
    <col min="11266" max="11266" width="16.28515625" style="23" bestFit="1" customWidth="1"/>
    <col min="11267" max="11267" width="18" style="23" customWidth="1"/>
    <col min="11268" max="11268" width="20.42578125" style="23" customWidth="1"/>
    <col min="11269" max="11269" width="15.85546875" style="23" customWidth="1"/>
    <col min="11270" max="11270" width="14.7109375" style="23" customWidth="1"/>
    <col min="11271" max="11271" width="13.42578125" style="23" customWidth="1"/>
    <col min="11272" max="11272" width="14.42578125" style="23" customWidth="1"/>
    <col min="11273" max="11273" width="13.5703125" style="23" customWidth="1"/>
    <col min="11274" max="11274" width="14.140625" style="23" customWidth="1"/>
    <col min="11275" max="11277" width="12.7109375" style="23" bestFit="1" customWidth="1"/>
    <col min="11278" max="11278" width="15" style="23" customWidth="1"/>
    <col min="11279" max="11279" width="13.7109375" style="23" bestFit="1" customWidth="1"/>
    <col min="11280" max="11520" width="11.42578125" style="23"/>
    <col min="11521" max="11521" width="50.140625" style="23" bestFit="1" customWidth="1"/>
    <col min="11522" max="11522" width="16.28515625" style="23" bestFit="1" customWidth="1"/>
    <col min="11523" max="11523" width="18" style="23" customWidth="1"/>
    <col min="11524" max="11524" width="20.42578125" style="23" customWidth="1"/>
    <col min="11525" max="11525" width="15.85546875" style="23" customWidth="1"/>
    <col min="11526" max="11526" width="14.7109375" style="23" customWidth="1"/>
    <col min="11527" max="11527" width="13.42578125" style="23" customWidth="1"/>
    <col min="11528" max="11528" width="14.42578125" style="23" customWidth="1"/>
    <col min="11529" max="11529" width="13.5703125" style="23" customWidth="1"/>
    <col min="11530" max="11530" width="14.140625" style="23" customWidth="1"/>
    <col min="11531" max="11533" width="12.7109375" style="23" bestFit="1" customWidth="1"/>
    <col min="11534" max="11534" width="15" style="23" customWidth="1"/>
    <col min="11535" max="11535" width="13.7109375" style="23" bestFit="1" customWidth="1"/>
    <col min="11536" max="11776" width="11.42578125" style="23"/>
    <col min="11777" max="11777" width="50.140625" style="23" bestFit="1" customWidth="1"/>
    <col min="11778" max="11778" width="16.28515625" style="23" bestFit="1" customWidth="1"/>
    <col min="11779" max="11779" width="18" style="23" customWidth="1"/>
    <col min="11780" max="11780" width="20.42578125" style="23" customWidth="1"/>
    <col min="11781" max="11781" width="15.85546875" style="23" customWidth="1"/>
    <col min="11782" max="11782" width="14.7109375" style="23" customWidth="1"/>
    <col min="11783" max="11783" width="13.42578125" style="23" customWidth="1"/>
    <col min="11784" max="11784" width="14.42578125" style="23" customWidth="1"/>
    <col min="11785" max="11785" width="13.5703125" style="23" customWidth="1"/>
    <col min="11786" max="11786" width="14.140625" style="23" customWidth="1"/>
    <col min="11787" max="11789" width="12.7109375" style="23" bestFit="1" customWidth="1"/>
    <col min="11790" max="11790" width="15" style="23" customWidth="1"/>
    <col min="11791" max="11791" width="13.7109375" style="23" bestFit="1" customWidth="1"/>
    <col min="11792" max="12032" width="11.42578125" style="23"/>
    <col min="12033" max="12033" width="50.140625" style="23" bestFit="1" customWidth="1"/>
    <col min="12034" max="12034" width="16.28515625" style="23" bestFit="1" customWidth="1"/>
    <col min="12035" max="12035" width="18" style="23" customWidth="1"/>
    <col min="12036" max="12036" width="20.42578125" style="23" customWidth="1"/>
    <col min="12037" max="12037" width="15.85546875" style="23" customWidth="1"/>
    <col min="12038" max="12038" width="14.7109375" style="23" customWidth="1"/>
    <col min="12039" max="12039" width="13.42578125" style="23" customWidth="1"/>
    <col min="12040" max="12040" width="14.42578125" style="23" customWidth="1"/>
    <col min="12041" max="12041" width="13.5703125" style="23" customWidth="1"/>
    <col min="12042" max="12042" width="14.140625" style="23" customWidth="1"/>
    <col min="12043" max="12045" width="12.7109375" style="23" bestFit="1" customWidth="1"/>
    <col min="12046" max="12046" width="15" style="23" customWidth="1"/>
    <col min="12047" max="12047" width="13.7109375" style="23" bestFit="1" customWidth="1"/>
    <col min="12048" max="12288" width="11.42578125" style="23"/>
    <col min="12289" max="12289" width="50.140625" style="23" bestFit="1" customWidth="1"/>
    <col min="12290" max="12290" width="16.28515625" style="23" bestFit="1" customWidth="1"/>
    <col min="12291" max="12291" width="18" style="23" customWidth="1"/>
    <col min="12292" max="12292" width="20.42578125" style="23" customWidth="1"/>
    <col min="12293" max="12293" width="15.85546875" style="23" customWidth="1"/>
    <col min="12294" max="12294" width="14.7109375" style="23" customWidth="1"/>
    <col min="12295" max="12295" width="13.42578125" style="23" customWidth="1"/>
    <col min="12296" max="12296" width="14.42578125" style="23" customWidth="1"/>
    <col min="12297" max="12297" width="13.5703125" style="23" customWidth="1"/>
    <col min="12298" max="12298" width="14.140625" style="23" customWidth="1"/>
    <col min="12299" max="12301" width="12.7109375" style="23" bestFit="1" customWidth="1"/>
    <col min="12302" max="12302" width="15" style="23" customWidth="1"/>
    <col min="12303" max="12303" width="13.7109375" style="23" bestFit="1" customWidth="1"/>
    <col min="12304" max="12544" width="11.42578125" style="23"/>
    <col min="12545" max="12545" width="50.140625" style="23" bestFit="1" customWidth="1"/>
    <col min="12546" max="12546" width="16.28515625" style="23" bestFit="1" customWidth="1"/>
    <col min="12547" max="12547" width="18" style="23" customWidth="1"/>
    <col min="12548" max="12548" width="20.42578125" style="23" customWidth="1"/>
    <col min="12549" max="12549" width="15.85546875" style="23" customWidth="1"/>
    <col min="12550" max="12550" width="14.7109375" style="23" customWidth="1"/>
    <col min="12551" max="12551" width="13.42578125" style="23" customWidth="1"/>
    <col min="12552" max="12552" width="14.42578125" style="23" customWidth="1"/>
    <col min="12553" max="12553" width="13.5703125" style="23" customWidth="1"/>
    <col min="12554" max="12554" width="14.140625" style="23" customWidth="1"/>
    <col min="12555" max="12557" width="12.7109375" style="23" bestFit="1" customWidth="1"/>
    <col min="12558" max="12558" width="15" style="23" customWidth="1"/>
    <col min="12559" max="12559" width="13.7109375" style="23" bestFit="1" customWidth="1"/>
    <col min="12560" max="12800" width="11.42578125" style="23"/>
    <col min="12801" max="12801" width="50.140625" style="23" bestFit="1" customWidth="1"/>
    <col min="12802" max="12802" width="16.28515625" style="23" bestFit="1" customWidth="1"/>
    <col min="12803" max="12803" width="18" style="23" customWidth="1"/>
    <col min="12804" max="12804" width="20.42578125" style="23" customWidth="1"/>
    <col min="12805" max="12805" width="15.85546875" style="23" customWidth="1"/>
    <col min="12806" max="12806" width="14.7109375" style="23" customWidth="1"/>
    <col min="12807" max="12807" width="13.42578125" style="23" customWidth="1"/>
    <col min="12808" max="12808" width="14.42578125" style="23" customWidth="1"/>
    <col min="12809" max="12809" width="13.5703125" style="23" customWidth="1"/>
    <col min="12810" max="12810" width="14.140625" style="23" customWidth="1"/>
    <col min="12811" max="12813" width="12.7109375" style="23" bestFit="1" customWidth="1"/>
    <col min="12814" max="12814" width="15" style="23" customWidth="1"/>
    <col min="12815" max="12815" width="13.7109375" style="23" bestFit="1" customWidth="1"/>
    <col min="12816" max="13056" width="11.42578125" style="23"/>
    <col min="13057" max="13057" width="50.140625" style="23" bestFit="1" customWidth="1"/>
    <col min="13058" max="13058" width="16.28515625" style="23" bestFit="1" customWidth="1"/>
    <col min="13059" max="13059" width="18" style="23" customWidth="1"/>
    <col min="13060" max="13060" width="20.42578125" style="23" customWidth="1"/>
    <col min="13061" max="13061" width="15.85546875" style="23" customWidth="1"/>
    <col min="13062" max="13062" width="14.7109375" style="23" customWidth="1"/>
    <col min="13063" max="13063" width="13.42578125" style="23" customWidth="1"/>
    <col min="13064" max="13064" width="14.42578125" style="23" customWidth="1"/>
    <col min="13065" max="13065" width="13.5703125" style="23" customWidth="1"/>
    <col min="13066" max="13066" width="14.140625" style="23" customWidth="1"/>
    <col min="13067" max="13069" width="12.7109375" style="23" bestFit="1" customWidth="1"/>
    <col min="13070" max="13070" width="15" style="23" customWidth="1"/>
    <col min="13071" max="13071" width="13.7109375" style="23" bestFit="1" customWidth="1"/>
    <col min="13072" max="13312" width="11.42578125" style="23"/>
    <col min="13313" max="13313" width="50.140625" style="23" bestFit="1" customWidth="1"/>
    <col min="13314" max="13314" width="16.28515625" style="23" bestFit="1" customWidth="1"/>
    <col min="13315" max="13315" width="18" style="23" customWidth="1"/>
    <col min="13316" max="13316" width="20.42578125" style="23" customWidth="1"/>
    <col min="13317" max="13317" width="15.85546875" style="23" customWidth="1"/>
    <col min="13318" max="13318" width="14.7109375" style="23" customWidth="1"/>
    <col min="13319" max="13319" width="13.42578125" style="23" customWidth="1"/>
    <col min="13320" max="13320" width="14.42578125" style="23" customWidth="1"/>
    <col min="13321" max="13321" width="13.5703125" style="23" customWidth="1"/>
    <col min="13322" max="13322" width="14.140625" style="23" customWidth="1"/>
    <col min="13323" max="13325" width="12.7109375" style="23" bestFit="1" customWidth="1"/>
    <col min="13326" max="13326" width="15" style="23" customWidth="1"/>
    <col min="13327" max="13327" width="13.7109375" style="23" bestFit="1" customWidth="1"/>
    <col min="13328" max="13568" width="11.42578125" style="23"/>
    <col min="13569" max="13569" width="50.140625" style="23" bestFit="1" customWidth="1"/>
    <col min="13570" max="13570" width="16.28515625" style="23" bestFit="1" customWidth="1"/>
    <col min="13571" max="13571" width="18" style="23" customWidth="1"/>
    <col min="13572" max="13572" width="20.42578125" style="23" customWidth="1"/>
    <col min="13573" max="13573" width="15.85546875" style="23" customWidth="1"/>
    <col min="13574" max="13574" width="14.7109375" style="23" customWidth="1"/>
    <col min="13575" max="13575" width="13.42578125" style="23" customWidth="1"/>
    <col min="13576" max="13576" width="14.42578125" style="23" customWidth="1"/>
    <col min="13577" max="13577" width="13.5703125" style="23" customWidth="1"/>
    <col min="13578" max="13578" width="14.140625" style="23" customWidth="1"/>
    <col min="13579" max="13581" width="12.7109375" style="23" bestFit="1" customWidth="1"/>
    <col min="13582" max="13582" width="15" style="23" customWidth="1"/>
    <col min="13583" max="13583" width="13.7109375" style="23" bestFit="1" customWidth="1"/>
    <col min="13584" max="13824" width="11.42578125" style="23"/>
    <col min="13825" max="13825" width="50.140625" style="23" bestFit="1" customWidth="1"/>
    <col min="13826" max="13826" width="16.28515625" style="23" bestFit="1" customWidth="1"/>
    <col min="13827" max="13827" width="18" style="23" customWidth="1"/>
    <col min="13828" max="13828" width="20.42578125" style="23" customWidth="1"/>
    <col min="13829" max="13829" width="15.85546875" style="23" customWidth="1"/>
    <col min="13830" max="13830" width="14.7109375" style="23" customWidth="1"/>
    <col min="13831" max="13831" width="13.42578125" style="23" customWidth="1"/>
    <col min="13832" max="13832" width="14.42578125" style="23" customWidth="1"/>
    <col min="13833" max="13833" width="13.5703125" style="23" customWidth="1"/>
    <col min="13834" max="13834" width="14.140625" style="23" customWidth="1"/>
    <col min="13835" max="13837" width="12.7109375" style="23" bestFit="1" customWidth="1"/>
    <col min="13838" max="13838" width="15" style="23" customWidth="1"/>
    <col min="13839" max="13839" width="13.7109375" style="23" bestFit="1" customWidth="1"/>
    <col min="13840" max="14080" width="11.42578125" style="23"/>
    <col min="14081" max="14081" width="50.140625" style="23" bestFit="1" customWidth="1"/>
    <col min="14082" max="14082" width="16.28515625" style="23" bestFit="1" customWidth="1"/>
    <col min="14083" max="14083" width="18" style="23" customWidth="1"/>
    <col min="14084" max="14084" width="20.42578125" style="23" customWidth="1"/>
    <col min="14085" max="14085" width="15.85546875" style="23" customWidth="1"/>
    <col min="14086" max="14086" width="14.7109375" style="23" customWidth="1"/>
    <col min="14087" max="14087" width="13.42578125" style="23" customWidth="1"/>
    <col min="14088" max="14088" width="14.42578125" style="23" customWidth="1"/>
    <col min="14089" max="14089" width="13.5703125" style="23" customWidth="1"/>
    <col min="14090" max="14090" width="14.140625" style="23" customWidth="1"/>
    <col min="14091" max="14093" width="12.7109375" style="23" bestFit="1" customWidth="1"/>
    <col min="14094" max="14094" width="15" style="23" customWidth="1"/>
    <col min="14095" max="14095" width="13.7109375" style="23" bestFit="1" customWidth="1"/>
    <col min="14096" max="14336" width="11.42578125" style="23"/>
    <col min="14337" max="14337" width="50.140625" style="23" bestFit="1" customWidth="1"/>
    <col min="14338" max="14338" width="16.28515625" style="23" bestFit="1" customWidth="1"/>
    <col min="14339" max="14339" width="18" style="23" customWidth="1"/>
    <col min="14340" max="14340" width="20.42578125" style="23" customWidth="1"/>
    <col min="14341" max="14341" width="15.85546875" style="23" customWidth="1"/>
    <col min="14342" max="14342" width="14.7109375" style="23" customWidth="1"/>
    <col min="14343" max="14343" width="13.42578125" style="23" customWidth="1"/>
    <col min="14344" max="14344" width="14.42578125" style="23" customWidth="1"/>
    <col min="14345" max="14345" width="13.5703125" style="23" customWidth="1"/>
    <col min="14346" max="14346" width="14.140625" style="23" customWidth="1"/>
    <col min="14347" max="14349" width="12.7109375" style="23" bestFit="1" customWidth="1"/>
    <col min="14350" max="14350" width="15" style="23" customWidth="1"/>
    <col min="14351" max="14351" width="13.7109375" style="23" bestFit="1" customWidth="1"/>
    <col min="14352" max="14592" width="11.42578125" style="23"/>
    <col min="14593" max="14593" width="50.140625" style="23" bestFit="1" customWidth="1"/>
    <col min="14594" max="14594" width="16.28515625" style="23" bestFit="1" customWidth="1"/>
    <col min="14595" max="14595" width="18" style="23" customWidth="1"/>
    <col min="14596" max="14596" width="20.42578125" style="23" customWidth="1"/>
    <col min="14597" max="14597" width="15.85546875" style="23" customWidth="1"/>
    <col min="14598" max="14598" width="14.7109375" style="23" customWidth="1"/>
    <col min="14599" max="14599" width="13.42578125" style="23" customWidth="1"/>
    <col min="14600" max="14600" width="14.42578125" style="23" customWidth="1"/>
    <col min="14601" max="14601" width="13.5703125" style="23" customWidth="1"/>
    <col min="14602" max="14602" width="14.140625" style="23" customWidth="1"/>
    <col min="14603" max="14605" width="12.7109375" style="23" bestFit="1" customWidth="1"/>
    <col min="14606" max="14606" width="15" style="23" customWidth="1"/>
    <col min="14607" max="14607" width="13.7109375" style="23" bestFit="1" customWidth="1"/>
    <col min="14608" max="14848" width="11.42578125" style="23"/>
    <col min="14849" max="14849" width="50.140625" style="23" bestFit="1" customWidth="1"/>
    <col min="14850" max="14850" width="16.28515625" style="23" bestFit="1" customWidth="1"/>
    <col min="14851" max="14851" width="18" style="23" customWidth="1"/>
    <col min="14852" max="14852" width="20.42578125" style="23" customWidth="1"/>
    <col min="14853" max="14853" width="15.85546875" style="23" customWidth="1"/>
    <col min="14854" max="14854" width="14.7109375" style="23" customWidth="1"/>
    <col min="14855" max="14855" width="13.42578125" style="23" customWidth="1"/>
    <col min="14856" max="14856" width="14.42578125" style="23" customWidth="1"/>
    <col min="14857" max="14857" width="13.5703125" style="23" customWidth="1"/>
    <col min="14858" max="14858" width="14.140625" style="23" customWidth="1"/>
    <col min="14859" max="14861" width="12.7109375" style="23" bestFit="1" customWidth="1"/>
    <col min="14862" max="14862" width="15" style="23" customWidth="1"/>
    <col min="14863" max="14863" width="13.7109375" style="23" bestFit="1" customWidth="1"/>
    <col min="14864" max="15104" width="11.42578125" style="23"/>
    <col min="15105" max="15105" width="50.140625" style="23" bestFit="1" customWidth="1"/>
    <col min="15106" max="15106" width="16.28515625" style="23" bestFit="1" customWidth="1"/>
    <col min="15107" max="15107" width="18" style="23" customWidth="1"/>
    <col min="15108" max="15108" width="20.42578125" style="23" customWidth="1"/>
    <col min="15109" max="15109" width="15.85546875" style="23" customWidth="1"/>
    <col min="15110" max="15110" width="14.7109375" style="23" customWidth="1"/>
    <col min="15111" max="15111" width="13.42578125" style="23" customWidth="1"/>
    <col min="15112" max="15112" width="14.42578125" style="23" customWidth="1"/>
    <col min="15113" max="15113" width="13.5703125" style="23" customWidth="1"/>
    <col min="15114" max="15114" width="14.140625" style="23" customWidth="1"/>
    <col min="15115" max="15117" width="12.7109375" style="23" bestFit="1" customWidth="1"/>
    <col min="15118" max="15118" width="15" style="23" customWidth="1"/>
    <col min="15119" max="15119" width="13.7109375" style="23" bestFit="1" customWidth="1"/>
    <col min="15120" max="15360" width="11.42578125" style="23"/>
    <col min="15361" max="15361" width="50.140625" style="23" bestFit="1" customWidth="1"/>
    <col min="15362" max="15362" width="16.28515625" style="23" bestFit="1" customWidth="1"/>
    <col min="15363" max="15363" width="18" style="23" customWidth="1"/>
    <col min="15364" max="15364" width="20.42578125" style="23" customWidth="1"/>
    <col min="15365" max="15365" width="15.85546875" style="23" customWidth="1"/>
    <col min="15366" max="15366" width="14.7109375" style="23" customWidth="1"/>
    <col min="15367" max="15367" width="13.42578125" style="23" customWidth="1"/>
    <col min="15368" max="15368" width="14.42578125" style="23" customWidth="1"/>
    <col min="15369" max="15369" width="13.5703125" style="23" customWidth="1"/>
    <col min="15370" max="15370" width="14.140625" style="23" customWidth="1"/>
    <col min="15371" max="15373" width="12.7109375" style="23" bestFit="1" customWidth="1"/>
    <col min="15374" max="15374" width="15" style="23" customWidth="1"/>
    <col min="15375" max="15375" width="13.7109375" style="23" bestFit="1" customWidth="1"/>
    <col min="15376" max="15616" width="11.42578125" style="23"/>
    <col min="15617" max="15617" width="50.140625" style="23" bestFit="1" customWidth="1"/>
    <col min="15618" max="15618" width="16.28515625" style="23" bestFit="1" customWidth="1"/>
    <col min="15619" max="15619" width="18" style="23" customWidth="1"/>
    <col min="15620" max="15620" width="20.42578125" style="23" customWidth="1"/>
    <col min="15621" max="15621" width="15.85546875" style="23" customWidth="1"/>
    <col min="15622" max="15622" width="14.7109375" style="23" customWidth="1"/>
    <col min="15623" max="15623" width="13.42578125" style="23" customWidth="1"/>
    <col min="15624" max="15624" width="14.42578125" style="23" customWidth="1"/>
    <col min="15625" max="15625" width="13.5703125" style="23" customWidth="1"/>
    <col min="15626" max="15626" width="14.140625" style="23" customWidth="1"/>
    <col min="15627" max="15629" width="12.7109375" style="23" bestFit="1" customWidth="1"/>
    <col min="15630" max="15630" width="15" style="23" customWidth="1"/>
    <col min="15631" max="15631" width="13.7109375" style="23" bestFit="1" customWidth="1"/>
    <col min="15632" max="15872" width="11.42578125" style="23"/>
    <col min="15873" max="15873" width="50.140625" style="23" bestFit="1" customWidth="1"/>
    <col min="15874" max="15874" width="16.28515625" style="23" bestFit="1" customWidth="1"/>
    <col min="15875" max="15875" width="18" style="23" customWidth="1"/>
    <col min="15876" max="15876" width="20.42578125" style="23" customWidth="1"/>
    <col min="15877" max="15877" width="15.85546875" style="23" customWidth="1"/>
    <col min="15878" max="15878" width="14.7109375" style="23" customWidth="1"/>
    <col min="15879" max="15879" width="13.42578125" style="23" customWidth="1"/>
    <col min="15880" max="15880" width="14.42578125" style="23" customWidth="1"/>
    <col min="15881" max="15881" width="13.5703125" style="23" customWidth="1"/>
    <col min="15882" max="15882" width="14.140625" style="23" customWidth="1"/>
    <col min="15883" max="15885" width="12.7109375" style="23" bestFit="1" customWidth="1"/>
    <col min="15886" max="15886" width="15" style="23" customWidth="1"/>
    <col min="15887" max="15887" width="13.7109375" style="23" bestFit="1" customWidth="1"/>
    <col min="15888" max="16128" width="11.42578125" style="23"/>
    <col min="16129" max="16129" width="50.140625" style="23" bestFit="1" customWidth="1"/>
    <col min="16130" max="16130" width="16.28515625" style="23" bestFit="1" customWidth="1"/>
    <col min="16131" max="16131" width="18" style="23" customWidth="1"/>
    <col min="16132" max="16132" width="20.42578125" style="23" customWidth="1"/>
    <col min="16133" max="16133" width="15.85546875" style="23" customWidth="1"/>
    <col min="16134" max="16134" width="14.7109375" style="23" customWidth="1"/>
    <col min="16135" max="16135" width="13.42578125" style="23" customWidth="1"/>
    <col min="16136" max="16136" width="14.42578125" style="23" customWidth="1"/>
    <col min="16137" max="16137" width="13.5703125" style="23" customWidth="1"/>
    <col min="16138" max="16138" width="14.140625" style="23" customWidth="1"/>
    <col min="16139" max="16141" width="12.7109375" style="23" bestFit="1" customWidth="1"/>
    <col min="16142" max="16142" width="15" style="23" customWidth="1"/>
    <col min="16143" max="16143" width="13.7109375" style="23" bestFit="1" customWidth="1"/>
    <col min="16144" max="16384" width="11.42578125" style="23"/>
  </cols>
  <sheetData>
    <row r="4" spans="1:11" ht="15" x14ac:dyDescent="0.2">
      <c r="A4" s="783" t="s">
        <v>304</v>
      </c>
      <c r="B4" s="783"/>
      <c r="C4" s="783"/>
      <c r="D4" s="783"/>
      <c r="E4" s="783"/>
      <c r="F4" s="783"/>
      <c r="G4" s="783"/>
      <c r="H4" s="783"/>
      <c r="I4" s="783"/>
      <c r="J4" s="783"/>
      <c r="K4" s="783"/>
    </row>
    <row r="7" spans="1:11" x14ac:dyDescent="0.2">
      <c r="A7" s="777" t="s">
        <v>575</v>
      </c>
      <c r="B7" s="778"/>
      <c r="C7" s="778"/>
      <c r="D7" s="778"/>
      <c r="E7" s="778"/>
      <c r="F7" s="778"/>
      <c r="G7" s="778"/>
    </row>
    <row r="8" spans="1:11" ht="13.5" thickBot="1" x14ac:dyDescent="0.25"/>
    <row r="9" spans="1:11" ht="18.75" thickBot="1" x14ac:dyDescent="0.3">
      <c r="A9" s="765" t="s">
        <v>186</v>
      </c>
      <c r="B9" s="766"/>
      <c r="C9" s="766"/>
      <c r="D9" s="766"/>
      <c r="E9" s="767"/>
    </row>
    <row r="10" spans="1:11" ht="15.75" thickBot="1" x14ac:dyDescent="0.3">
      <c r="A10" s="254"/>
      <c r="B10" s="255" t="s">
        <v>139</v>
      </c>
      <c r="C10" s="255" t="s">
        <v>564</v>
      </c>
      <c r="D10" s="609" t="s">
        <v>244</v>
      </c>
      <c r="E10" s="609" t="s">
        <v>571</v>
      </c>
      <c r="F10" s="145"/>
    </row>
    <row r="11" spans="1:11" x14ac:dyDescent="0.2">
      <c r="A11" s="256" t="s">
        <v>287</v>
      </c>
      <c r="B11" s="258">
        <v>337363162.34526992</v>
      </c>
      <c r="C11" s="258">
        <v>14388530.005823236</v>
      </c>
      <c r="D11" s="258">
        <v>72989151.574002922</v>
      </c>
      <c r="E11" s="258">
        <v>48470495.739190802</v>
      </c>
      <c r="F11" s="145"/>
    </row>
    <row r="12" spans="1:11" x14ac:dyDescent="0.2">
      <c r="A12" s="238" t="s">
        <v>289</v>
      </c>
      <c r="B12" s="258">
        <v>219738822.82607284</v>
      </c>
      <c r="C12" s="258">
        <v>11835597.231759295</v>
      </c>
      <c r="D12" s="258">
        <v>43781579.132181801</v>
      </c>
      <c r="E12" s="258">
        <v>30181049.323012125</v>
      </c>
      <c r="F12" s="145"/>
    </row>
    <row r="13" spans="1:11" x14ac:dyDescent="0.2">
      <c r="A13" s="238" t="s">
        <v>291</v>
      </c>
      <c r="B13" s="258">
        <v>104726615.79593679</v>
      </c>
      <c r="C13" s="258">
        <v>7546742.3071447434</v>
      </c>
      <c r="D13" s="258">
        <v>17071265.671182346</v>
      </c>
      <c r="E13" s="258">
        <v>18914860.459051453</v>
      </c>
      <c r="F13" s="145"/>
    </row>
    <row r="14" spans="1:11" x14ac:dyDescent="0.2">
      <c r="A14" s="238" t="s">
        <v>293</v>
      </c>
      <c r="B14" s="258">
        <v>139739674.3226417</v>
      </c>
      <c r="C14" s="258">
        <v>7261718.6630524611</v>
      </c>
      <c r="D14" s="258">
        <v>19745728.632276688</v>
      </c>
      <c r="E14" s="258">
        <v>12793358.768855618</v>
      </c>
      <c r="F14" s="145"/>
    </row>
    <row r="15" spans="1:11" x14ac:dyDescent="0.2">
      <c r="A15" s="238" t="s">
        <v>295</v>
      </c>
      <c r="B15" s="258">
        <v>45991074.789265625</v>
      </c>
      <c r="C15" s="258">
        <v>1413298.0322522963</v>
      </c>
      <c r="D15" s="258">
        <v>6058790.0847698729</v>
      </c>
      <c r="E15" s="258">
        <v>12320908.807731541</v>
      </c>
      <c r="F15" s="145"/>
    </row>
    <row r="16" spans="1:11" x14ac:dyDescent="0.2">
      <c r="A16" s="238" t="s">
        <v>297</v>
      </c>
      <c r="B16" s="258">
        <v>58043269.830050267</v>
      </c>
      <c r="C16" s="258">
        <v>2256277.3191342563</v>
      </c>
      <c r="D16" s="258">
        <v>8143955.7837544987</v>
      </c>
      <c r="E16" s="258">
        <v>8824654.7594208308</v>
      </c>
      <c r="F16" s="145"/>
    </row>
    <row r="17" spans="1:6" ht="13.5" thickBot="1" x14ac:dyDescent="0.25">
      <c r="A17" s="238" t="s">
        <v>298</v>
      </c>
      <c r="B17" s="258">
        <v>691382.74707393104</v>
      </c>
      <c r="C17" s="258">
        <v>35063.882933117871</v>
      </c>
      <c r="D17" s="258">
        <v>25033.488275676063</v>
      </c>
      <c r="E17" s="258">
        <v>118908.8836500157</v>
      </c>
      <c r="F17" s="145"/>
    </row>
    <row r="18" spans="1:6" ht="13.5" thickBot="1" x14ac:dyDescent="0.25">
      <c r="A18" s="240" t="s">
        <v>284</v>
      </c>
      <c r="B18" s="262">
        <f>SUM(B11:B17)</f>
        <v>906294002.65631104</v>
      </c>
      <c r="C18" s="262">
        <f t="shared" ref="C18:E18" si="0">SUM(C11:C17)</f>
        <v>44737227.442099407</v>
      </c>
      <c r="D18" s="262">
        <f t="shared" si="0"/>
        <v>167815504.36644381</v>
      </c>
      <c r="E18" s="262">
        <f t="shared" si="0"/>
        <v>131624236.74091239</v>
      </c>
      <c r="F18" s="263">
        <f>SUM(B18:E18)</f>
        <v>1250470971.2057667</v>
      </c>
    </row>
    <row r="19" spans="1:6" ht="13.5" thickBot="1" x14ac:dyDescent="0.25">
      <c r="A19" s="240" t="s">
        <v>303</v>
      </c>
      <c r="B19" s="234">
        <f>B18/$F$18</f>
        <v>0.7247621284502247</v>
      </c>
      <c r="C19" s="234">
        <f>C18/$F$18</f>
        <v>3.5776302267106236E-2</v>
      </c>
      <c r="D19" s="234">
        <f>D18/$F$18</f>
        <v>0.13420183933148622</v>
      </c>
      <c r="E19" s="234">
        <f>E18/$F$18</f>
        <v>0.10525972995118289</v>
      </c>
      <c r="F19" s="234">
        <f>SUM(B19:E19)</f>
        <v>1</v>
      </c>
    </row>
    <row r="20" spans="1:6" x14ac:dyDescent="0.2">
      <c r="B20" s="94"/>
      <c r="C20" s="94"/>
      <c r="D20" s="94"/>
      <c r="E20" s="94"/>
    </row>
    <row r="21" spans="1:6" x14ac:dyDescent="0.2">
      <c r="B21" s="94"/>
      <c r="C21" s="94"/>
      <c r="D21" s="94"/>
    </row>
    <row r="68" spans="1:7" x14ac:dyDescent="0.2">
      <c r="A68" s="777" t="s">
        <v>305</v>
      </c>
      <c r="B68" s="778"/>
      <c r="C68" s="778"/>
      <c r="D68" s="778"/>
      <c r="E68" s="778"/>
      <c r="F68" s="778"/>
      <c r="G68" s="778"/>
    </row>
    <row r="70" spans="1:7" ht="15.75" x14ac:dyDescent="0.25">
      <c r="E70" s="123"/>
      <c r="F70" s="123"/>
    </row>
    <row r="71" spans="1:7" ht="16.5" thickBot="1" x14ac:dyDescent="0.3">
      <c r="A71" s="776" t="s">
        <v>306</v>
      </c>
      <c r="B71" s="776"/>
      <c r="C71" s="776"/>
      <c r="D71" s="776"/>
      <c r="E71" s="776"/>
    </row>
    <row r="72" spans="1:7" ht="15.75" x14ac:dyDescent="0.25">
      <c r="A72" s="123"/>
      <c r="B72" s="794" t="s">
        <v>284</v>
      </c>
      <c r="C72" s="788" t="s">
        <v>285</v>
      </c>
      <c r="D72" s="123"/>
      <c r="E72" s="123"/>
    </row>
    <row r="73" spans="1:7" ht="16.5" customHeight="1" thickBot="1" x14ac:dyDescent="0.3">
      <c r="A73" s="123"/>
      <c r="B73" s="795"/>
      <c r="C73" s="796"/>
      <c r="E73" s="123"/>
    </row>
    <row r="74" spans="1:7" x14ac:dyDescent="0.2">
      <c r="A74" s="227" t="s">
        <v>287</v>
      </c>
      <c r="B74" s="264">
        <f>B11</f>
        <v>337363162.34526992</v>
      </c>
      <c r="C74" s="265">
        <v>39.464704985527241</v>
      </c>
      <c r="D74" s="22"/>
    </row>
    <row r="75" spans="1:7" x14ac:dyDescent="0.2">
      <c r="A75" s="230" t="s">
        <v>289</v>
      </c>
      <c r="B75" s="266">
        <f>B12</f>
        <v>219738822.82607284</v>
      </c>
      <c r="C75" s="267">
        <v>25.70502290888189</v>
      </c>
      <c r="D75" s="22"/>
    </row>
    <row r="76" spans="1:7" ht="12.75" customHeight="1" x14ac:dyDescent="0.2">
      <c r="A76" s="230" t="s">
        <v>291</v>
      </c>
      <c r="B76" s="266">
        <f t="shared" ref="B76:B81" si="1">B13</f>
        <v>104726615.79593679</v>
      </c>
      <c r="C76" s="267">
        <v>12.250907798550431</v>
      </c>
      <c r="D76" s="22"/>
    </row>
    <row r="77" spans="1:7" x14ac:dyDescent="0.2">
      <c r="A77" s="230" t="s">
        <v>293</v>
      </c>
      <c r="B77" s="266">
        <f t="shared" si="1"/>
        <v>139739674.3226417</v>
      </c>
      <c r="C77" s="267">
        <v>16.346731467594783</v>
      </c>
      <c r="D77" s="22"/>
    </row>
    <row r="78" spans="1:7" x14ac:dyDescent="0.2">
      <c r="A78" s="230" t="s">
        <v>295</v>
      </c>
      <c r="B78" s="266">
        <f t="shared" si="1"/>
        <v>45991074.789265625</v>
      </c>
      <c r="C78" s="267">
        <v>5.3800307831716507</v>
      </c>
      <c r="D78" s="22"/>
    </row>
    <row r="79" spans="1:7" x14ac:dyDescent="0.2">
      <c r="A79" s="230" t="s">
        <v>297</v>
      </c>
      <c r="B79" s="266">
        <f t="shared" si="1"/>
        <v>58043269.830050267</v>
      </c>
      <c r="C79" s="267">
        <v>6.7898952105919053</v>
      </c>
      <c r="D79" s="22"/>
    </row>
    <row r="80" spans="1:7" x14ac:dyDescent="0.2">
      <c r="A80" s="230" t="s">
        <v>298</v>
      </c>
      <c r="B80" s="266">
        <f t="shared" si="1"/>
        <v>691382.74707393104</v>
      </c>
      <c r="C80" s="267">
        <v>8.0877876397872348E-2</v>
      </c>
      <c r="D80" s="22"/>
    </row>
    <row r="81" spans="1:16" ht="13.5" thickBot="1" x14ac:dyDescent="0.25">
      <c r="A81" s="232" t="s">
        <v>284</v>
      </c>
      <c r="B81" s="283">
        <f t="shared" si="1"/>
        <v>906294002.65631104</v>
      </c>
      <c r="C81" s="268">
        <v>106.01817103071578</v>
      </c>
      <c r="D81" s="22"/>
    </row>
    <row r="82" spans="1:16" x14ac:dyDescent="0.2">
      <c r="B82" s="29"/>
    </row>
    <row r="83" spans="1:16" ht="13.5" thickBot="1" x14ac:dyDescent="0.25"/>
    <row r="84" spans="1:16" ht="18.75" thickBot="1" x14ac:dyDescent="0.3">
      <c r="A84" s="765" t="s">
        <v>307</v>
      </c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6"/>
      <c r="M84" s="766"/>
      <c r="N84" s="767"/>
    </row>
    <row r="85" spans="1:16" ht="15.75" thickBot="1" x14ac:dyDescent="0.3">
      <c r="A85" s="254"/>
      <c r="B85" s="255" t="s">
        <v>45</v>
      </c>
      <c r="C85" s="255" t="s">
        <v>46</v>
      </c>
      <c r="D85" s="255" t="s">
        <v>47</v>
      </c>
      <c r="E85" s="255" t="s">
        <v>48</v>
      </c>
      <c r="F85" s="255" t="s">
        <v>49</v>
      </c>
      <c r="G85" s="255" t="s">
        <v>50</v>
      </c>
      <c r="H85" s="255" t="s">
        <v>51</v>
      </c>
      <c r="I85" s="255" t="s">
        <v>52</v>
      </c>
      <c r="J85" s="255" t="s">
        <v>53</v>
      </c>
      <c r="K85" s="255" t="s">
        <v>54</v>
      </c>
      <c r="L85" s="255" t="s">
        <v>55</v>
      </c>
      <c r="M85" s="255" t="s">
        <v>56</v>
      </c>
      <c r="N85" s="145"/>
    </row>
    <row r="86" spans="1:16" x14ac:dyDescent="0.2">
      <c r="A86" s="256" t="s">
        <v>288</v>
      </c>
      <c r="B86" s="258">
        <v>12162968.509105751</v>
      </c>
      <c r="C86" s="258">
        <v>15893514.263881521</v>
      </c>
      <c r="D86" s="258">
        <v>18896155.662040196</v>
      </c>
      <c r="E86" s="269">
        <v>29549407.230237078</v>
      </c>
      <c r="F86" s="269">
        <v>35592553.408788249</v>
      </c>
      <c r="G86" s="269">
        <v>36858868.405015402</v>
      </c>
      <c r="H86" s="269">
        <v>31294533.916083757</v>
      </c>
      <c r="I86" s="269">
        <v>43618193.191423766</v>
      </c>
      <c r="J86" s="258">
        <v>32889380.488602221</v>
      </c>
      <c r="K86" s="258">
        <v>34235958.215205707</v>
      </c>
      <c r="L86" s="258">
        <v>25181003.233802997</v>
      </c>
      <c r="M86" s="258">
        <v>21190625.821083341</v>
      </c>
      <c r="N86" s="244"/>
      <c r="O86" s="94"/>
      <c r="P86" s="270"/>
    </row>
    <row r="87" spans="1:16" x14ac:dyDescent="0.2">
      <c r="A87" s="238" t="s">
        <v>290</v>
      </c>
      <c r="B87" s="258">
        <v>7526918.5154418387</v>
      </c>
      <c r="C87" s="258">
        <v>9893509.8341379948</v>
      </c>
      <c r="D87" s="258">
        <v>11901403.783475235</v>
      </c>
      <c r="E87" s="271">
        <v>19650340.752021927</v>
      </c>
      <c r="F87" s="271">
        <v>20677493.935026526</v>
      </c>
      <c r="G87" s="271">
        <v>21406393.525354635</v>
      </c>
      <c r="H87" s="271">
        <v>22524756.813356556</v>
      </c>
      <c r="I87" s="271">
        <v>31354869.068414312</v>
      </c>
      <c r="J87" s="258">
        <v>23736021.392810993</v>
      </c>
      <c r="K87" s="258">
        <v>21524932.379383855</v>
      </c>
      <c r="L87" s="258">
        <v>16161983.944581203</v>
      </c>
      <c r="M87" s="258">
        <v>13380198.882067785</v>
      </c>
      <c r="N87" s="244"/>
      <c r="O87" s="94"/>
      <c r="P87" s="270"/>
    </row>
    <row r="88" spans="1:16" x14ac:dyDescent="0.2">
      <c r="A88" s="238" t="s">
        <v>292</v>
      </c>
      <c r="B88" s="258">
        <v>8866818.921716148</v>
      </c>
      <c r="C88" s="258">
        <v>10867586.85476787</v>
      </c>
      <c r="D88" s="258">
        <v>12514283.640774101</v>
      </c>
      <c r="E88" s="271">
        <v>19503166.051468201</v>
      </c>
      <c r="F88" s="271">
        <v>7262985.3582069632</v>
      </c>
      <c r="G88" s="271">
        <v>7500944.4509779606</v>
      </c>
      <c r="H88" s="271">
        <v>6452187.1974104773</v>
      </c>
      <c r="I88" s="271">
        <v>9139563.2974687926</v>
      </c>
      <c r="J88" s="258">
        <v>6814648.5664246539</v>
      </c>
      <c r="K88" s="258">
        <v>6665268.4198098732</v>
      </c>
      <c r="L88" s="258">
        <v>5015381.5292249406</v>
      </c>
      <c r="M88" s="258">
        <v>4123781.507686798</v>
      </c>
      <c r="N88" s="244"/>
      <c r="O88" s="94"/>
      <c r="P88" s="270"/>
    </row>
    <row r="89" spans="1:16" x14ac:dyDescent="0.2">
      <c r="A89" s="238" t="s">
        <v>294</v>
      </c>
      <c r="B89" s="258">
        <v>3386961.3747084765</v>
      </c>
      <c r="C89" s="258">
        <v>4390362.2780483877</v>
      </c>
      <c r="D89" s="258">
        <v>5713730.5550813247</v>
      </c>
      <c r="E89" s="271">
        <v>9976280.1620729603</v>
      </c>
      <c r="F89" s="271">
        <v>15644566.131179284</v>
      </c>
      <c r="G89" s="271">
        <v>16933504.819114938</v>
      </c>
      <c r="H89" s="271">
        <v>11603385.480007099</v>
      </c>
      <c r="I89" s="271">
        <v>15985531.389938697</v>
      </c>
      <c r="J89" s="258">
        <v>11703509.769285155</v>
      </c>
      <c r="K89" s="258">
        <v>19080182.849119242</v>
      </c>
      <c r="L89" s="258">
        <v>13779748.404378433</v>
      </c>
      <c r="M89" s="258">
        <v>11541911.109707695</v>
      </c>
      <c r="N89" s="244"/>
      <c r="O89" s="94"/>
      <c r="P89" s="270"/>
    </row>
    <row r="90" spans="1:16" x14ac:dyDescent="0.2">
      <c r="A90" s="238" t="s">
        <v>296</v>
      </c>
      <c r="B90" s="258">
        <v>1255915.7307421495</v>
      </c>
      <c r="C90" s="258">
        <v>1556318.8198800618</v>
      </c>
      <c r="D90" s="258">
        <v>2061157.4084090702</v>
      </c>
      <c r="E90" s="271">
        <v>3484375.9075268656</v>
      </c>
      <c r="F90" s="271">
        <v>4034576.0225932952</v>
      </c>
      <c r="G90" s="271">
        <v>4412394.1313857008</v>
      </c>
      <c r="H90" s="271">
        <v>5570776.1965971198</v>
      </c>
      <c r="I90" s="271">
        <v>7766853.6770151705</v>
      </c>
      <c r="J90" s="258">
        <v>5499659.2500823028</v>
      </c>
      <c r="K90" s="258">
        <v>4372364.8402117556</v>
      </c>
      <c r="L90" s="258">
        <v>3224435.3208973557</v>
      </c>
      <c r="M90" s="258">
        <v>2752247.4839247749</v>
      </c>
      <c r="N90" s="244"/>
      <c r="O90" s="94"/>
      <c r="P90" s="270"/>
    </row>
    <row r="91" spans="1:16" x14ac:dyDescent="0.2">
      <c r="A91" s="238" t="s">
        <v>297</v>
      </c>
      <c r="B91" s="258">
        <v>1710599.0830050306</v>
      </c>
      <c r="C91" s="258">
        <v>2164232.6036449205</v>
      </c>
      <c r="D91" s="258">
        <v>2870909.8875154313</v>
      </c>
      <c r="E91" s="271">
        <v>5164508.4190610927</v>
      </c>
      <c r="F91" s="271">
        <v>4211391.8269896768</v>
      </c>
      <c r="G91" s="271">
        <v>4535965.6275346205</v>
      </c>
      <c r="H91" s="271">
        <v>6879306.9310410451</v>
      </c>
      <c r="I91" s="271">
        <v>9944473.3962501567</v>
      </c>
      <c r="J91" s="258">
        <v>7198361.0601908322</v>
      </c>
      <c r="K91" s="258">
        <v>5783523.663463288</v>
      </c>
      <c r="L91" s="258">
        <v>4120249.5559326801</v>
      </c>
      <c r="M91" s="258">
        <v>3459747.775421489</v>
      </c>
      <c r="N91" s="244"/>
      <c r="O91" s="94"/>
      <c r="P91" s="270"/>
    </row>
    <row r="92" spans="1:16" ht="13.5" thickBot="1" x14ac:dyDescent="0.25">
      <c r="A92" s="238" t="s">
        <v>298</v>
      </c>
      <c r="B92" s="258">
        <v>26849.757409308299</v>
      </c>
      <c r="C92" s="258">
        <v>36122.735124198647</v>
      </c>
      <c r="D92" s="258">
        <v>57855.404185892185</v>
      </c>
      <c r="E92" s="271">
        <v>83531.796036473344</v>
      </c>
      <c r="F92" s="271">
        <v>57953.396031887285</v>
      </c>
      <c r="G92" s="271">
        <v>54853.88293809646</v>
      </c>
      <c r="H92" s="271">
        <v>111608.37673863165</v>
      </c>
      <c r="I92" s="271">
        <v>182061.99651552792</v>
      </c>
      <c r="J92" s="258">
        <v>80545.402093915109</v>
      </c>
      <c r="K92" s="258">
        <v>0</v>
      </c>
      <c r="L92" s="258">
        <v>0</v>
      </c>
      <c r="M92" s="258">
        <v>0</v>
      </c>
      <c r="N92" s="244"/>
      <c r="O92" s="94"/>
      <c r="P92" s="270"/>
    </row>
    <row r="93" spans="1:16" ht="13.5" thickBot="1" x14ac:dyDescent="0.25">
      <c r="A93" s="240" t="s">
        <v>284</v>
      </c>
      <c r="B93" s="262">
        <v>34937031.892128706</v>
      </c>
      <c r="C93" s="262">
        <v>44801647.389484964</v>
      </c>
      <c r="D93" s="262">
        <v>54015496.341481246</v>
      </c>
      <c r="E93" s="272">
        <v>87411610.318424597</v>
      </c>
      <c r="F93" s="272">
        <v>87481520.078815877</v>
      </c>
      <c r="G93" s="272">
        <v>91702924.842321351</v>
      </c>
      <c r="H93" s="272">
        <v>84436554.911234692</v>
      </c>
      <c r="I93" s="272">
        <v>117991546.01702642</v>
      </c>
      <c r="J93" s="262">
        <v>87922125.929490075</v>
      </c>
      <c r="K93" s="262">
        <v>91662230.367193729</v>
      </c>
      <c r="L93" s="262">
        <v>67482801.988817617</v>
      </c>
      <c r="M93" s="262">
        <v>56448512.57989189</v>
      </c>
      <c r="N93" s="263">
        <f>SUM(B93:M93)</f>
        <v>906294002.65631115</v>
      </c>
      <c r="O93" s="94"/>
      <c r="P93" s="270"/>
    </row>
    <row r="94" spans="1:16" ht="13.5" thickBot="1" x14ac:dyDescent="0.25">
      <c r="A94" s="240" t="s">
        <v>303</v>
      </c>
      <c r="B94" s="234">
        <f t="shared" ref="B94:M94" si="2">B93/$N$93</f>
        <v>3.8549335855395349E-2</v>
      </c>
      <c r="C94" s="234">
        <f t="shared" si="2"/>
        <v>4.9433900321720264E-2</v>
      </c>
      <c r="D94" s="234">
        <f t="shared" si="2"/>
        <v>5.960041243036366E-2</v>
      </c>
      <c r="E94" s="234">
        <f t="shared" si="2"/>
        <v>9.6449507623601938E-2</v>
      </c>
      <c r="F94" s="234">
        <f t="shared" si="2"/>
        <v>9.652664568275976E-2</v>
      </c>
      <c r="G94" s="234">
        <f t="shared" si="2"/>
        <v>0.10118452132921964</v>
      </c>
      <c r="H94" s="234">
        <f t="shared" si="2"/>
        <v>9.3166847252386706E-2</v>
      </c>
      <c r="I94" s="234">
        <f t="shared" si="2"/>
        <v>0.13019124662769252</v>
      </c>
      <c r="J94" s="234">
        <f t="shared" si="2"/>
        <v>9.7012807843584833E-2</v>
      </c>
      <c r="K94" s="234">
        <f t="shared" si="2"/>
        <v>0.10113961926100738</v>
      </c>
      <c r="L94" s="234">
        <f t="shared" si="2"/>
        <v>7.4460166117207266E-2</v>
      </c>
      <c r="M94" s="234">
        <f t="shared" si="2"/>
        <v>6.2284989655060692E-2</v>
      </c>
      <c r="N94" s="273">
        <f>SUM(B94:M94)</f>
        <v>0.99999999999999989</v>
      </c>
      <c r="O94" s="94"/>
    </row>
    <row r="95" spans="1:16" x14ac:dyDescent="0.2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</row>
    <row r="96" spans="1:16" x14ac:dyDescent="0.2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</row>
    <row r="117" spans="1:5" ht="15.75" x14ac:dyDescent="0.25">
      <c r="A117" s="776" t="s">
        <v>306</v>
      </c>
      <c r="B117" s="776"/>
      <c r="C117" s="776"/>
      <c r="D117" s="776"/>
      <c r="E117" s="776"/>
    </row>
    <row r="118" spans="1:5" ht="16.5" thickBot="1" x14ac:dyDescent="0.3">
      <c r="A118" s="123"/>
      <c r="B118" s="123"/>
      <c r="C118" s="123"/>
      <c r="D118" s="123"/>
      <c r="E118" s="123"/>
    </row>
    <row r="119" spans="1:5" ht="15.75" thickBot="1" x14ac:dyDescent="0.3">
      <c r="A119" s="225"/>
      <c r="B119" s="204" t="s">
        <v>45</v>
      </c>
      <c r="C119" s="204" t="s">
        <v>46</v>
      </c>
      <c r="D119" s="204" t="s">
        <v>47</v>
      </c>
    </row>
    <row r="120" spans="1:5" x14ac:dyDescent="0.2">
      <c r="A120" s="227" t="s">
        <v>287</v>
      </c>
      <c r="B120" s="242">
        <f>B86</f>
        <v>12162968.509105751</v>
      </c>
      <c r="C120" s="242">
        <f>C86</f>
        <v>15893514.263881521</v>
      </c>
      <c r="D120" s="242">
        <f>D86</f>
        <v>18896155.662040196</v>
      </c>
    </row>
    <row r="121" spans="1:5" x14ac:dyDescent="0.2">
      <c r="A121" s="230" t="s">
        <v>289</v>
      </c>
      <c r="B121" s="242">
        <f t="shared" ref="B121:D127" si="3">B87</f>
        <v>7526918.5154418387</v>
      </c>
      <c r="C121" s="242">
        <f t="shared" si="3"/>
        <v>9893509.8341379948</v>
      </c>
      <c r="D121" s="242">
        <f t="shared" si="3"/>
        <v>11901403.783475235</v>
      </c>
    </row>
    <row r="122" spans="1:5" x14ac:dyDescent="0.2">
      <c r="A122" s="230" t="s">
        <v>291</v>
      </c>
      <c r="B122" s="242">
        <f t="shared" si="3"/>
        <v>8866818.921716148</v>
      </c>
      <c r="C122" s="242">
        <f t="shared" si="3"/>
        <v>10867586.85476787</v>
      </c>
      <c r="D122" s="242">
        <f t="shared" si="3"/>
        <v>12514283.640774101</v>
      </c>
    </row>
    <row r="123" spans="1:5" x14ac:dyDescent="0.2">
      <c r="A123" s="230" t="s">
        <v>293</v>
      </c>
      <c r="B123" s="242">
        <f t="shared" si="3"/>
        <v>3386961.3747084765</v>
      </c>
      <c r="C123" s="242">
        <f t="shared" si="3"/>
        <v>4390362.2780483877</v>
      </c>
      <c r="D123" s="242">
        <f t="shared" si="3"/>
        <v>5713730.5550813247</v>
      </c>
    </row>
    <row r="124" spans="1:5" x14ac:dyDescent="0.2">
      <c r="A124" s="230" t="s">
        <v>295</v>
      </c>
      <c r="B124" s="242">
        <f t="shared" si="3"/>
        <v>1255915.7307421495</v>
      </c>
      <c r="C124" s="242">
        <f t="shared" si="3"/>
        <v>1556318.8198800618</v>
      </c>
      <c r="D124" s="242">
        <f t="shared" si="3"/>
        <v>2061157.4084090702</v>
      </c>
    </row>
    <row r="125" spans="1:5" x14ac:dyDescent="0.2">
      <c r="A125" s="230" t="s">
        <v>297</v>
      </c>
      <c r="B125" s="242">
        <f t="shared" si="3"/>
        <v>1710599.0830050306</v>
      </c>
      <c r="C125" s="242">
        <f t="shared" si="3"/>
        <v>2164232.6036449205</v>
      </c>
      <c r="D125" s="242">
        <f t="shared" si="3"/>
        <v>2870909.8875154313</v>
      </c>
    </row>
    <row r="126" spans="1:5" x14ac:dyDescent="0.2">
      <c r="A126" s="230" t="s">
        <v>298</v>
      </c>
      <c r="B126" s="242">
        <f t="shared" si="3"/>
        <v>26849.757409308299</v>
      </c>
      <c r="C126" s="242">
        <f t="shared" si="3"/>
        <v>36122.735124198647</v>
      </c>
      <c r="D126" s="242">
        <f t="shared" si="3"/>
        <v>57855.404185892185</v>
      </c>
    </row>
    <row r="127" spans="1:5" ht="13.5" thickBot="1" x14ac:dyDescent="0.25">
      <c r="A127" s="232" t="s">
        <v>284</v>
      </c>
      <c r="B127" s="274">
        <f t="shared" si="3"/>
        <v>34937031.892128706</v>
      </c>
      <c r="C127" s="274">
        <f t="shared" si="3"/>
        <v>44801647.389484964</v>
      </c>
      <c r="D127" s="274">
        <f t="shared" si="3"/>
        <v>54015496.341481246</v>
      </c>
    </row>
    <row r="128" spans="1:5" x14ac:dyDescent="0.2">
      <c r="B128" s="94"/>
      <c r="C128" s="94"/>
      <c r="D128" s="94"/>
    </row>
    <row r="129" spans="1:4" x14ac:dyDescent="0.2">
      <c r="B129" s="94"/>
      <c r="C129" s="94"/>
      <c r="D129" s="94"/>
    </row>
    <row r="130" spans="1:4" ht="13.5" thickBot="1" x14ac:dyDescent="0.25"/>
    <row r="131" spans="1:4" ht="15.75" thickBot="1" x14ac:dyDescent="0.3">
      <c r="A131" s="225"/>
      <c r="B131" s="204" t="s">
        <v>48</v>
      </c>
      <c r="C131" s="204" t="s">
        <v>49</v>
      </c>
      <c r="D131" s="204" t="s">
        <v>50</v>
      </c>
    </row>
    <row r="132" spans="1:4" x14ac:dyDescent="0.2">
      <c r="A132" s="227" t="s">
        <v>287</v>
      </c>
      <c r="B132" s="242">
        <f>E86</f>
        <v>29549407.230237078</v>
      </c>
      <c r="C132" s="242">
        <f t="shared" ref="C132:D139" si="4">F86</f>
        <v>35592553.408788249</v>
      </c>
      <c r="D132" s="242">
        <f t="shared" si="4"/>
        <v>36858868.405015402</v>
      </c>
    </row>
    <row r="133" spans="1:4" x14ac:dyDescent="0.2">
      <c r="A133" s="230" t="s">
        <v>289</v>
      </c>
      <c r="B133" s="242">
        <f t="shared" ref="B133:B139" si="5">E87</f>
        <v>19650340.752021927</v>
      </c>
      <c r="C133" s="242">
        <f t="shared" si="4"/>
        <v>20677493.935026526</v>
      </c>
      <c r="D133" s="242">
        <f t="shared" si="4"/>
        <v>21406393.525354635</v>
      </c>
    </row>
    <row r="134" spans="1:4" x14ac:dyDescent="0.2">
      <c r="A134" s="230" t="s">
        <v>291</v>
      </c>
      <c r="B134" s="242">
        <f t="shared" si="5"/>
        <v>19503166.051468201</v>
      </c>
      <c r="C134" s="242">
        <f t="shared" si="4"/>
        <v>7262985.3582069632</v>
      </c>
      <c r="D134" s="242">
        <f t="shared" si="4"/>
        <v>7500944.4509779606</v>
      </c>
    </row>
    <row r="135" spans="1:4" x14ac:dyDescent="0.2">
      <c r="A135" s="230" t="s">
        <v>293</v>
      </c>
      <c r="B135" s="242">
        <f t="shared" si="5"/>
        <v>9976280.1620729603</v>
      </c>
      <c r="C135" s="242">
        <f t="shared" si="4"/>
        <v>15644566.131179284</v>
      </c>
      <c r="D135" s="242">
        <f t="shared" si="4"/>
        <v>16933504.819114938</v>
      </c>
    </row>
    <row r="136" spans="1:4" x14ac:dyDescent="0.2">
      <c r="A136" s="230" t="s">
        <v>295</v>
      </c>
      <c r="B136" s="242">
        <f t="shared" si="5"/>
        <v>3484375.9075268656</v>
      </c>
      <c r="C136" s="242">
        <f t="shared" si="4"/>
        <v>4034576.0225932952</v>
      </c>
      <c r="D136" s="242">
        <f t="shared" si="4"/>
        <v>4412394.1313857008</v>
      </c>
    </row>
    <row r="137" spans="1:4" x14ac:dyDescent="0.2">
      <c r="A137" s="230" t="s">
        <v>297</v>
      </c>
      <c r="B137" s="242">
        <f t="shared" si="5"/>
        <v>5164508.4190610927</v>
      </c>
      <c r="C137" s="242">
        <f t="shared" si="4"/>
        <v>4211391.8269896768</v>
      </c>
      <c r="D137" s="242">
        <f t="shared" si="4"/>
        <v>4535965.6275346205</v>
      </c>
    </row>
    <row r="138" spans="1:4" x14ac:dyDescent="0.2">
      <c r="A138" s="230" t="s">
        <v>298</v>
      </c>
      <c r="B138" s="242">
        <f t="shared" si="5"/>
        <v>83531.796036473344</v>
      </c>
      <c r="C138" s="242">
        <f t="shared" si="4"/>
        <v>57953.396031887285</v>
      </c>
      <c r="D138" s="242">
        <f t="shared" si="4"/>
        <v>54853.88293809646</v>
      </c>
    </row>
    <row r="139" spans="1:4" ht="13.5" thickBot="1" x14ac:dyDescent="0.25">
      <c r="A139" s="232" t="s">
        <v>284</v>
      </c>
      <c r="B139" s="274">
        <f t="shared" si="5"/>
        <v>87411610.318424597</v>
      </c>
      <c r="C139" s="274">
        <f t="shared" si="4"/>
        <v>87481520.078815877</v>
      </c>
      <c r="D139" s="274">
        <f t="shared" si="4"/>
        <v>91702924.842321351</v>
      </c>
    </row>
    <row r="140" spans="1:4" x14ac:dyDescent="0.2">
      <c r="B140" s="94"/>
      <c r="C140" s="94"/>
      <c r="D140" s="94"/>
    </row>
    <row r="141" spans="1:4" x14ac:dyDescent="0.2">
      <c r="B141" s="94"/>
      <c r="C141" s="94"/>
      <c r="D141" s="94"/>
    </row>
    <row r="142" spans="1:4" ht="13.5" thickBot="1" x14ac:dyDescent="0.25"/>
    <row r="143" spans="1:4" ht="15.75" thickBot="1" x14ac:dyDescent="0.3">
      <c r="A143" s="225"/>
      <c r="B143" s="204" t="s">
        <v>51</v>
      </c>
      <c r="C143" s="204" t="s">
        <v>52</v>
      </c>
      <c r="D143" s="204" t="s">
        <v>53</v>
      </c>
    </row>
    <row r="144" spans="1:4" x14ac:dyDescent="0.2">
      <c r="A144" s="227" t="s">
        <v>287</v>
      </c>
      <c r="B144" s="242">
        <f>H86</f>
        <v>31294533.916083757</v>
      </c>
      <c r="C144" s="242">
        <f t="shared" ref="C144:D151" si="6">I86</f>
        <v>43618193.191423766</v>
      </c>
      <c r="D144" s="242">
        <f t="shared" si="6"/>
        <v>32889380.488602221</v>
      </c>
    </row>
    <row r="145" spans="1:5" x14ac:dyDescent="0.2">
      <c r="A145" s="230" t="s">
        <v>289</v>
      </c>
      <c r="B145" s="242">
        <f t="shared" ref="B145:B151" si="7">H87</f>
        <v>22524756.813356556</v>
      </c>
      <c r="C145" s="242">
        <f t="shared" si="6"/>
        <v>31354869.068414312</v>
      </c>
      <c r="D145" s="242">
        <f t="shared" si="6"/>
        <v>23736021.392810993</v>
      </c>
    </row>
    <row r="146" spans="1:5" x14ac:dyDescent="0.2">
      <c r="A146" s="230" t="s">
        <v>291</v>
      </c>
      <c r="B146" s="242">
        <f t="shared" si="7"/>
        <v>6452187.1974104773</v>
      </c>
      <c r="C146" s="242">
        <f t="shared" si="6"/>
        <v>9139563.2974687926</v>
      </c>
      <c r="D146" s="242">
        <f t="shared" si="6"/>
        <v>6814648.5664246539</v>
      </c>
    </row>
    <row r="147" spans="1:5" x14ac:dyDescent="0.2">
      <c r="A147" s="230" t="s">
        <v>293</v>
      </c>
      <c r="B147" s="242">
        <f t="shared" si="7"/>
        <v>11603385.480007099</v>
      </c>
      <c r="C147" s="242">
        <f t="shared" si="6"/>
        <v>15985531.389938697</v>
      </c>
      <c r="D147" s="242">
        <f t="shared" si="6"/>
        <v>11703509.769285155</v>
      </c>
    </row>
    <row r="148" spans="1:5" x14ac:dyDescent="0.2">
      <c r="A148" s="230" t="s">
        <v>295</v>
      </c>
      <c r="B148" s="242">
        <f t="shared" si="7"/>
        <v>5570776.1965971198</v>
      </c>
      <c r="C148" s="242">
        <f t="shared" si="6"/>
        <v>7766853.6770151705</v>
      </c>
      <c r="D148" s="242">
        <f t="shared" si="6"/>
        <v>5499659.2500823028</v>
      </c>
    </row>
    <row r="149" spans="1:5" x14ac:dyDescent="0.2">
      <c r="A149" s="230" t="s">
        <v>297</v>
      </c>
      <c r="B149" s="242">
        <f t="shared" si="7"/>
        <v>6879306.9310410451</v>
      </c>
      <c r="C149" s="242">
        <f t="shared" si="6"/>
        <v>9944473.3962501567</v>
      </c>
      <c r="D149" s="242">
        <f t="shared" si="6"/>
        <v>7198361.0601908322</v>
      </c>
    </row>
    <row r="150" spans="1:5" x14ac:dyDescent="0.2">
      <c r="A150" s="230" t="s">
        <v>298</v>
      </c>
      <c r="B150" s="242">
        <f t="shared" si="7"/>
        <v>111608.37673863165</v>
      </c>
      <c r="C150" s="242">
        <f t="shared" si="6"/>
        <v>182061.99651552792</v>
      </c>
      <c r="D150" s="242">
        <f t="shared" si="6"/>
        <v>80545.402093915109</v>
      </c>
    </row>
    <row r="151" spans="1:5" ht="13.5" thickBot="1" x14ac:dyDescent="0.25">
      <c r="A151" s="232" t="s">
        <v>284</v>
      </c>
      <c r="B151" s="274">
        <f t="shared" si="7"/>
        <v>84436554.911234692</v>
      </c>
      <c r="C151" s="274">
        <f t="shared" si="6"/>
        <v>117991546.01702642</v>
      </c>
      <c r="D151" s="274">
        <f t="shared" si="6"/>
        <v>87922125.929490075</v>
      </c>
    </row>
    <row r="152" spans="1:5" x14ac:dyDescent="0.2">
      <c r="B152" s="94"/>
      <c r="C152" s="94"/>
      <c r="D152" s="94"/>
    </row>
    <row r="153" spans="1:5" x14ac:dyDescent="0.2">
      <c r="B153" s="94"/>
      <c r="C153" s="94"/>
      <c r="D153" s="94"/>
    </row>
    <row r="154" spans="1:5" ht="13.5" thickBot="1" x14ac:dyDescent="0.25"/>
    <row r="155" spans="1:5" ht="15.75" thickBot="1" x14ac:dyDescent="0.3">
      <c r="A155" s="225"/>
      <c r="B155" s="204" t="s">
        <v>54</v>
      </c>
      <c r="C155" s="204" t="s">
        <v>55</v>
      </c>
      <c r="D155" s="204" t="s">
        <v>56</v>
      </c>
    </row>
    <row r="156" spans="1:5" x14ac:dyDescent="0.2">
      <c r="A156" s="227" t="s">
        <v>287</v>
      </c>
      <c r="B156" s="242">
        <f>K86</f>
        <v>34235958.215205707</v>
      </c>
      <c r="C156" s="242">
        <f t="shared" ref="C156:D163" si="8">L86</f>
        <v>25181003.233802997</v>
      </c>
      <c r="D156" s="242">
        <f t="shared" si="8"/>
        <v>21190625.821083341</v>
      </c>
      <c r="E156" s="94"/>
    </row>
    <row r="157" spans="1:5" x14ac:dyDescent="0.2">
      <c r="A157" s="230" t="s">
        <v>289</v>
      </c>
      <c r="B157" s="242">
        <f t="shared" ref="B157:B163" si="9">K87</f>
        <v>21524932.379383855</v>
      </c>
      <c r="C157" s="242">
        <f t="shared" si="8"/>
        <v>16161983.944581203</v>
      </c>
      <c r="D157" s="242">
        <f t="shared" si="8"/>
        <v>13380198.882067785</v>
      </c>
      <c r="E157" s="94"/>
    </row>
    <row r="158" spans="1:5" x14ac:dyDescent="0.2">
      <c r="A158" s="230" t="s">
        <v>291</v>
      </c>
      <c r="B158" s="242">
        <f t="shared" si="9"/>
        <v>6665268.4198098732</v>
      </c>
      <c r="C158" s="242">
        <f t="shared" si="8"/>
        <v>5015381.5292249406</v>
      </c>
      <c r="D158" s="242">
        <f t="shared" si="8"/>
        <v>4123781.507686798</v>
      </c>
      <c r="E158" s="94"/>
    </row>
    <row r="159" spans="1:5" x14ac:dyDescent="0.2">
      <c r="A159" s="230" t="s">
        <v>293</v>
      </c>
      <c r="B159" s="242">
        <f t="shared" si="9"/>
        <v>19080182.849119242</v>
      </c>
      <c r="C159" s="242">
        <f t="shared" si="8"/>
        <v>13779748.404378433</v>
      </c>
      <c r="D159" s="242">
        <f t="shared" si="8"/>
        <v>11541911.109707695</v>
      </c>
      <c r="E159" s="94"/>
    </row>
    <row r="160" spans="1:5" x14ac:dyDescent="0.2">
      <c r="A160" s="230" t="s">
        <v>295</v>
      </c>
      <c r="B160" s="242">
        <f t="shared" si="9"/>
        <v>4372364.8402117556</v>
      </c>
      <c r="C160" s="242">
        <f t="shared" si="8"/>
        <v>3224435.3208973557</v>
      </c>
      <c r="D160" s="242">
        <f t="shared" si="8"/>
        <v>2752247.4839247749</v>
      </c>
      <c r="E160" s="94"/>
    </row>
    <row r="161" spans="1:7" x14ac:dyDescent="0.2">
      <c r="A161" s="230" t="s">
        <v>297</v>
      </c>
      <c r="B161" s="242">
        <f t="shared" si="9"/>
        <v>5783523.663463288</v>
      </c>
      <c r="C161" s="242">
        <f t="shared" si="8"/>
        <v>4120249.5559326801</v>
      </c>
      <c r="D161" s="242">
        <f t="shared" si="8"/>
        <v>3459747.775421489</v>
      </c>
      <c r="E161" s="94"/>
    </row>
    <row r="162" spans="1:7" x14ac:dyDescent="0.2">
      <c r="A162" s="230" t="s">
        <v>298</v>
      </c>
      <c r="B162" s="242">
        <f t="shared" si="9"/>
        <v>0</v>
      </c>
      <c r="C162" s="242">
        <f t="shared" si="8"/>
        <v>0</v>
      </c>
      <c r="D162" s="242">
        <f t="shared" si="8"/>
        <v>0</v>
      </c>
      <c r="E162" s="94"/>
    </row>
    <row r="163" spans="1:7" ht="13.5" thickBot="1" x14ac:dyDescent="0.25">
      <c r="A163" s="232" t="s">
        <v>284</v>
      </c>
      <c r="B163" s="274">
        <f t="shared" si="9"/>
        <v>91662230.367193729</v>
      </c>
      <c r="C163" s="274">
        <f t="shared" si="8"/>
        <v>67482801.988817617</v>
      </c>
      <c r="D163" s="274">
        <f t="shared" si="8"/>
        <v>56448512.57989189</v>
      </c>
      <c r="E163" s="94"/>
    </row>
    <row r="164" spans="1:7" x14ac:dyDescent="0.2">
      <c r="B164" s="94"/>
      <c r="C164" s="94"/>
      <c r="D164" s="94"/>
    </row>
    <row r="165" spans="1:7" x14ac:dyDescent="0.2">
      <c r="B165" s="94"/>
      <c r="C165" s="94"/>
      <c r="D165" s="94"/>
    </row>
    <row r="169" spans="1:7" x14ac:dyDescent="0.2">
      <c r="A169" s="777" t="s">
        <v>567</v>
      </c>
      <c r="B169" s="778"/>
      <c r="C169" s="778"/>
      <c r="D169" s="778"/>
      <c r="E169" s="778"/>
      <c r="F169" s="778"/>
      <c r="G169" s="778"/>
    </row>
    <row r="172" spans="1:7" ht="16.5" thickBot="1" x14ac:dyDescent="0.3">
      <c r="A172" s="776" t="s">
        <v>306</v>
      </c>
      <c r="B172" s="776"/>
      <c r="C172" s="776"/>
      <c r="D172" s="776"/>
      <c r="E172" s="776"/>
    </row>
    <row r="173" spans="1:7" ht="15.75" x14ac:dyDescent="0.25">
      <c r="A173" s="123"/>
      <c r="B173" s="794" t="s">
        <v>284</v>
      </c>
      <c r="C173" s="788" t="s">
        <v>285</v>
      </c>
      <c r="D173" s="123"/>
      <c r="E173" s="123"/>
    </row>
    <row r="174" spans="1:7" ht="16.5" thickBot="1" x14ac:dyDescent="0.3">
      <c r="A174" s="123"/>
      <c r="B174" s="795"/>
      <c r="C174" s="797"/>
      <c r="D174" s="123"/>
      <c r="E174" s="123"/>
    </row>
    <row r="175" spans="1:7" x14ac:dyDescent="0.2">
      <c r="A175" s="227" t="s">
        <v>287</v>
      </c>
      <c r="B175" s="264">
        <f>C11</f>
        <v>14388530.005823236</v>
      </c>
      <c r="C175" s="265">
        <v>19.061442678443711</v>
      </c>
      <c r="E175" s="22"/>
    </row>
    <row r="176" spans="1:7" x14ac:dyDescent="0.2">
      <c r="A176" s="230" t="s">
        <v>289</v>
      </c>
      <c r="B176" s="266">
        <f t="shared" ref="B176:B182" si="10">C12</f>
        <v>11835597.231759295</v>
      </c>
      <c r="C176" s="267">
        <v>15.679402837330986</v>
      </c>
      <c r="E176" s="22"/>
    </row>
    <row r="177" spans="1:16" x14ac:dyDescent="0.2">
      <c r="A177" s="230" t="s">
        <v>291</v>
      </c>
      <c r="B177" s="266">
        <f t="shared" si="10"/>
        <v>7546742.3071447434</v>
      </c>
      <c r="C177" s="267">
        <v>9.9976714673706617</v>
      </c>
      <c r="E177" s="22"/>
    </row>
    <row r="178" spans="1:16" x14ac:dyDescent="0.2">
      <c r="A178" s="230" t="s">
        <v>293</v>
      </c>
      <c r="B178" s="266">
        <f t="shared" si="10"/>
        <v>7261718.6630524611</v>
      </c>
      <c r="C178" s="267">
        <v>9.6200816891467991</v>
      </c>
      <c r="E178" s="22"/>
    </row>
    <row r="179" spans="1:16" x14ac:dyDescent="0.2">
      <c r="A179" s="230" t="s">
        <v>295</v>
      </c>
      <c r="B179" s="266">
        <f t="shared" si="10"/>
        <v>1413298.0322522963</v>
      </c>
      <c r="C179" s="267">
        <v>1.8722899016391288</v>
      </c>
      <c r="E179" s="22"/>
    </row>
    <row r="180" spans="1:16" x14ac:dyDescent="0.2">
      <c r="A180" s="230" t="s">
        <v>297</v>
      </c>
      <c r="B180" s="266">
        <f t="shared" si="10"/>
        <v>2256277.3191342563</v>
      </c>
      <c r="C180" s="267">
        <v>2.9890406294419507</v>
      </c>
      <c r="E180" s="22"/>
    </row>
    <row r="181" spans="1:16" x14ac:dyDescent="0.2">
      <c r="A181" s="230" t="s">
        <v>298</v>
      </c>
      <c r="B181" s="266">
        <f t="shared" si="10"/>
        <v>35063.882933117871</v>
      </c>
      <c r="C181" s="267">
        <v>4.6451457816940947E-2</v>
      </c>
      <c r="E181" s="22"/>
    </row>
    <row r="182" spans="1:16" ht="13.5" thickBot="1" x14ac:dyDescent="0.25">
      <c r="A182" s="232" t="s">
        <v>284</v>
      </c>
      <c r="B182" s="283">
        <f t="shared" si="10"/>
        <v>44737227.442099407</v>
      </c>
      <c r="C182" s="268">
        <v>59.266380661190183</v>
      </c>
      <c r="E182" s="22"/>
    </row>
    <row r="184" spans="1:16" ht="13.5" thickBot="1" x14ac:dyDescent="0.25"/>
    <row r="185" spans="1:16" ht="18.75" thickBot="1" x14ac:dyDescent="0.3">
      <c r="A185" s="765" t="s">
        <v>307</v>
      </c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6"/>
      <c r="M185" s="766"/>
      <c r="N185" s="767"/>
    </row>
    <row r="186" spans="1:16" ht="15.75" thickBot="1" x14ac:dyDescent="0.3">
      <c r="A186" s="275"/>
      <c r="B186" s="211" t="s">
        <v>45</v>
      </c>
      <c r="C186" s="211" t="s">
        <v>46</v>
      </c>
      <c r="D186" s="211" t="s">
        <v>47</v>
      </c>
      <c r="E186" s="211" t="s">
        <v>48</v>
      </c>
      <c r="F186" s="211" t="s">
        <v>49</v>
      </c>
      <c r="G186" s="211" t="s">
        <v>50</v>
      </c>
      <c r="H186" s="211" t="s">
        <v>51</v>
      </c>
      <c r="I186" s="211" t="s">
        <v>52</v>
      </c>
      <c r="J186" s="211" t="s">
        <v>53</v>
      </c>
      <c r="K186" s="211" t="s">
        <v>54</v>
      </c>
      <c r="L186" s="211" t="s">
        <v>55</v>
      </c>
      <c r="M186" s="211" t="s">
        <v>56</v>
      </c>
      <c r="N186" s="145"/>
    </row>
    <row r="187" spans="1:16" x14ac:dyDescent="0.2">
      <c r="A187" s="256" t="s">
        <v>288</v>
      </c>
      <c r="B187" s="276">
        <v>20193.510282301853</v>
      </c>
      <c r="C187" s="276">
        <v>100115.43084584409</v>
      </c>
      <c r="D187" s="269">
        <v>153241.6266650052</v>
      </c>
      <c r="E187" s="269">
        <v>947974.66777254443</v>
      </c>
      <c r="F187" s="276">
        <v>1557339.8607617898</v>
      </c>
      <c r="G187" s="276">
        <v>1502379.0942843652</v>
      </c>
      <c r="H187" s="276">
        <v>3181834.0616252529</v>
      </c>
      <c r="I187" s="276">
        <v>4697130.050957419</v>
      </c>
      <c r="J187" s="277">
        <v>1272819.5470061156</v>
      </c>
      <c r="K187" s="277">
        <v>595928.45750164764</v>
      </c>
      <c r="L187" s="278">
        <v>247845.60761626306</v>
      </c>
      <c r="M187" s="258">
        <v>111728.09050468715</v>
      </c>
      <c r="N187" s="244"/>
      <c r="O187" s="94"/>
      <c r="P187" s="270"/>
    </row>
    <row r="188" spans="1:16" x14ac:dyDescent="0.2">
      <c r="A188" s="238" t="s">
        <v>290</v>
      </c>
      <c r="B188" s="279">
        <v>54233.251520990845</v>
      </c>
      <c r="C188" s="279">
        <v>216812.27378048943</v>
      </c>
      <c r="D188" s="271">
        <v>350879.29744170688</v>
      </c>
      <c r="E188" s="271">
        <v>1741133.684420076</v>
      </c>
      <c r="F188" s="279">
        <v>860716.50998596568</v>
      </c>
      <c r="G188" s="279">
        <v>1032396.25819994</v>
      </c>
      <c r="H188" s="279">
        <v>2390124.6592497202</v>
      </c>
      <c r="I188" s="279">
        <v>3394288.6663062265</v>
      </c>
      <c r="J188" s="277">
        <v>907234.16866609908</v>
      </c>
      <c r="K188" s="277">
        <v>572088.84372970124</v>
      </c>
      <c r="L188" s="278">
        <v>209968.06536136358</v>
      </c>
      <c r="M188" s="258">
        <v>105721.55309701643</v>
      </c>
      <c r="N188" s="244"/>
      <c r="O188" s="94"/>
      <c r="P188" s="270"/>
    </row>
    <row r="189" spans="1:16" x14ac:dyDescent="0.2">
      <c r="A189" s="238" t="s">
        <v>292</v>
      </c>
      <c r="B189" s="279">
        <v>7341.9666390633529</v>
      </c>
      <c r="C189" s="279">
        <v>59214.455368290022</v>
      </c>
      <c r="D189" s="271">
        <v>110959.90958454885</v>
      </c>
      <c r="E189" s="271">
        <v>708191.91156137781</v>
      </c>
      <c r="F189" s="279">
        <v>1436497.2109246263</v>
      </c>
      <c r="G189" s="279">
        <v>1396602.2173124764</v>
      </c>
      <c r="H189" s="279">
        <v>1060297.0549635005</v>
      </c>
      <c r="I189" s="279">
        <v>1844581.7480159586</v>
      </c>
      <c r="J189" s="277">
        <v>526896.80378129461</v>
      </c>
      <c r="K189" s="277">
        <v>214123.25795878889</v>
      </c>
      <c r="L189" s="278">
        <v>120722.08392663106</v>
      </c>
      <c r="M189" s="258">
        <v>61313.687108187754</v>
      </c>
      <c r="N189" s="244"/>
      <c r="O189" s="94"/>
      <c r="P189" s="270"/>
    </row>
    <row r="190" spans="1:16" x14ac:dyDescent="0.2">
      <c r="A190" s="238" t="s">
        <v>294</v>
      </c>
      <c r="B190" s="279">
        <v>12718.127805533593</v>
      </c>
      <c r="C190" s="279">
        <v>46611.433938784066</v>
      </c>
      <c r="D190" s="271">
        <v>53697.904962420813</v>
      </c>
      <c r="E190" s="271">
        <v>488434.70185423293</v>
      </c>
      <c r="F190" s="279">
        <v>1060620.6256719693</v>
      </c>
      <c r="G190" s="279">
        <v>1098665.1653868523</v>
      </c>
      <c r="H190" s="279">
        <v>1411310.1457540377</v>
      </c>
      <c r="I190" s="279">
        <v>2170467.749975889</v>
      </c>
      <c r="J190" s="277">
        <v>519372.03356621735</v>
      </c>
      <c r="K190" s="277">
        <v>228871.26148153481</v>
      </c>
      <c r="L190" s="278">
        <v>122213.00876853289</v>
      </c>
      <c r="M190" s="258">
        <v>48736.503886456849</v>
      </c>
      <c r="N190" s="244"/>
      <c r="O190" s="94"/>
      <c r="P190" s="270"/>
    </row>
    <row r="191" spans="1:16" x14ac:dyDescent="0.2">
      <c r="A191" s="238" t="s">
        <v>296</v>
      </c>
      <c r="B191" s="279">
        <v>1420.1417705268177</v>
      </c>
      <c r="C191" s="279">
        <v>9547.7419335748127</v>
      </c>
      <c r="D191" s="271">
        <v>21919.313429661568</v>
      </c>
      <c r="E191" s="271">
        <v>91840.396774930734</v>
      </c>
      <c r="F191" s="279">
        <v>185873.73826831352</v>
      </c>
      <c r="G191" s="279">
        <v>210003.66179592843</v>
      </c>
      <c r="H191" s="279">
        <v>257523.81724170869</v>
      </c>
      <c r="I191" s="279">
        <v>410375.8067999708</v>
      </c>
      <c r="J191" s="277">
        <v>81336.095895120452</v>
      </c>
      <c r="K191" s="277">
        <v>75978.901231113108</v>
      </c>
      <c r="L191" s="278">
        <v>50668.461761568222</v>
      </c>
      <c r="M191" s="258">
        <v>16809.955349879205</v>
      </c>
      <c r="N191" s="244"/>
      <c r="O191" s="94"/>
      <c r="P191" s="270"/>
    </row>
    <row r="192" spans="1:16" x14ac:dyDescent="0.2">
      <c r="A192" s="238" t="s">
        <v>297</v>
      </c>
      <c r="B192" s="279">
        <v>2289.1324864911835</v>
      </c>
      <c r="C192" s="279">
        <v>16337.657383517197</v>
      </c>
      <c r="D192" s="271">
        <v>33012.067733921001</v>
      </c>
      <c r="E192" s="271">
        <v>167356.05497463275</v>
      </c>
      <c r="F192" s="279">
        <v>400200.71976620518</v>
      </c>
      <c r="G192" s="279">
        <v>437765.54102183273</v>
      </c>
      <c r="H192" s="279">
        <v>440560.13219284173</v>
      </c>
      <c r="I192" s="279">
        <v>540093.16450943216</v>
      </c>
      <c r="J192" s="277">
        <v>123292.14958883569</v>
      </c>
      <c r="K192" s="277">
        <v>79582.315218886884</v>
      </c>
      <c r="L192" s="278">
        <v>7193.9840631278676</v>
      </c>
      <c r="M192" s="258">
        <v>8594.4001945318651</v>
      </c>
      <c r="N192" s="244"/>
      <c r="O192" s="94"/>
      <c r="P192" s="270"/>
    </row>
    <row r="193" spans="1:16" ht="13.5" thickBot="1" x14ac:dyDescent="0.25">
      <c r="A193" s="238" t="s">
        <v>298</v>
      </c>
      <c r="B193" s="279">
        <v>0</v>
      </c>
      <c r="C193" s="279">
        <v>0</v>
      </c>
      <c r="D193" s="271">
        <v>0</v>
      </c>
      <c r="E193" s="271">
        <v>9355.8561992858031</v>
      </c>
      <c r="F193" s="279">
        <v>0</v>
      </c>
      <c r="G193" s="279">
        <v>0</v>
      </c>
      <c r="H193" s="279">
        <v>5565.3457691801177</v>
      </c>
      <c r="I193" s="279">
        <v>16045.999797410765</v>
      </c>
      <c r="J193" s="277">
        <v>4096.681167241185</v>
      </c>
      <c r="K193" s="277">
        <v>0</v>
      </c>
      <c r="L193" s="278">
        <v>0</v>
      </c>
      <c r="M193" s="258">
        <v>0</v>
      </c>
      <c r="N193" s="244"/>
      <c r="O193" s="94"/>
      <c r="P193" s="270"/>
    </row>
    <row r="194" spans="1:16" ht="13.5" thickBot="1" x14ac:dyDescent="0.25">
      <c r="A194" s="240" t="s">
        <v>284</v>
      </c>
      <c r="B194" s="280">
        <f t="shared" ref="B194:M194" si="11">SUM(B187:B193)</f>
        <v>98196.130504907647</v>
      </c>
      <c r="C194" s="280">
        <f t="shared" si="11"/>
        <v>448638.99325049965</v>
      </c>
      <c r="D194" s="280">
        <f t="shared" si="11"/>
        <v>723710.11981726438</v>
      </c>
      <c r="E194" s="280">
        <f t="shared" si="11"/>
        <v>4154287.2735570804</v>
      </c>
      <c r="F194" s="280">
        <f t="shared" si="11"/>
        <v>5501248.6653788704</v>
      </c>
      <c r="G194" s="280">
        <f t="shared" si="11"/>
        <v>5677811.9380013943</v>
      </c>
      <c r="H194" s="280">
        <f t="shared" si="11"/>
        <v>8747215.2167962398</v>
      </c>
      <c r="I194" s="280">
        <f t="shared" si="11"/>
        <v>13072983.186362306</v>
      </c>
      <c r="J194" s="280">
        <f t="shared" si="11"/>
        <v>3435047.4796709241</v>
      </c>
      <c r="K194" s="280">
        <f t="shared" si="11"/>
        <v>1766573.0371216724</v>
      </c>
      <c r="L194" s="280">
        <f t="shared" si="11"/>
        <v>758611.21149748669</v>
      </c>
      <c r="M194" s="280">
        <f t="shared" si="11"/>
        <v>352904.19014075928</v>
      </c>
      <c r="N194" s="263">
        <f>SUM(B194:M194)</f>
        <v>44737227.442099407</v>
      </c>
      <c r="O194" s="94"/>
      <c r="P194" s="270"/>
    </row>
    <row r="195" spans="1:16" ht="13.5" thickBot="1" x14ac:dyDescent="0.25">
      <c r="A195" s="240" t="s">
        <v>303</v>
      </c>
      <c r="B195" s="234">
        <f t="shared" ref="B195:M195" si="12">B194/$N$194</f>
        <v>2.1949534228958814E-3</v>
      </c>
      <c r="C195" s="234">
        <f t="shared" si="12"/>
        <v>1.0028314647597351E-2</v>
      </c>
      <c r="D195" s="234">
        <f t="shared" si="12"/>
        <v>1.6176910398703566E-2</v>
      </c>
      <c r="E195" s="234">
        <f t="shared" si="12"/>
        <v>9.2859739216823708E-2</v>
      </c>
      <c r="F195" s="234">
        <f t="shared" si="12"/>
        <v>0.12296802864010274</v>
      </c>
      <c r="G195" s="234">
        <f t="shared" si="12"/>
        <v>0.12691470309262751</v>
      </c>
      <c r="H195" s="234">
        <f t="shared" si="12"/>
        <v>0.19552430306766805</v>
      </c>
      <c r="I195" s="234">
        <f t="shared" si="12"/>
        <v>0.2922171071795151</v>
      </c>
      <c r="J195" s="234">
        <f t="shared" si="12"/>
        <v>7.67827528900107E-2</v>
      </c>
      <c r="K195" s="234">
        <f t="shared" si="12"/>
        <v>3.9487763058362019E-2</v>
      </c>
      <c r="L195" s="282">
        <f t="shared" si="12"/>
        <v>1.6957045728399456E-2</v>
      </c>
      <c r="M195" s="234">
        <f t="shared" si="12"/>
        <v>7.8883786572938857E-3</v>
      </c>
      <c r="N195" s="273">
        <f>SUM(B195:M195)</f>
        <v>0.99999999999999978</v>
      </c>
      <c r="P195" s="94"/>
    </row>
    <row r="196" spans="1:16" x14ac:dyDescent="0.2"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</row>
    <row r="197" spans="1:16" x14ac:dyDescent="0.2"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</row>
    <row r="218" spans="1:7" ht="15.75" x14ac:dyDescent="0.25">
      <c r="A218" s="776" t="s">
        <v>306</v>
      </c>
      <c r="B218" s="776"/>
      <c r="C218" s="776"/>
      <c r="D218" s="776"/>
      <c r="E218" s="776"/>
    </row>
    <row r="219" spans="1:7" ht="16.5" thickBot="1" x14ac:dyDescent="0.3">
      <c r="A219" s="123"/>
      <c r="B219" s="123"/>
      <c r="C219" s="123"/>
      <c r="D219" s="123"/>
      <c r="E219" s="123"/>
    </row>
    <row r="220" spans="1:7" ht="15.75" thickBot="1" x14ac:dyDescent="0.3">
      <c r="A220" s="225"/>
      <c r="B220" s="204" t="s">
        <v>45</v>
      </c>
      <c r="C220" s="204" t="s">
        <v>46</v>
      </c>
      <c r="D220" s="204" t="s">
        <v>47</v>
      </c>
    </row>
    <row r="221" spans="1:7" x14ac:dyDescent="0.2">
      <c r="A221" s="227" t="s">
        <v>287</v>
      </c>
      <c r="B221" s="242">
        <f>B187</f>
        <v>20193.510282301853</v>
      </c>
      <c r="C221" s="242">
        <f>C187</f>
        <v>100115.43084584409</v>
      </c>
      <c r="D221" s="242">
        <f>D187</f>
        <v>153241.6266650052</v>
      </c>
      <c r="E221" s="94"/>
      <c r="F221" s="94"/>
      <c r="G221" s="94"/>
    </row>
    <row r="222" spans="1:7" x14ac:dyDescent="0.2">
      <c r="A222" s="230" t="s">
        <v>289</v>
      </c>
      <c r="B222" s="242">
        <f t="shared" ref="B222:D228" si="13">B188</f>
        <v>54233.251520990845</v>
      </c>
      <c r="C222" s="242">
        <f t="shared" si="13"/>
        <v>216812.27378048943</v>
      </c>
      <c r="D222" s="242">
        <f t="shared" si="13"/>
        <v>350879.29744170688</v>
      </c>
      <c r="E222" s="94"/>
      <c r="F222" s="94"/>
      <c r="G222" s="94"/>
    </row>
    <row r="223" spans="1:7" x14ac:dyDescent="0.2">
      <c r="A223" s="230" t="s">
        <v>291</v>
      </c>
      <c r="B223" s="242">
        <f t="shared" si="13"/>
        <v>7341.9666390633529</v>
      </c>
      <c r="C223" s="242">
        <f t="shared" si="13"/>
        <v>59214.455368290022</v>
      </c>
      <c r="D223" s="242">
        <f t="shared" si="13"/>
        <v>110959.90958454885</v>
      </c>
      <c r="E223" s="94"/>
      <c r="F223" s="94"/>
      <c r="G223" s="94"/>
    </row>
    <row r="224" spans="1:7" x14ac:dyDescent="0.2">
      <c r="A224" s="230" t="s">
        <v>293</v>
      </c>
      <c r="B224" s="242">
        <f t="shared" si="13"/>
        <v>12718.127805533593</v>
      </c>
      <c r="C224" s="242">
        <f t="shared" si="13"/>
        <v>46611.433938784066</v>
      </c>
      <c r="D224" s="242">
        <f t="shared" si="13"/>
        <v>53697.904962420813</v>
      </c>
      <c r="E224" s="94"/>
      <c r="F224" s="94"/>
      <c r="G224" s="94"/>
    </row>
    <row r="225" spans="1:7" x14ac:dyDescent="0.2">
      <c r="A225" s="230" t="s">
        <v>295</v>
      </c>
      <c r="B225" s="242">
        <f t="shared" si="13"/>
        <v>1420.1417705268177</v>
      </c>
      <c r="C225" s="242">
        <f t="shared" si="13"/>
        <v>9547.7419335748127</v>
      </c>
      <c r="D225" s="242">
        <f t="shared" si="13"/>
        <v>21919.313429661568</v>
      </c>
      <c r="E225" s="94"/>
      <c r="F225" s="94"/>
      <c r="G225" s="94"/>
    </row>
    <row r="226" spans="1:7" x14ac:dyDescent="0.2">
      <c r="A226" s="230" t="s">
        <v>297</v>
      </c>
      <c r="B226" s="242">
        <f t="shared" si="13"/>
        <v>2289.1324864911835</v>
      </c>
      <c r="C226" s="242">
        <f t="shared" si="13"/>
        <v>16337.657383517197</v>
      </c>
      <c r="D226" s="242">
        <f t="shared" si="13"/>
        <v>33012.067733921001</v>
      </c>
      <c r="E226" s="94"/>
      <c r="F226" s="94"/>
      <c r="G226" s="94"/>
    </row>
    <row r="227" spans="1:7" x14ac:dyDescent="0.2">
      <c r="A227" s="230" t="s">
        <v>298</v>
      </c>
      <c r="B227" s="242">
        <f t="shared" si="13"/>
        <v>0</v>
      </c>
      <c r="C227" s="242">
        <f t="shared" si="13"/>
        <v>0</v>
      </c>
      <c r="D227" s="242">
        <f t="shared" si="13"/>
        <v>0</v>
      </c>
      <c r="E227" s="94"/>
      <c r="F227" s="94"/>
      <c r="G227" s="94"/>
    </row>
    <row r="228" spans="1:7" ht="13.5" thickBot="1" x14ac:dyDescent="0.25">
      <c r="A228" s="232" t="s">
        <v>284</v>
      </c>
      <c r="B228" s="274">
        <f t="shared" si="13"/>
        <v>98196.130504907647</v>
      </c>
      <c r="C228" s="274">
        <f t="shared" si="13"/>
        <v>448638.99325049965</v>
      </c>
      <c r="D228" s="274">
        <f t="shared" si="13"/>
        <v>723710.11981726438</v>
      </c>
      <c r="E228" s="94"/>
      <c r="F228" s="94"/>
      <c r="G228" s="94"/>
    </row>
    <row r="229" spans="1:7" x14ac:dyDescent="0.2">
      <c r="B229" s="94"/>
      <c r="C229" s="94"/>
      <c r="D229" s="94"/>
    </row>
    <row r="230" spans="1:7" x14ac:dyDescent="0.2">
      <c r="B230" s="94"/>
      <c r="C230" s="94"/>
      <c r="D230" s="94"/>
    </row>
    <row r="231" spans="1:7" ht="13.5" thickBot="1" x14ac:dyDescent="0.25"/>
    <row r="232" spans="1:7" ht="15.75" thickBot="1" x14ac:dyDescent="0.3">
      <c r="A232" s="225"/>
      <c r="B232" s="204" t="s">
        <v>48</v>
      </c>
      <c r="C232" s="204" t="s">
        <v>49</v>
      </c>
      <c r="D232" s="204" t="s">
        <v>50</v>
      </c>
    </row>
    <row r="233" spans="1:7" x14ac:dyDescent="0.2">
      <c r="A233" s="227" t="s">
        <v>287</v>
      </c>
      <c r="B233" s="242">
        <f>E187</f>
        <v>947974.66777254443</v>
      </c>
      <c r="C233" s="242">
        <f t="shared" ref="C233:D240" si="14">F187</f>
        <v>1557339.8607617898</v>
      </c>
      <c r="D233" s="242">
        <f t="shared" si="14"/>
        <v>1502379.0942843652</v>
      </c>
      <c r="E233" s="94"/>
      <c r="F233" s="94"/>
      <c r="G233" s="94"/>
    </row>
    <row r="234" spans="1:7" x14ac:dyDescent="0.2">
      <c r="A234" s="230" t="s">
        <v>289</v>
      </c>
      <c r="B234" s="242">
        <f t="shared" ref="B234:B240" si="15">E188</f>
        <v>1741133.684420076</v>
      </c>
      <c r="C234" s="242">
        <f t="shared" si="14"/>
        <v>860716.50998596568</v>
      </c>
      <c r="D234" s="242">
        <f t="shared" si="14"/>
        <v>1032396.25819994</v>
      </c>
      <c r="E234" s="94"/>
      <c r="F234" s="94"/>
      <c r="G234" s="94"/>
    </row>
    <row r="235" spans="1:7" x14ac:dyDescent="0.2">
      <c r="A235" s="230" t="s">
        <v>291</v>
      </c>
      <c r="B235" s="242">
        <f t="shared" si="15"/>
        <v>708191.91156137781</v>
      </c>
      <c r="C235" s="242">
        <f t="shared" si="14"/>
        <v>1436497.2109246263</v>
      </c>
      <c r="D235" s="242">
        <f t="shared" si="14"/>
        <v>1396602.2173124764</v>
      </c>
      <c r="E235" s="94"/>
      <c r="F235" s="94"/>
      <c r="G235" s="94"/>
    </row>
    <row r="236" spans="1:7" x14ac:dyDescent="0.2">
      <c r="A236" s="230" t="s">
        <v>293</v>
      </c>
      <c r="B236" s="242">
        <f t="shared" si="15"/>
        <v>488434.70185423293</v>
      </c>
      <c r="C236" s="242">
        <f t="shared" si="14"/>
        <v>1060620.6256719693</v>
      </c>
      <c r="D236" s="242">
        <f t="shared" si="14"/>
        <v>1098665.1653868523</v>
      </c>
      <c r="E236" s="94"/>
      <c r="F236" s="94"/>
      <c r="G236" s="94"/>
    </row>
    <row r="237" spans="1:7" x14ac:dyDescent="0.2">
      <c r="A237" s="230" t="s">
        <v>295</v>
      </c>
      <c r="B237" s="242">
        <f t="shared" si="15"/>
        <v>91840.396774930734</v>
      </c>
      <c r="C237" s="242">
        <f t="shared" si="14"/>
        <v>185873.73826831352</v>
      </c>
      <c r="D237" s="242">
        <f t="shared" si="14"/>
        <v>210003.66179592843</v>
      </c>
      <c r="E237" s="94"/>
      <c r="F237" s="94"/>
      <c r="G237" s="94"/>
    </row>
    <row r="238" spans="1:7" x14ac:dyDescent="0.2">
      <c r="A238" s="230" t="s">
        <v>297</v>
      </c>
      <c r="B238" s="242">
        <f t="shared" si="15"/>
        <v>167356.05497463275</v>
      </c>
      <c r="C238" s="242">
        <f t="shared" si="14"/>
        <v>400200.71976620518</v>
      </c>
      <c r="D238" s="242">
        <f t="shared" si="14"/>
        <v>437765.54102183273</v>
      </c>
      <c r="E238" s="94"/>
      <c r="F238" s="94"/>
      <c r="G238" s="94"/>
    </row>
    <row r="239" spans="1:7" x14ac:dyDescent="0.2">
      <c r="A239" s="230" t="s">
        <v>298</v>
      </c>
      <c r="B239" s="242">
        <f t="shared" si="15"/>
        <v>9355.8561992858031</v>
      </c>
      <c r="C239" s="242">
        <f t="shared" si="14"/>
        <v>0</v>
      </c>
      <c r="D239" s="242">
        <f t="shared" si="14"/>
        <v>0</v>
      </c>
      <c r="E239" s="94"/>
      <c r="F239" s="94"/>
      <c r="G239" s="94"/>
    </row>
    <row r="240" spans="1:7" ht="13.5" thickBot="1" x14ac:dyDescent="0.25">
      <c r="A240" s="232" t="s">
        <v>284</v>
      </c>
      <c r="B240" s="274">
        <f t="shared" si="15"/>
        <v>4154287.2735570804</v>
      </c>
      <c r="C240" s="274">
        <f t="shared" si="14"/>
        <v>5501248.6653788704</v>
      </c>
      <c r="D240" s="274">
        <f t="shared" si="14"/>
        <v>5677811.9380013943</v>
      </c>
      <c r="E240" s="94"/>
      <c r="F240" s="94"/>
      <c r="G240" s="94"/>
    </row>
    <row r="241" spans="1:7" x14ac:dyDescent="0.2">
      <c r="B241" s="94"/>
      <c r="C241" s="94"/>
      <c r="D241" s="94"/>
    </row>
    <row r="242" spans="1:7" x14ac:dyDescent="0.2">
      <c r="B242" s="94"/>
      <c r="C242" s="94"/>
      <c r="D242" s="94"/>
    </row>
    <row r="243" spans="1:7" ht="13.5" thickBot="1" x14ac:dyDescent="0.25"/>
    <row r="244" spans="1:7" ht="15.75" thickBot="1" x14ac:dyDescent="0.3">
      <c r="A244" s="225"/>
      <c r="B244" s="204" t="s">
        <v>51</v>
      </c>
      <c r="C244" s="204" t="s">
        <v>52</v>
      </c>
      <c r="D244" s="204" t="s">
        <v>53</v>
      </c>
    </row>
    <row r="245" spans="1:7" x14ac:dyDescent="0.2">
      <c r="A245" s="227" t="s">
        <v>287</v>
      </c>
      <c r="B245" s="242">
        <f>H187</f>
        <v>3181834.0616252529</v>
      </c>
      <c r="C245" s="242">
        <f t="shared" ref="C245:D252" si="16">I187</f>
        <v>4697130.050957419</v>
      </c>
      <c r="D245" s="242">
        <f t="shared" si="16"/>
        <v>1272819.5470061156</v>
      </c>
      <c r="E245" s="94"/>
      <c r="F245" s="94"/>
      <c r="G245" s="94"/>
    </row>
    <row r="246" spans="1:7" x14ac:dyDescent="0.2">
      <c r="A246" s="230" t="s">
        <v>289</v>
      </c>
      <c r="B246" s="242">
        <f t="shared" ref="B246:B252" si="17">H188</f>
        <v>2390124.6592497202</v>
      </c>
      <c r="C246" s="242">
        <f t="shared" si="16"/>
        <v>3394288.6663062265</v>
      </c>
      <c r="D246" s="242">
        <f t="shared" si="16"/>
        <v>907234.16866609908</v>
      </c>
      <c r="E246" s="94"/>
      <c r="F246" s="94"/>
      <c r="G246" s="94"/>
    </row>
    <row r="247" spans="1:7" x14ac:dyDescent="0.2">
      <c r="A247" s="230" t="s">
        <v>291</v>
      </c>
      <c r="B247" s="242">
        <f t="shared" si="17"/>
        <v>1060297.0549635005</v>
      </c>
      <c r="C247" s="242">
        <f t="shared" si="16"/>
        <v>1844581.7480159586</v>
      </c>
      <c r="D247" s="242">
        <f t="shared" si="16"/>
        <v>526896.80378129461</v>
      </c>
      <c r="E247" s="94"/>
      <c r="F247" s="94"/>
      <c r="G247" s="94"/>
    </row>
    <row r="248" spans="1:7" x14ac:dyDescent="0.2">
      <c r="A248" s="230" t="s">
        <v>293</v>
      </c>
      <c r="B248" s="242">
        <f t="shared" si="17"/>
        <v>1411310.1457540377</v>
      </c>
      <c r="C248" s="242">
        <f t="shared" si="16"/>
        <v>2170467.749975889</v>
      </c>
      <c r="D248" s="242">
        <f t="shared" si="16"/>
        <v>519372.03356621735</v>
      </c>
      <c r="E248" s="94"/>
      <c r="F248" s="94"/>
      <c r="G248" s="94"/>
    </row>
    <row r="249" spans="1:7" x14ac:dyDescent="0.2">
      <c r="A249" s="230" t="s">
        <v>295</v>
      </c>
      <c r="B249" s="242">
        <f t="shared" si="17"/>
        <v>257523.81724170869</v>
      </c>
      <c r="C249" s="242">
        <f t="shared" si="16"/>
        <v>410375.8067999708</v>
      </c>
      <c r="D249" s="242">
        <f t="shared" si="16"/>
        <v>81336.095895120452</v>
      </c>
      <c r="E249" s="94"/>
      <c r="F249" s="94"/>
      <c r="G249" s="94"/>
    </row>
    <row r="250" spans="1:7" x14ac:dyDescent="0.2">
      <c r="A250" s="230" t="s">
        <v>297</v>
      </c>
      <c r="B250" s="242">
        <f t="shared" si="17"/>
        <v>440560.13219284173</v>
      </c>
      <c r="C250" s="242">
        <f t="shared" si="16"/>
        <v>540093.16450943216</v>
      </c>
      <c r="D250" s="242">
        <f t="shared" si="16"/>
        <v>123292.14958883569</v>
      </c>
      <c r="E250" s="94"/>
      <c r="F250" s="94"/>
      <c r="G250" s="94"/>
    </row>
    <row r="251" spans="1:7" x14ac:dyDescent="0.2">
      <c r="A251" s="230" t="s">
        <v>298</v>
      </c>
      <c r="B251" s="242">
        <f t="shared" si="17"/>
        <v>5565.3457691801177</v>
      </c>
      <c r="C251" s="242">
        <f t="shared" si="16"/>
        <v>16045.999797410765</v>
      </c>
      <c r="D251" s="242">
        <f t="shared" si="16"/>
        <v>4096.681167241185</v>
      </c>
      <c r="E251" s="94"/>
      <c r="F251" s="94"/>
      <c r="G251" s="94"/>
    </row>
    <row r="252" spans="1:7" ht="13.5" thickBot="1" x14ac:dyDescent="0.25">
      <c r="A252" s="232" t="s">
        <v>284</v>
      </c>
      <c r="B252" s="274">
        <f t="shared" si="17"/>
        <v>8747215.2167962398</v>
      </c>
      <c r="C252" s="274">
        <f t="shared" si="16"/>
        <v>13072983.186362306</v>
      </c>
      <c r="D252" s="274">
        <f t="shared" si="16"/>
        <v>3435047.4796709241</v>
      </c>
      <c r="E252" s="94"/>
      <c r="F252" s="94"/>
      <c r="G252" s="94"/>
    </row>
    <row r="253" spans="1:7" x14ac:dyDescent="0.2">
      <c r="B253" s="94"/>
      <c r="C253" s="94"/>
      <c r="D253" s="94"/>
    </row>
    <row r="254" spans="1:7" x14ac:dyDescent="0.2">
      <c r="B254" s="94"/>
      <c r="C254" s="94"/>
      <c r="D254" s="94"/>
    </row>
    <row r="255" spans="1:7" ht="13.5" thickBot="1" x14ac:dyDescent="0.25"/>
    <row r="256" spans="1:7" ht="15.75" thickBot="1" x14ac:dyDescent="0.3">
      <c r="A256" s="225"/>
      <c r="B256" s="204" t="s">
        <v>54</v>
      </c>
      <c r="C256" s="204" t="s">
        <v>55</v>
      </c>
      <c r="D256" s="204" t="s">
        <v>56</v>
      </c>
    </row>
    <row r="257" spans="1:7" x14ac:dyDescent="0.2">
      <c r="A257" s="227" t="s">
        <v>287</v>
      </c>
      <c r="B257" s="242">
        <f>K187</f>
        <v>595928.45750164764</v>
      </c>
      <c r="C257" s="242">
        <f t="shared" ref="C257:D264" si="18">L187</f>
        <v>247845.60761626306</v>
      </c>
      <c r="D257" s="242">
        <f t="shared" si="18"/>
        <v>111728.09050468715</v>
      </c>
      <c r="E257" s="270"/>
      <c r="F257" s="270"/>
      <c r="G257" s="270"/>
    </row>
    <row r="258" spans="1:7" x14ac:dyDescent="0.2">
      <c r="A258" s="230" t="s">
        <v>289</v>
      </c>
      <c r="B258" s="242">
        <f t="shared" ref="B258:B264" si="19">K188</f>
        <v>572088.84372970124</v>
      </c>
      <c r="C258" s="242">
        <f t="shared" si="18"/>
        <v>209968.06536136358</v>
      </c>
      <c r="D258" s="242">
        <f t="shared" si="18"/>
        <v>105721.55309701643</v>
      </c>
      <c r="E258" s="270"/>
      <c r="F258" s="270"/>
      <c r="G258" s="270"/>
    </row>
    <row r="259" spans="1:7" x14ac:dyDescent="0.2">
      <c r="A259" s="230" t="s">
        <v>291</v>
      </c>
      <c r="B259" s="242">
        <f t="shared" si="19"/>
        <v>214123.25795878889</v>
      </c>
      <c r="C259" s="242">
        <f t="shared" si="18"/>
        <v>120722.08392663106</v>
      </c>
      <c r="D259" s="242">
        <f t="shared" si="18"/>
        <v>61313.687108187754</v>
      </c>
      <c r="E259" s="270"/>
      <c r="F259" s="270"/>
      <c r="G259" s="270"/>
    </row>
    <row r="260" spans="1:7" x14ac:dyDescent="0.2">
      <c r="A260" s="230" t="s">
        <v>293</v>
      </c>
      <c r="B260" s="242">
        <f t="shared" si="19"/>
        <v>228871.26148153481</v>
      </c>
      <c r="C260" s="242">
        <f t="shared" si="18"/>
        <v>122213.00876853289</v>
      </c>
      <c r="D260" s="242">
        <f t="shared" si="18"/>
        <v>48736.503886456849</v>
      </c>
      <c r="E260" s="270"/>
      <c r="F260" s="270"/>
      <c r="G260" s="270"/>
    </row>
    <row r="261" spans="1:7" x14ac:dyDescent="0.2">
      <c r="A261" s="230" t="s">
        <v>295</v>
      </c>
      <c r="B261" s="242">
        <f t="shared" si="19"/>
        <v>75978.901231113108</v>
      </c>
      <c r="C261" s="242">
        <f t="shared" si="18"/>
        <v>50668.461761568222</v>
      </c>
      <c r="D261" s="242">
        <f t="shared" si="18"/>
        <v>16809.955349879205</v>
      </c>
      <c r="E261" s="270"/>
      <c r="F261" s="270"/>
      <c r="G261" s="270"/>
    </row>
    <row r="262" spans="1:7" x14ac:dyDescent="0.2">
      <c r="A262" s="230" t="s">
        <v>297</v>
      </c>
      <c r="B262" s="242">
        <f t="shared" si="19"/>
        <v>79582.315218886884</v>
      </c>
      <c r="C262" s="242">
        <f t="shared" si="18"/>
        <v>7193.9840631278676</v>
      </c>
      <c r="D262" s="242">
        <f t="shared" si="18"/>
        <v>8594.4001945318651</v>
      </c>
      <c r="E262" s="270"/>
      <c r="F262" s="270"/>
      <c r="G262" s="270"/>
    </row>
    <row r="263" spans="1:7" x14ac:dyDescent="0.2">
      <c r="A263" s="230" t="s">
        <v>298</v>
      </c>
      <c r="B263" s="242">
        <f t="shared" si="19"/>
        <v>0</v>
      </c>
      <c r="C263" s="242">
        <f t="shared" si="18"/>
        <v>0</v>
      </c>
      <c r="D263" s="242">
        <f t="shared" si="18"/>
        <v>0</v>
      </c>
      <c r="E263" s="270"/>
      <c r="F263" s="270"/>
      <c r="G263" s="270"/>
    </row>
    <row r="264" spans="1:7" ht="13.5" thickBot="1" x14ac:dyDescent="0.25">
      <c r="A264" s="232" t="s">
        <v>284</v>
      </c>
      <c r="B264" s="274">
        <f t="shared" si="19"/>
        <v>1766573.0371216724</v>
      </c>
      <c r="C264" s="274">
        <f t="shared" si="18"/>
        <v>758611.21149748669</v>
      </c>
      <c r="D264" s="274">
        <f t="shared" si="18"/>
        <v>352904.19014075928</v>
      </c>
      <c r="E264" s="270"/>
      <c r="F264" s="270"/>
      <c r="G264" s="270"/>
    </row>
    <row r="265" spans="1:7" x14ac:dyDescent="0.2">
      <c r="B265" s="94"/>
      <c r="C265" s="94"/>
      <c r="D265" s="94"/>
      <c r="E265" s="270"/>
      <c r="F265" s="270"/>
      <c r="G265" s="270"/>
    </row>
    <row r="266" spans="1:7" x14ac:dyDescent="0.2">
      <c r="B266" s="94"/>
      <c r="C266" s="94"/>
      <c r="D266" s="94"/>
      <c r="E266" s="270"/>
      <c r="F266" s="270"/>
      <c r="G266" s="270"/>
    </row>
    <row r="270" spans="1:7" x14ac:dyDescent="0.2">
      <c r="A270" s="777" t="s">
        <v>308</v>
      </c>
      <c r="B270" s="778"/>
      <c r="C270" s="778"/>
      <c r="D270" s="778"/>
      <c r="E270" s="778"/>
      <c r="F270" s="778"/>
      <c r="G270" s="778"/>
    </row>
    <row r="273" spans="1:16" ht="16.5" thickBot="1" x14ac:dyDescent="0.3">
      <c r="A273" s="776" t="s">
        <v>306</v>
      </c>
      <c r="B273" s="776"/>
      <c r="C273" s="776"/>
      <c r="D273" s="776"/>
      <c r="E273" s="776"/>
    </row>
    <row r="274" spans="1:16" ht="15.75" x14ac:dyDescent="0.25">
      <c r="A274" s="123"/>
      <c r="B274" s="794" t="s">
        <v>284</v>
      </c>
      <c r="C274" s="788" t="s">
        <v>285</v>
      </c>
      <c r="D274" s="123"/>
      <c r="E274" s="123"/>
    </row>
    <row r="275" spans="1:16" ht="16.5" thickBot="1" x14ac:dyDescent="0.3">
      <c r="A275" s="123"/>
      <c r="B275" s="795"/>
      <c r="C275" s="796"/>
      <c r="D275" s="123"/>
      <c r="E275" s="123"/>
    </row>
    <row r="276" spans="1:16" x14ac:dyDescent="0.2">
      <c r="A276" s="227" t="s">
        <v>287</v>
      </c>
      <c r="B276" s="264">
        <f>D11</f>
        <v>72989151.574002922</v>
      </c>
      <c r="C276" s="265">
        <v>36.820102311537767</v>
      </c>
      <c r="E276" s="22"/>
    </row>
    <row r="277" spans="1:16" x14ac:dyDescent="0.2">
      <c r="A277" s="230" t="s">
        <v>289</v>
      </c>
      <c r="B277" s="266">
        <f t="shared" ref="B277:B283" si="20">D12</f>
        <v>43781579.132181801</v>
      </c>
      <c r="C277" s="267">
        <v>22.086052354961112</v>
      </c>
      <c r="E277" s="22"/>
    </row>
    <row r="278" spans="1:16" x14ac:dyDescent="0.2">
      <c r="A278" s="230" t="s">
        <v>291</v>
      </c>
      <c r="B278" s="266">
        <f t="shared" si="20"/>
        <v>17071265.671182346</v>
      </c>
      <c r="C278" s="267">
        <v>8.611769489649161</v>
      </c>
      <c r="E278" s="22"/>
    </row>
    <row r="279" spans="1:16" x14ac:dyDescent="0.2">
      <c r="A279" s="230" t="s">
        <v>293</v>
      </c>
      <c r="B279" s="266">
        <f t="shared" si="20"/>
        <v>19745728.632276688</v>
      </c>
      <c r="C279" s="267">
        <v>9.9609288884410514</v>
      </c>
      <c r="E279" s="22"/>
    </row>
    <row r="280" spans="1:16" x14ac:dyDescent="0.2">
      <c r="A280" s="230" t="s">
        <v>295</v>
      </c>
      <c r="B280" s="266">
        <f t="shared" si="20"/>
        <v>6058790.0847698729</v>
      </c>
      <c r="C280" s="267">
        <v>3.0564168235216918</v>
      </c>
      <c r="E280" s="22"/>
    </row>
    <row r="281" spans="1:16" x14ac:dyDescent="0.2">
      <c r="A281" s="230" t="s">
        <v>297</v>
      </c>
      <c r="B281" s="266">
        <f t="shared" si="20"/>
        <v>8143955.7837544987</v>
      </c>
      <c r="C281" s="267">
        <v>4.1082993665771577</v>
      </c>
      <c r="E281" s="22"/>
    </row>
    <row r="282" spans="1:16" x14ac:dyDescent="0.2">
      <c r="A282" s="230" t="s">
        <v>298</v>
      </c>
      <c r="B282" s="266">
        <f t="shared" si="20"/>
        <v>25033.488275676063</v>
      </c>
      <c r="C282" s="267">
        <v>1.2628391749293536E-2</v>
      </c>
      <c r="E282" s="22"/>
    </row>
    <row r="283" spans="1:16" ht="13.5" thickBot="1" x14ac:dyDescent="0.25">
      <c r="A283" s="232" t="s">
        <v>284</v>
      </c>
      <c r="B283" s="283">
        <f t="shared" si="20"/>
        <v>167815504.36644381</v>
      </c>
      <c r="C283" s="268">
        <v>84.656197626437233</v>
      </c>
      <c r="E283" s="22"/>
    </row>
    <row r="285" spans="1:16" ht="13.5" thickBot="1" x14ac:dyDescent="0.25"/>
    <row r="286" spans="1:16" ht="18.75" thickBot="1" x14ac:dyDescent="0.3">
      <c r="A286" s="765" t="s">
        <v>307</v>
      </c>
      <c r="B286" s="766"/>
      <c r="C286" s="766"/>
      <c r="D286" s="766"/>
      <c r="E286" s="766"/>
      <c r="F286" s="766"/>
      <c r="G286" s="766"/>
      <c r="H286" s="766"/>
      <c r="I286" s="766"/>
      <c r="J286" s="766"/>
      <c r="K286" s="766"/>
      <c r="L286" s="766"/>
      <c r="M286" s="766"/>
      <c r="N286" s="767"/>
    </row>
    <row r="287" spans="1:16" ht="15.75" thickBot="1" x14ac:dyDescent="0.3">
      <c r="A287" s="254"/>
      <c r="B287" s="211" t="s">
        <v>45</v>
      </c>
      <c r="C287" s="211" t="s">
        <v>46</v>
      </c>
      <c r="D287" s="211" t="s">
        <v>47</v>
      </c>
      <c r="E287" s="211" t="s">
        <v>48</v>
      </c>
      <c r="F287" s="211" t="s">
        <v>49</v>
      </c>
      <c r="G287" s="211" t="s">
        <v>50</v>
      </c>
      <c r="H287" s="211" t="s">
        <v>51</v>
      </c>
      <c r="I287" s="211" t="s">
        <v>52</v>
      </c>
      <c r="J287" s="211" t="s">
        <v>53</v>
      </c>
      <c r="K287" s="211" t="s">
        <v>54</v>
      </c>
      <c r="L287" s="211" t="s">
        <v>55</v>
      </c>
      <c r="M287" s="211" t="s">
        <v>56</v>
      </c>
      <c r="N287" s="145"/>
    </row>
    <row r="288" spans="1:16" x14ac:dyDescent="0.2">
      <c r="A288" s="256" t="s">
        <v>288</v>
      </c>
      <c r="B288" s="276">
        <v>1593494.6708139991</v>
      </c>
      <c r="C288" s="276">
        <v>2660803.8197702742</v>
      </c>
      <c r="D288" s="276">
        <v>2755822.6778576677</v>
      </c>
      <c r="E288" s="269">
        <v>7854990.8939035013</v>
      </c>
      <c r="F288" s="276">
        <v>4898750.9787372807</v>
      </c>
      <c r="G288" s="276">
        <v>6011155.301943304</v>
      </c>
      <c r="H288" s="276">
        <v>8827377.5104260948</v>
      </c>
      <c r="I288" s="276">
        <v>16715508.962294361</v>
      </c>
      <c r="J288" s="276">
        <v>6702890.6109123761</v>
      </c>
      <c r="K288" s="276">
        <v>6289099.7159099011</v>
      </c>
      <c r="L288" s="278">
        <v>4018591.7758032251</v>
      </c>
      <c r="M288" s="258">
        <v>4660664.6556309238</v>
      </c>
      <c r="N288" s="244"/>
      <c r="O288" s="270"/>
      <c r="P288" s="270"/>
    </row>
    <row r="289" spans="1:16" x14ac:dyDescent="0.2">
      <c r="A289" s="238" t="s">
        <v>290</v>
      </c>
      <c r="B289" s="279">
        <v>911149.55460512964</v>
      </c>
      <c r="C289" s="279">
        <v>1482590.9408836802</v>
      </c>
      <c r="D289" s="279">
        <v>1597238.6435520041</v>
      </c>
      <c r="E289" s="271">
        <v>3869582.3586539235</v>
      </c>
      <c r="F289" s="279">
        <v>3122032.2548341858</v>
      </c>
      <c r="G289" s="279">
        <v>3939419.6288666758</v>
      </c>
      <c r="H289" s="279">
        <v>5269231.8660594262</v>
      </c>
      <c r="I289" s="279">
        <v>10291866.00042125</v>
      </c>
      <c r="J289" s="279">
        <v>4070844.485692664</v>
      </c>
      <c r="K289" s="279">
        <v>3634498.3106231261</v>
      </c>
      <c r="L289" s="278">
        <v>2476184.2491635126</v>
      </c>
      <c r="M289" s="258">
        <v>3116940.838826227</v>
      </c>
      <c r="N289" s="244"/>
      <c r="O289" s="270"/>
      <c r="P289" s="270"/>
    </row>
    <row r="290" spans="1:16" x14ac:dyDescent="0.2">
      <c r="A290" s="238" t="s">
        <v>292</v>
      </c>
      <c r="B290" s="279">
        <v>582973.43638349767</v>
      </c>
      <c r="C290" s="279">
        <v>937210.53758787317</v>
      </c>
      <c r="D290" s="279">
        <v>971507.22834561497</v>
      </c>
      <c r="E290" s="271">
        <v>2829922.5979023115</v>
      </c>
      <c r="F290" s="279">
        <v>2007789.6317687593</v>
      </c>
      <c r="G290" s="279">
        <v>2473446.6626662402</v>
      </c>
      <c r="H290" s="279">
        <v>1521964.867708571</v>
      </c>
      <c r="I290" s="279">
        <v>2906191.4778102813</v>
      </c>
      <c r="J290" s="279">
        <v>1146227.7553853749</v>
      </c>
      <c r="K290" s="279">
        <v>610795.56437375105</v>
      </c>
      <c r="L290" s="278">
        <v>455026.74975331587</v>
      </c>
      <c r="M290" s="258">
        <v>628209.16149675834</v>
      </c>
      <c r="N290" s="244"/>
      <c r="O290" s="270"/>
      <c r="P290" s="270"/>
    </row>
    <row r="291" spans="1:16" x14ac:dyDescent="0.2">
      <c r="A291" s="238" t="s">
        <v>294</v>
      </c>
      <c r="B291" s="279">
        <v>216301.77795629596</v>
      </c>
      <c r="C291" s="279">
        <v>383397.10259334272</v>
      </c>
      <c r="D291" s="279">
        <v>398667.06587704306</v>
      </c>
      <c r="E291" s="271">
        <v>1036569.0718351116</v>
      </c>
      <c r="F291" s="279">
        <v>1053615.7947051781</v>
      </c>
      <c r="G291" s="279">
        <v>1251225.9281041545</v>
      </c>
      <c r="H291" s="279">
        <v>3084285.9041914083</v>
      </c>
      <c r="I291" s="279">
        <v>5733507.7670505028</v>
      </c>
      <c r="J291" s="279">
        <v>2418786.0979592139</v>
      </c>
      <c r="K291" s="279">
        <v>1880485.7759422667</v>
      </c>
      <c r="L291" s="278">
        <v>1089800.2937467538</v>
      </c>
      <c r="M291" s="258">
        <v>1199086.0523154181</v>
      </c>
      <c r="N291" s="244"/>
      <c r="O291" s="94"/>
      <c r="P291" s="270"/>
    </row>
    <row r="292" spans="1:16" x14ac:dyDescent="0.2">
      <c r="A292" s="238" t="s">
        <v>296</v>
      </c>
      <c r="B292" s="279">
        <v>177422.42366211151</v>
      </c>
      <c r="C292" s="279">
        <v>267588.19725606998</v>
      </c>
      <c r="D292" s="279">
        <v>293411.95505541359</v>
      </c>
      <c r="E292" s="271">
        <v>439975.6199243727</v>
      </c>
      <c r="F292" s="279">
        <v>308033.22142982675</v>
      </c>
      <c r="G292" s="279">
        <v>351394.91852494725</v>
      </c>
      <c r="H292" s="279">
        <v>812809.44708004384</v>
      </c>
      <c r="I292" s="279">
        <v>1718623.2385151554</v>
      </c>
      <c r="J292" s="279">
        <v>640302.11419103667</v>
      </c>
      <c r="K292" s="279">
        <v>456882.96187378431</v>
      </c>
      <c r="L292" s="278">
        <v>263999.01727963245</v>
      </c>
      <c r="M292" s="258">
        <v>328346.96997747838</v>
      </c>
      <c r="N292" s="244"/>
      <c r="O292" s="94"/>
      <c r="P292" s="270"/>
    </row>
    <row r="293" spans="1:16" x14ac:dyDescent="0.2">
      <c r="A293" s="238" t="s">
        <v>297</v>
      </c>
      <c r="B293" s="279">
        <v>427935.48830348777</v>
      </c>
      <c r="C293" s="279">
        <v>639289.03194784326</v>
      </c>
      <c r="D293" s="279">
        <v>677525.16685550881</v>
      </c>
      <c r="E293" s="271">
        <v>1215791.1114252137</v>
      </c>
      <c r="F293" s="279">
        <v>468627.6067742334</v>
      </c>
      <c r="G293" s="279">
        <v>538086.13944337354</v>
      </c>
      <c r="H293" s="279">
        <v>754918.48136013187</v>
      </c>
      <c r="I293" s="279">
        <v>1451649.5273720722</v>
      </c>
      <c r="J293" s="279">
        <v>628939.78441494063</v>
      </c>
      <c r="K293" s="279">
        <v>555495.43112152198</v>
      </c>
      <c r="L293" s="278">
        <v>327329.58845233696</v>
      </c>
      <c r="M293" s="258">
        <v>458368.42628383473</v>
      </c>
      <c r="N293" s="244"/>
      <c r="O293" s="94"/>
      <c r="P293" s="270"/>
    </row>
    <row r="294" spans="1:16" ht="13.5" thickBot="1" x14ac:dyDescent="0.25">
      <c r="A294" s="238" t="s">
        <v>298</v>
      </c>
      <c r="B294" s="279">
        <v>0</v>
      </c>
      <c r="C294" s="279">
        <v>0</v>
      </c>
      <c r="D294" s="279">
        <v>0</v>
      </c>
      <c r="E294" s="271">
        <v>0</v>
      </c>
      <c r="F294" s="279">
        <v>0</v>
      </c>
      <c r="G294" s="279">
        <v>0</v>
      </c>
      <c r="H294" s="279">
        <v>5659.8805149702057</v>
      </c>
      <c r="I294" s="279">
        <v>14413.023100443908</v>
      </c>
      <c r="J294" s="279">
        <v>4960.5846602619495</v>
      </c>
      <c r="K294" s="279">
        <v>0</v>
      </c>
      <c r="L294" s="278">
        <v>0</v>
      </c>
      <c r="M294" s="258">
        <v>0</v>
      </c>
      <c r="N294" s="244"/>
      <c r="O294" s="94"/>
      <c r="P294" s="270"/>
    </row>
    <row r="295" spans="1:16" ht="13.5" thickBot="1" x14ac:dyDescent="0.25">
      <c r="A295" s="240" t="s">
        <v>284</v>
      </c>
      <c r="B295" s="280">
        <v>3909277.3517245227</v>
      </c>
      <c r="C295" s="280">
        <v>6370879.6300390838</v>
      </c>
      <c r="D295" s="280">
        <v>6694172.7375432514</v>
      </c>
      <c r="E295" s="272">
        <v>17246831.653644435</v>
      </c>
      <c r="F295" s="280">
        <v>11858849.488249464</v>
      </c>
      <c r="G295" s="280">
        <v>14564728.579548692</v>
      </c>
      <c r="H295" s="280">
        <v>20276247.957340647</v>
      </c>
      <c r="I295" s="280">
        <v>38831759.996564075</v>
      </c>
      <c r="J295" s="280">
        <v>15612951.433215868</v>
      </c>
      <c r="K295" s="280">
        <v>13427257.75984435</v>
      </c>
      <c r="L295" s="281">
        <v>8630931.6741987783</v>
      </c>
      <c r="M295" s="262">
        <v>10391616.10453064</v>
      </c>
      <c r="N295" s="263">
        <f>SUM(B295:M295)</f>
        <v>167815504.36644381</v>
      </c>
      <c r="O295" s="94"/>
      <c r="P295" s="270"/>
    </row>
    <row r="296" spans="1:16" ht="13.5" thickBot="1" x14ac:dyDescent="0.25">
      <c r="A296" s="240" t="s">
        <v>303</v>
      </c>
      <c r="B296" s="234">
        <f>B295/$N$295</f>
        <v>2.3295090441632742E-2</v>
      </c>
      <c r="C296" s="234">
        <f t="shared" ref="C296:M296" si="21">C295/$N$295</f>
        <v>3.7963593734030437E-2</v>
      </c>
      <c r="D296" s="234">
        <f t="shared" si="21"/>
        <v>3.98900731062714E-2</v>
      </c>
      <c r="E296" s="234">
        <f t="shared" si="21"/>
        <v>0.10277257586393246</v>
      </c>
      <c r="F296" s="234">
        <f t="shared" si="21"/>
        <v>7.0665994378888541E-2</v>
      </c>
      <c r="G296" s="234">
        <f t="shared" si="21"/>
        <v>8.6790124872759E-2</v>
      </c>
      <c r="H296" s="234">
        <f t="shared" si="21"/>
        <v>0.12082464033278596</v>
      </c>
      <c r="I296" s="234">
        <f t="shared" si="21"/>
        <v>0.23139554442937887</v>
      </c>
      <c r="J296" s="234">
        <f t="shared" si="21"/>
        <v>9.3036406213833814E-2</v>
      </c>
      <c r="K296" s="234">
        <f t="shared" si="21"/>
        <v>8.0012021597983221E-2</v>
      </c>
      <c r="L296" s="234">
        <f t="shared" si="21"/>
        <v>5.1431074302599473E-2</v>
      </c>
      <c r="M296" s="234">
        <f t="shared" si="21"/>
        <v>6.1922860725904028E-2</v>
      </c>
      <c r="N296" s="273">
        <f>SUM(B296:M296)</f>
        <v>1</v>
      </c>
    </row>
    <row r="297" spans="1:16" x14ac:dyDescent="0.2"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</row>
    <row r="298" spans="1:16" x14ac:dyDescent="0.2"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</row>
    <row r="319" spans="1:5" ht="15.75" x14ac:dyDescent="0.25">
      <c r="A319" s="776" t="s">
        <v>306</v>
      </c>
      <c r="B319" s="776"/>
      <c r="C319" s="776"/>
      <c r="D319" s="776"/>
      <c r="E319" s="776"/>
    </row>
    <row r="320" spans="1:5" ht="16.5" thickBot="1" x14ac:dyDescent="0.3">
      <c r="A320" s="123"/>
      <c r="B320" s="123"/>
      <c r="C320" s="123"/>
      <c r="D320" s="123"/>
      <c r="E320" s="123"/>
    </row>
    <row r="321" spans="1:7" ht="15.75" thickBot="1" x14ac:dyDescent="0.3">
      <c r="A321" s="225"/>
      <c r="B321" s="204" t="s">
        <v>45</v>
      </c>
      <c r="C321" s="204" t="s">
        <v>46</v>
      </c>
      <c r="D321" s="204" t="s">
        <v>47</v>
      </c>
    </row>
    <row r="322" spans="1:7" x14ac:dyDescent="0.2">
      <c r="A322" s="227" t="s">
        <v>287</v>
      </c>
      <c r="B322" s="242">
        <f t="shared" ref="B322:D329" si="22">B288</f>
        <v>1593494.6708139991</v>
      </c>
      <c r="C322" s="242">
        <f t="shared" si="22"/>
        <v>2660803.8197702742</v>
      </c>
      <c r="D322" s="242">
        <f t="shared" si="22"/>
        <v>2755822.6778576677</v>
      </c>
      <c r="E322" s="94"/>
      <c r="F322" s="94"/>
      <c r="G322" s="94"/>
    </row>
    <row r="323" spans="1:7" x14ac:dyDescent="0.2">
      <c r="A323" s="230" t="s">
        <v>289</v>
      </c>
      <c r="B323" s="242">
        <f t="shared" si="22"/>
        <v>911149.55460512964</v>
      </c>
      <c r="C323" s="242">
        <f t="shared" si="22"/>
        <v>1482590.9408836802</v>
      </c>
      <c r="D323" s="242">
        <f t="shared" si="22"/>
        <v>1597238.6435520041</v>
      </c>
      <c r="E323" s="94"/>
      <c r="F323" s="94"/>
      <c r="G323" s="94"/>
    </row>
    <row r="324" spans="1:7" x14ac:dyDescent="0.2">
      <c r="A324" s="230" t="s">
        <v>291</v>
      </c>
      <c r="B324" s="242">
        <f t="shared" si="22"/>
        <v>582973.43638349767</v>
      </c>
      <c r="C324" s="242">
        <f t="shared" si="22"/>
        <v>937210.53758787317</v>
      </c>
      <c r="D324" s="242">
        <f t="shared" si="22"/>
        <v>971507.22834561497</v>
      </c>
      <c r="E324" s="94"/>
      <c r="F324" s="94"/>
      <c r="G324" s="94"/>
    </row>
    <row r="325" spans="1:7" x14ac:dyDescent="0.2">
      <c r="A325" s="230" t="s">
        <v>293</v>
      </c>
      <c r="B325" s="242">
        <f t="shared" si="22"/>
        <v>216301.77795629596</v>
      </c>
      <c r="C325" s="242">
        <f t="shared" si="22"/>
        <v>383397.10259334272</v>
      </c>
      <c r="D325" s="242">
        <f t="shared" si="22"/>
        <v>398667.06587704306</v>
      </c>
      <c r="E325" s="94"/>
      <c r="F325" s="94"/>
      <c r="G325" s="94"/>
    </row>
    <row r="326" spans="1:7" x14ac:dyDescent="0.2">
      <c r="A326" s="230" t="s">
        <v>295</v>
      </c>
      <c r="B326" s="242">
        <f t="shared" si="22"/>
        <v>177422.42366211151</v>
      </c>
      <c r="C326" s="242">
        <f t="shared" si="22"/>
        <v>267588.19725606998</v>
      </c>
      <c r="D326" s="242">
        <f t="shared" si="22"/>
        <v>293411.95505541359</v>
      </c>
      <c r="E326" s="94"/>
      <c r="F326" s="94"/>
      <c r="G326" s="94"/>
    </row>
    <row r="327" spans="1:7" x14ac:dyDescent="0.2">
      <c r="A327" s="230" t="s">
        <v>297</v>
      </c>
      <c r="B327" s="242">
        <f t="shared" si="22"/>
        <v>427935.48830348777</v>
      </c>
      <c r="C327" s="242">
        <f t="shared" si="22"/>
        <v>639289.03194784326</v>
      </c>
      <c r="D327" s="242">
        <f t="shared" si="22"/>
        <v>677525.16685550881</v>
      </c>
      <c r="E327" s="94"/>
      <c r="F327" s="94"/>
      <c r="G327" s="94"/>
    </row>
    <row r="328" spans="1:7" x14ac:dyDescent="0.2">
      <c r="A328" s="230" t="s">
        <v>298</v>
      </c>
      <c r="B328" s="242">
        <f t="shared" si="22"/>
        <v>0</v>
      </c>
      <c r="C328" s="242">
        <f t="shared" si="22"/>
        <v>0</v>
      </c>
      <c r="D328" s="242">
        <f t="shared" si="22"/>
        <v>0</v>
      </c>
      <c r="E328" s="94"/>
      <c r="F328" s="94"/>
      <c r="G328" s="94"/>
    </row>
    <row r="329" spans="1:7" ht="13.5" thickBot="1" x14ac:dyDescent="0.25">
      <c r="A329" s="232" t="s">
        <v>284</v>
      </c>
      <c r="B329" s="283">
        <f t="shared" si="22"/>
        <v>3909277.3517245227</v>
      </c>
      <c r="C329" s="283">
        <f t="shared" si="22"/>
        <v>6370879.6300390838</v>
      </c>
      <c r="D329" s="283">
        <f t="shared" si="22"/>
        <v>6694172.7375432514</v>
      </c>
      <c r="E329" s="94"/>
      <c r="F329" s="94"/>
      <c r="G329" s="94"/>
    </row>
    <row r="330" spans="1:7" x14ac:dyDescent="0.2">
      <c r="B330" s="94"/>
      <c r="C330" s="94"/>
      <c r="D330" s="94"/>
    </row>
    <row r="331" spans="1:7" x14ac:dyDescent="0.2">
      <c r="B331" s="94"/>
      <c r="C331" s="94"/>
      <c r="D331" s="94"/>
    </row>
    <row r="332" spans="1:7" ht="13.5" thickBot="1" x14ac:dyDescent="0.25"/>
    <row r="333" spans="1:7" ht="15.75" thickBot="1" x14ac:dyDescent="0.3">
      <c r="A333" s="225"/>
      <c r="B333" s="204" t="s">
        <v>48</v>
      </c>
      <c r="C333" s="204" t="s">
        <v>49</v>
      </c>
      <c r="D333" s="204" t="s">
        <v>50</v>
      </c>
    </row>
    <row r="334" spans="1:7" x14ac:dyDescent="0.2">
      <c r="A334" s="227" t="s">
        <v>287</v>
      </c>
      <c r="B334" s="242">
        <f t="shared" ref="B334:D341" si="23">E288</f>
        <v>7854990.8939035013</v>
      </c>
      <c r="C334" s="242">
        <f t="shared" si="23"/>
        <v>4898750.9787372807</v>
      </c>
      <c r="D334" s="242">
        <f t="shared" si="23"/>
        <v>6011155.301943304</v>
      </c>
      <c r="E334" s="94"/>
      <c r="F334" s="94"/>
      <c r="G334" s="94"/>
    </row>
    <row r="335" spans="1:7" x14ac:dyDescent="0.2">
      <c r="A335" s="230" t="s">
        <v>289</v>
      </c>
      <c r="B335" s="242">
        <f t="shared" si="23"/>
        <v>3869582.3586539235</v>
      </c>
      <c r="C335" s="242">
        <f t="shared" si="23"/>
        <v>3122032.2548341858</v>
      </c>
      <c r="D335" s="242">
        <f t="shared" si="23"/>
        <v>3939419.6288666758</v>
      </c>
      <c r="E335" s="94"/>
      <c r="F335" s="94"/>
      <c r="G335" s="94"/>
    </row>
    <row r="336" spans="1:7" x14ac:dyDescent="0.2">
      <c r="A336" s="230" t="s">
        <v>291</v>
      </c>
      <c r="B336" s="242">
        <f t="shared" si="23"/>
        <v>2829922.5979023115</v>
      </c>
      <c r="C336" s="242">
        <f t="shared" si="23"/>
        <v>2007789.6317687593</v>
      </c>
      <c r="D336" s="242">
        <f t="shared" si="23"/>
        <v>2473446.6626662402</v>
      </c>
      <c r="E336" s="94"/>
      <c r="F336" s="94"/>
      <c r="G336" s="94"/>
    </row>
    <row r="337" spans="1:7" x14ac:dyDescent="0.2">
      <c r="A337" s="230" t="s">
        <v>293</v>
      </c>
      <c r="B337" s="242">
        <f t="shared" si="23"/>
        <v>1036569.0718351116</v>
      </c>
      <c r="C337" s="242">
        <f t="shared" si="23"/>
        <v>1053615.7947051781</v>
      </c>
      <c r="D337" s="242">
        <f t="shared" si="23"/>
        <v>1251225.9281041545</v>
      </c>
      <c r="E337" s="94"/>
      <c r="F337" s="94"/>
      <c r="G337" s="94"/>
    </row>
    <row r="338" spans="1:7" x14ac:dyDescent="0.2">
      <c r="A338" s="230" t="s">
        <v>295</v>
      </c>
      <c r="B338" s="242">
        <f t="shared" si="23"/>
        <v>439975.6199243727</v>
      </c>
      <c r="C338" s="242">
        <f t="shared" si="23"/>
        <v>308033.22142982675</v>
      </c>
      <c r="D338" s="242">
        <f t="shared" si="23"/>
        <v>351394.91852494725</v>
      </c>
      <c r="E338" s="94"/>
      <c r="F338" s="94"/>
      <c r="G338" s="94"/>
    </row>
    <row r="339" spans="1:7" x14ac:dyDescent="0.2">
      <c r="A339" s="230" t="s">
        <v>297</v>
      </c>
      <c r="B339" s="242">
        <f t="shared" si="23"/>
        <v>1215791.1114252137</v>
      </c>
      <c r="C339" s="242">
        <f t="shared" si="23"/>
        <v>468627.6067742334</v>
      </c>
      <c r="D339" s="242">
        <f t="shared" si="23"/>
        <v>538086.13944337354</v>
      </c>
      <c r="E339" s="94"/>
      <c r="F339" s="94"/>
      <c r="G339" s="94"/>
    </row>
    <row r="340" spans="1:7" x14ac:dyDescent="0.2">
      <c r="A340" s="230" t="s">
        <v>298</v>
      </c>
      <c r="B340" s="242">
        <f t="shared" si="23"/>
        <v>0</v>
      </c>
      <c r="C340" s="242">
        <f t="shared" si="23"/>
        <v>0</v>
      </c>
      <c r="D340" s="242">
        <f t="shared" si="23"/>
        <v>0</v>
      </c>
      <c r="E340" s="94"/>
      <c r="F340" s="94"/>
      <c r="G340" s="94"/>
    </row>
    <row r="341" spans="1:7" ht="13.5" thickBot="1" x14ac:dyDescent="0.25">
      <c r="A341" s="232" t="s">
        <v>284</v>
      </c>
      <c r="B341" s="283">
        <f t="shared" si="23"/>
        <v>17246831.653644435</v>
      </c>
      <c r="C341" s="283">
        <f t="shared" si="23"/>
        <v>11858849.488249464</v>
      </c>
      <c r="D341" s="283">
        <f t="shared" si="23"/>
        <v>14564728.579548692</v>
      </c>
      <c r="E341" s="94"/>
      <c r="F341" s="94"/>
      <c r="G341" s="94"/>
    </row>
    <row r="342" spans="1:7" x14ac:dyDescent="0.2">
      <c r="B342" s="94"/>
      <c r="C342" s="94"/>
      <c r="D342" s="94"/>
    </row>
    <row r="343" spans="1:7" x14ac:dyDescent="0.2">
      <c r="B343" s="94"/>
      <c r="C343" s="94"/>
      <c r="D343" s="94"/>
    </row>
    <row r="344" spans="1:7" ht="13.5" thickBot="1" x14ac:dyDescent="0.25"/>
    <row r="345" spans="1:7" ht="15.75" thickBot="1" x14ac:dyDescent="0.3">
      <c r="A345" s="225"/>
      <c r="B345" s="204" t="s">
        <v>51</v>
      </c>
      <c r="C345" s="204" t="s">
        <v>52</v>
      </c>
      <c r="D345" s="204" t="s">
        <v>53</v>
      </c>
    </row>
    <row r="346" spans="1:7" x14ac:dyDescent="0.2">
      <c r="A346" s="227" t="s">
        <v>287</v>
      </c>
      <c r="B346" s="242">
        <f t="shared" ref="B346:D353" si="24">H288</f>
        <v>8827377.5104260948</v>
      </c>
      <c r="C346" s="242">
        <f t="shared" si="24"/>
        <v>16715508.962294361</v>
      </c>
      <c r="D346" s="242">
        <f t="shared" si="24"/>
        <v>6702890.6109123761</v>
      </c>
      <c r="E346" s="94"/>
      <c r="F346" s="94"/>
      <c r="G346" s="94"/>
    </row>
    <row r="347" spans="1:7" x14ac:dyDescent="0.2">
      <c r="A347" s="230" t="s">
        <v>289</v>
      </c>
      <c r="B347" s="242">
        <f t="shared" si="24"/>
        <v>5269231.8660594262</v>
      </c>
      <c r="C347" s="242">
        <f t="shared" si="24"/>
        <v>10291866.00042125</v>
      </c>
      <c r="D347" s="242">
        <f t="shared" si="24"/>
        <v>4070844.485692664</v>
      </c>
      <c r="E347" s="94"/>
      <c r="F347" s="94"/>
      <c r="G347" s="94"/>
    </row>
    <row r="348" spans="1:7" x14ac:dyDescent="0.2">
      <c r="A348" s="230" t="s">
        <v>291</v>
      </c>
      <c r="B348" s="242">
        <f t="shared" si="24"/>
        <v>1521964.867708571</v>
      </c>
      <c r="C348" s="242">
        <f t="shared" si="24"/>
        <v>2906191.4778102813</v>
      </c>
      <c r="D348" s="242">
        <f t="shared" si="24"/>
        <v>1146227.7553853749</v>
      </c>
      <c r="E348" s="94"/>
      <c r="F348" s="94"/>
      <c r="G348" s="94"/>
    </row>
    <row r="349" spans="1:7" x14ac:dyDescent="0.2">
      <c r="A349" s="230" t="s">
        <v>293</v>
      </c>
      <c r="B349" s="242">
        <f t="shared" si="24"/>
        <v>3084285.9041914083</v>
      </c>
      <c r="C349" s="242">
        <f t="shared" si="24"/>
        <v>5733507.7670505028</v>
      </c>
      <c r="D349" s="242">
        <f t="shared" si="24"/>
        <v>2418786.0979592139</v>
      </c>
      <c r="E349" s="94"/>
      <c r="F349" s="94"/>
      <c r="G349" s="94"/>
    </row>
    <row r="350" spans="1:7" x14ac:dyDescent="0.2">
      <c r="A350" s="230" t="s">
        <v>295</v>
      </c>
      <c r="B350" s="242">
        <f t="shared" si="24"/>
        <v>812809.44708004384</v>
      </c>
      <c r="C350" s="242">
        <f t="shared" si="24"/>
        <v>1718623.2385151554</v>
      </c>
      <c r="D350" s="242">
        <f t="shared" si="24"/>
        <v>640302.11419103667</v>
      </c>
      <c r="E350" s="94"/>
      <c r="F350" s="94"/>
      <c r="G350" s="94"/>
    </row>
    <row r="351" spans="1:7" x14ac:dyDescent="0.2">
      <c r="A351" s="230" t="s">
        <v>297</v>
      </c>
      <c r="B351" s="242">
        <f t="shared" si="24"/>
        <v>754918.48136013187</v>
      </c>
      <c r="C351" s="242">
        <f t="shared" si="24"/>
        <v>1451649.5273720722</v>
      </c>
      <c r="D351" s="242">
        <f t="shared" si="24"/>
        <v>628939.78441494063</v>
      </c>
      <c r="E351" s="94"/>
      <c r="F351" s="94"/>
      <c r="G351" s="94"/>
    </row>
    <row r="352" spans="1:7" x14ac:dyDescent="0.2">
      <c r="A352" s="230" t="s">
        <v>298</v>
      </c>
      <c r="B352" s="242">
        <f t="shared" si="24"/>
        <v>5659.8805149702057</v>
      </c>
      <c r="C352" s="242">
        <f t="shared" si="24"/>
        <v>14413.023100443908</v>
      </c>
      <c r="D352" s="242">
        <f t="shared" si="24"/>
        <v>4960.5846602619495</v>
      </c>
      <c r="E352" s="94"/>
      <c r="F352" s="94"/>
      <c r="G352" s="94"/>
    </row>
    <row r="353" spans="1:7" ht="13.5" thickBot="1" x14ac:dyDescent="0.25">
      <c r="A353" s="232" t="s">
        <v>284</v>
      </c>
      <c r="B353" s="283">
        <f t="shared" si="24"/>
        <v>20276247.957340647</v>
      </c>
      <c r="C353" s="283">
        <f t="shared" si="24"/>
        <v>38831759.996564075</v>
      </c>
      <c r="D353" s="283">
        <f t="shared" si="24"/>
        <v>15612951.433215868</v>
      </c>
      <c r="E353" s="94"/>
      <c r="F353" s="94"/>
      <c r="G353" s="94"/>
    </row>
    <row r="354" spans="1:7" x14ac:dyDescent="0.2">
      <c r="B354" s="94"/>
      <c r="C354" s="94"/>
      <c r="D354" s="94"/>
    </row>
    <row r="355" spans="1:7" x14ac:dyDescent="0.2">
      <c r="B355" s="94"/>
      <c r="C355" s="94"/>
      <c r="D355" s="94"/>
    </row>
    <row r="356" spans="1:7" ht="13.5" thickBot="1" x14ac:dyDescent="0.25"/>
    <row r="357" spans="1:7" ht="15.75" thickBot="1" x14ac:dyDescent="0.3">
      <c r="A357" s="225"/>
      <c r="B357" s="204" t="s">
        <v>54</v>
      </c>
      <c r="C357" s="204" t="s">
        <v>55</v>
      </c>
      <c r="D357" s="204" t="s">
        <v>56</v>
      </c>
    </row>
    <row r="358" spans="1:7" x14ac:dyDescent="0.2">
      <c r="A358" s="227" t="s">
        <v>287</v>
      </c>
      <c r="B358" s="242">
        <f t="shared" ref="B358:D365" si="25">K288</f>
        <v>6289099.7159099011</v>
      </c>
      <c r="C358" s="284">
        <f t="shared" si="25"/>
        <v>4018591.7758032251</v>
      </c>
      <c r="D358" s="242">
        <f t="shared" si="25"/>
        <v>4660664.6556309238</v>
      </c>
      <c r="E358" s="270"/>
      <c r="F358" s="270"/>
      <c r="G358" s="270"/>
    </row>
    <row r="359" spans="1:7" x14ac:dyDescent="0.2">
      <c r="A359" s="230" t="s">
        <v>289</v>
      </c>
      <c r="B359" s="242">
        <f t="shared" si="25"/>
        <v>3634498.3106231261</v>
      </c>
      <c r="C359" s="284">
        <f t="shared" si="25"/>
        <v>2476184.2491635126</v>
      </c>
      <c r="D359" s="242">
        <f t="shared" si="25"/>
        <v>3116940.838826227</v>
      </c>
      <c r="E359" s="270"/>
      <c r="F359" s="270"/>
      <c r="G359" s="270"/>
    </row>
    <row r="360" spans="1:7" x14ac:dyDescent="0.2">
      <c r="A360" s="230" t="s">
        <v>291</v>
      </c>
      <c r="B360" s="242">
        <f t="shared" si="25"/>
        <v>610795.56437375105</v>
      </c>
      <c r="C360" s="284">
        <f t="shared" si="25"/>
        <v>455026.74975331587</v>
      </c>
      <c r="D360" s="242">
        <f t="shared" si="25"/>
        <v>628209.16149675834</v>
      </c>
      <c r="E360" s="270"/>
      <c r="F360" s="270"/>
      <c r="G360" s="270"/>
    </row>
    <row r="361" spans="1:7" x14ac:dyDescent="0.2">
      <c r="A361" s="230" t="s">
        <v>293</v>
      </c>
      <c r="B361" s="242">
        <f t="shared" si="25"/>
        <v>1880485.7759422667</v>
      </c>
      <c r="C361" s="284">
        <f t="shared" si="25"/>
        <v>1089800.2937467538</v>
      </c>
      <c r="D361" s="242">
        <f t="shared" si="25"/>
        <v>1199086.0523154181</v>
      </c>
      <c r="E361" s="270"/>
      <c r="F361" s="270"/>
      <c r="G361" s="270"/>
    </row>
    <row r="362" spans="1:7" x14ac:dyDescent="0.2">
      <c r="A362" s="230" t="s">
        <v>295</v>
      </c>
      <c r="B362" s="242">
        <f t="shared" si="25"/>
        <v>456882.96187378431</v>
      </c>
      <c r="C362" s="284">
        <f t="shared" si="25"/>
        <v>263999.01727963245</v>
      </c>
      <c r="D362" s="242">
        <f t="shared" si="25"/>
        <v>328346.96997747838</v>
      </c>
      <c r="E362" s="270"/>
      <c r="F362" s="270"/>
      <c r="G362" s="270"/>
    </row>
    <row r="363" spans="1:7" x14ac:dyDescent="0.2">
      <c r="A363" s="230" t="s">
        <v>297</v>
      </c>
      <c r="B363" s="242">
        <f t="shared" si="25"/>
        <v>555495.43112152198</v>
      </c>
      <c r="C363" s="284">
        <f t="shared" si="25"/>
        <v>327329.58845233696</v>
      </c>
      <c r="D363" s="242">
        <f t="shared" si="25"/>
        <v>458368.42628383473</v>
      </c>
      <c r="E363" s="270"/>
      <c r="F363" s="270"/>
      <c r="G363" s="270"/>
    </row>
    <row r="364" spans="1:7" x14ac:dyDescent="0.2">
      <c r="A364" s="230" t="s">
        <v>298</v>
      </c>
      <c r="B364" s="242">
        <f t="shared" si="25"/>
        <v>0</v>
      </c>
      <c r="C364" s="284">
        <f t="shared" si="25"/>
        <v>0</v>
      </c>
      <c r="D364" s="242">
        <f t="shared" si="25"/>
        <v>0</v>
      </c>
      <c r="E364" s="270"/>
      <c r="F364" s="270"/>
      <c r="G364" s="270"/>
    </row>
    <row r="365" spans="1:7" ht="13.5" thickBot="1" x14ac:dyDescent="0.25">
      <c r="A365" s="232" t="s">
        <v>284</v>
      </c>
      <c r="B365" s="283">
        <f t="shared" si="25"/>
        <v>13427257.75984435</v>
      </c>
      <c r="C365" s="285">
        <f t="shared" si="25"/>
        <v>8630931.6741987783</v>
      </c>
      <c r="D365" s="283">
        <f t="shared" si="25"/>
        <v>10391616.10453064</v>
      </c>
      <c r="E365" s="270"/>
      <c r="F365" s="270"/>
      <c r="G365" s="270"/>
    </row>
    <row r="366" spans="1:7" x14ac:dyDescent="0.2">
      <c r="B366" s="94"/>
      <c r="C366" s="94"/>
      <c r="D366" s="94"/>
    </row>
    <row r="370" spans="1:7" x14ac:dyDescent="0.2">
      <c r="A370" s="777" t="s">
        <v>570</v>
      </c>
      <c r="B370" s="778"/>
      <c r="C370" s="778"/>
      <c r="D370" s="778"/>
      <c r="E370" s="778"/>
      <c r="F370" s="778"/>
      <c r="G370" s="778"/>
    </row>
    <row r="373" spans="1:7" ht="16.5" thickBot="1" x14ac:dyDescent="0.3">
      <c r="A373" s="776" t="s">
        <v>306</v>
      </c>
      <c r="B373" s="776"/>
      <c r="C373" s="776"/>
      <c r="D373" s="776"/>
      <c r="E373" s="776"/>
    </row>
    <row r="374" spans="1:7" ht="15.75" x14ac:dyDescent="0.25">
      <c r="A374" s="123"/>
      <c r="B374" s="794" t="s">
        <v>284</v>
      </c>
      <c r="C374" s="788" t="s">
        <v>285</v>
      </c>
      <c r="D374" s="123"/>
      <c r="E374" s="123"/>
    </row>
    <row r="375" spans="1:7" ht="16.5" thickBot="1" x14ac:dyDescent="0.3">
      <c r="A375" s="123"/>
      <c r="B375" s="795"/>
      <c r="C375" s="796"/>
      <c r="D375" s="123"/>
      <c r="E375" s="123"/>
    </row>
    <row r="376" spans="1:7" x14ac:dyDescent="0.2">
      <c r="A376" s="227" t="s">
        <v>287</v>
      </c>
      <c r="B376" s="242">
        <f>E11</f>
        <v>48470495.739190802</v>
      </c>
      <c r="C376" s="265">
        <v>26.374410357681015</v>
      </c>
      <c r="E376" s="22"/>
    </row>
    <row r="377" spans="1:7" x14ac:dyDescent="0.2">
      <c r="A377" s="230" t="s">
        <v>289</v>
      </c>
      <c r="B377" s="242">
        <f t="shared" ref="B377:B383" si="26">E12</f>
        <v>30181049.323012125</v>
      </c>
      <c r="C377" s="267">
        <v>16.422513690672265</v>
      </c>
      <c r="E377" s="22"/>
    </row>
    <row r="378" spans="1:7" x14ac:dyDescent="0.2">
      <c r="A378" s="230" t="s">
        <v>291</v>
      </c>
      <c r="B378" s="242">
        <f t="shared" si="26"/>
        <v>18914860.459051453</v>
      </c>
      <c r="C378" s="267">
        <v>10.292205268326519</v>
      </c>
      <c r="E378" s="22"/>
    </row>
    <row r="379" spans="1:7" x14ac:dyDescent="0.2">
      <c r="A379" s="230" t="s">
        <v>293</v>
      </c>
      <c r="B379" s="242">
        <f t="shared" si="26"/>
        <v>12793358.768855618</v>
      </c>
      <c r="C379" s="267">
        <v>6.9612924084458294</v>
      </c>
      <c r="E379" s="22"/>
    </row>
    <row r="380" spans="1:7" x14ac:dyDescent="0.2">
      <c r="A380" s="230" t="s">
        <v>295</v>
      </c>
      <c r="B380" s="242">
        <f t="shared" si="26"/>
        <v>12320908.807731541</v>
      </c>
      <c r="C380" s="267">
        <v>6.7042166563180903</v>
      </c>
      <c r="E380" s="22"/>
    </row>
    <row r="381" spans="1:7" x14ac:dyDescent="0.2">
      <c r="A381" s="230" t="s">
        <v>297</v>
      </c>
      <c r="B381" s="242">
        <f t="shared" si="26"/>
        <v>8824654.7594208308</v>
      </c>
      <c r="C381" s="267">
        <v>4.8017884352200237</v>
      </c>
      <c r="E381" s="22"/>
    </row>
    <row r="382" spans="1:7" x14ac:dyDescent="0.2">
      <c r="A382" s="230" t="s">
        <v>298</v>
      </c>
      <c r="B382" s="242">
        <f t="shared" si="26"/>
        <v>118908.8836500157</v>
      </c>
      <c r="C382" s="267">
        <v>6.4702282176650541E-2</v>
      </c>
      <c r="E382" s="22"/>
    </row>
    <row r="383" spans="1:7" ht="13.5" thickBot="1" x14ac:dyDescent="0.25">
      <c r="A383" s="232" t="s">
        <v>284</v>
      </c>
      <c r="B383" s="283">
        <f t="shared" si="26"/>
        <v>131624236.74091239</v>
      </c>
      <c r="C383" s="268">
        <v>71.621129098840399</v>
      </c>
      <c r="E383" s="22"/>
    </row>
    <row r="385" spans="1:16" ht="13.5" thickBot="1" x14ac:dyDescent="0.25"/>
    <row r="386" spans="1:16" ht="18.75" thickBot="1" x14ac:dyDescent="0.3">
      <c r="A386" s="765" t="s">
        <v>307</v>
      </c>
      <c r="B386" s="766"/>
      <c r="C386" s="766"/>
      <c r="D386" s="766"/>
      <c r="E386" s="766"/>
      <c r="F386" s="766"/>
      <c r="G386" s="766"/>
      <c r="H386" s="766"/>
      <c r="I386" s="766"/>
      <c r="J386" s="766"/>
      <c r="K386" s="766"/>
      <c r="L386" s="766"/>
      <c r="M386" s="766"/>
      <c r="N386" s="767"/>
    </row>
    <row r="387" spans="1:16" ht="15.75" thickBot="1" x14ac:dyDescent="0.3">
      <c r="A387" s="254"/>
      <c r="B387" s="211" t="s">
        <v>45</v>
      </c>
      <c r="C387" s="211" t="s">
        <v>46</v>
      </c>
      <c r="D387" s="211" t="s">
        <v>47</v>
      </c>
      <c r="E387" s="211" t="s">
        <v>48</v>
      </c>
      <c r="F387" s="211" t="s">
        <v>49</v>
      </c>
      <c r="G387" s="211" t="s">
        <v>50</v>
      </c>
      <c r="H387" s="211" t="s">
        <v>51</v>
      </c>
      <c r="I387" s="211" t="s">
        <v>52</v>
      </c>
      <c r="J387" s="211" t="s">
        <v>53</v>
      </c>
      <c r="K387" s="211" t="s">
        <v>54</v>
      </c>
      <c r="L387" s="211" t="s">
        <v>55</v>
      </c>
      <c r="M387" s="211" t="s">
        <v>56</v>
      </c>
      <c r="N387" s="145"/>
    </row>
    <row r="388" spans="1:16" x14ac:dyDescent="0.2">
      <c r="A388" s="256" t="s">
        <v>288</v>
      </c>
      <c r="B388" s="276">
        <v>1360638.3896852119</v>
      </c>
      <c r="C388" s="276">
        <v>2251433.7119616596</v>
      </c>
      <c r="D388" s="276">
        <v>2519615.0762136285</v>
      </c>
      <c r="E388" s="269">
        <v>4424890.0625896147</v>
      </c>
      <c r="F388" s="276">
        <v>4312067.0921808658</v>
      </c>
      <c r="G388" s="276">
        <v>4993943.1412379043</v>
      </c>
      <c r="H388" s="276">
        <v>5743728.3905774681</v>
      </c>
      <c r="I388" s="276">
        <v>8328154.0226282561</v>
      </c>
      <c r="J388" s="276">
        <v>4471826.4902578471</v>
      </c>
      <c r="K388" s="276">
        <v>3978393.5163874002</v>
      </c>
      <c r="L388" s="278">
        <v>2661868.1153431125</v>
      </c>
      <c r="M388" s="258">
        <v>3423937.7301278259</v>
      </c>
      <c r="N388" s="244"/>
      <c r="O388" s="270"/>
      <c r="P388" s="270"/>
    </row>
    <row r="389" spans="1:16" x14ac:dyDescent="0.2">
      <c r="A389" s="238" t="s">
        <v>290</v>
      </c>
      <c r="B389" s="279">
        <v>766553.51393603603</v>
      </c>
      <c r="C389" s="279">
        <v>1342276.927323783</v>
      </c>
      <c r="D389" s="279">
        <v>1618551.5208488661</v>
      </c>
      <c r="E389" s="271">
        <v>3386482.6229416248</v>
      </c>
      <c r="F389" s="279">
        <v>2285970.4870441556</v>
      </c>
      <c r="G389" s="279">
        <v>2317876.1365222386</v>
      </c>
      <c r="H389" s="279">
        <v>2925396.8139995597</v>
      </c>
      <c r="I389" s="279">
        <v>4483786.840997206</v>
      </c>
      <c r="J389" s="279">
        <v>2027417.0469539231</v>
      </c>
      <c r="K389" s="279">
        <v>3569132.6696210043</v>
      </c>
      <c r="L389" s="278">
        <v>2395118.177557122</v>
      </c>
      <c r="M389" s="258">
        <v>3062486.5652666017</v>
      </c>
      <c r="N389" s="244"/>
      <c r="O389" s="270"/>
      <c r="P389" s="270"/>
    </row>
    <row r="390" spans="1:16" x14ac:dyDescent="0.2">
      <c r="A390" s="238" t="s">
        <v>292</v>
      </c>
      <c r="B390" s="279">
        <v>453530.15441108256</v>
      </c>
      <c r="C390" s="279">
        <v>820238.09467507817</v>
      </c>
      <c r="D390" s="279">
        <v>1006761.9740613342</v>
      </c>
      <c r="E390" s="271">
        <v>2029114.6812296328</v>
      </c>
      <c r="F390" s="279">
        <v>1535274.938164993</v>
      </c>
      <c r="G390" s="279">
        <v>1976763.8858014981</v>
      </c>
      <c r="H390" s="279">
        <v>2931897.2468572934</v>
      </c>
      <c r="I390" s="279">
        <v>4856947.6749191126</v>
      </c>
      <c r="J390" s="279">
        <v>2111889.8165849634</v>
      </c>
      <c r="K390" s="279">
        <v>528940.7088028104</v>
      </c>
      <c r="L390" s="278">
        <v>310840.48867824161</v>
      </c>
      <c r="M390" s="258">
        <v>352660.79486540961</v>
      </c>
      <c r="N390" s="244"/>
      <c r="O390" s="270"/>
      <c r="P390" s="270"/>
    </row>
    <row r="391" spans="1:16" x14ac:dyDescent="0.2">
      <c r="A391" s="238" t="s">
        <v>294</v>
      </c>
      <c r="B391" s="279">
        <v>297374.97026769043</v>
      </c>
      <c r="C391" s="279">
        <v>501112.2985448105</v>
      </c>
      <c r="D391" s="279">
        <v>531905.90749667108</v>
      </c>
      <c r="E391" s="271">
        <v>950459.67662240285</v>
      </c>
      <c r="F391" s="279">
        <v>1557490.51605677</v>
      </c>
      <c r="G391" s="279">
        <v>1682331.7761711911</v>
      </c>
      <c r="H391" s="279">
        <v>1263770.5168826217</v>
      </c>
      <c r="I391" s="279">
        <v>1780223.5440491533</v>
      </c>
      <c r="J391" s="279">
        <v>981185.29192732286</v>
      </c>
      <c r="K391" s="279">
        <v>1317113.1474107055</v>
      </c>
      <c r="L391" s="278">
        <v>844753.29511353211</v>
      </c>
      <c r="M391" s="258">
        <v>1085637.8283127476</v>
      </c>
      <c r="N391" s="244"/>
      <c r="O391" s="94"/>
      <c r="P391" s="270"/>
    </row>
    <row r="392" spans="1:16" x14ac:dyDescent="0.2">
      <c r="A392" s="238" t="s">
        <v>296</v>
      </c>
      <c r="B392" s="279">
        <v>443895.98812694923</v>
      </c>
      <c r="C392" s="279">
        <v>646335.48096830735</v>
      </c>
      <c r="D392" s="279">
        <v>625567.84252169752</v>
      </c>
      <c r="E392" s="271">
        <v>937384.15666650573</v>
      </c>
      <c r="F392" s="279">
        <v>2213167.5034132884</v>
      </c>
      <c r="G392" s="279">
        <v>2726188.5670796949</v>
      </c>
      <c r="H392" s="279">
        <v>848146.36034989846</v>
      </c>
      <c r="I392" s="279">
        <v>1128026.7098236165</v>
      </c>
      <c r="J392" s="279">
        <v>657209.09318971436</v>
      </c>
      <c r="K392" s="279">
        <v>934865.63644207141</v>
      </c>
      <c r="L392" s="278">
        <v>544987.39619940904</v>
      </c>
      <c r="M392" s="258">
        <v>615134.07295038947</v>
      </c>
      <c r="N392" s="244"/>
      <c r="O392" s="94"/>
      <c r="P392" s="270"/>
    </row>
    <row r="393" spans="1:16" x14ac:dyDescent="0.2">
      <c r="A393" s="238" t="s">
        <v>297</v>
      </c>
      <c r="B393" s="279">
        <v>304734.31447728461</v>
      </c>
      <c r="C393" s="279">
        <v>520369.00830123964</v>
      </c>
      <c r="D393" s="279">
        <v>607942.62746814755</v>
      </c>
      <c r="E393" s="271">
        <v>1002331.3387217139</v>
      </c>
      <c r="F393" s="279">
        <v>491776.62024964677</v>
      </c>
      <c r="G393" s="279">
        <v>516721.33156145283</v>
      </c>
      <c r="H393" s="279">
        <v>277131.7720742767</v>
      </c>
      <c r="I393" s="279">
        <v>384315.55218653311</v>
      </c>
      <c r="J393" s="279">
        <v>202866.59474452445</v>
      </c>
      <c r="K393" s="279">
        <v>1589812.1569549597</v>
      </c>
      <c r="L393" s="278">
        <v>1260948.27894293</v>
      </c>
      <c r="M393" s="258">
        <v>1665705.1637381199</v>
      </c>
      <c r="N393" s="244"/>
      <c r="O393" s="94"/>
      <c r="P393" s="270"/>
    </row>
    <row r="394" spans="1:16" ht="13.5" thickBot="1" x14ac:dyDescent="0.25">
      <c r="A394" s="238" t="s">
        <v>298</v>
      </c>
      <c r="B394" s="279">
        <v>0</v>
      </c>
      <c r="C394" s="279">
        <v>0</v>
      </c>
      <c r="D394" s="279">
        <v>0</v>
      </c>
      <c r="E394" s="271">
        <v>0</v>
      </c>
      <c r="F394" s="279">
        <v>0</v>
      </c>
      <c r="G394" s="279">
        <v>0</v>
      </c>
      <c r="H394" s="279">
        <v>32143.098405736833</v>
      </c>
      <c r="I394" s="279">
        <v>59050.904519539639</v>
      </c>
      <c r="J394" s="279">
        <v>27714.880724739236</v>
      </c>
      <c r="K394" s="279">
        <v>0</v>
      </c>
      <c r="L394" s="278">
        <v>0</v>
      </c>
      <c r="M394" s="258">
        <v>0</v>
      </c>
      <c r="N394" s="244"/>
      <c r="O394" s="94"/>
      <c r="P394" s="270"/>
    </row>
    <row r="395" spans="1:16" ht="13.5" thickBot="1" x14ac:dyDescent="0.25">
      <c r="A395" s="240" t="s">
        <v>284</v>
      </c>
      <c r="B395" s="280">
        <v>3626727.3309042542</v>
      </c>
      <c r="C395" s="280">
        <v>6081765.5217748778</v>
      </c>
      <c r="D395" s="280">
        <v>6910344.948610344</v>
      </c>
      <c r="E395" s="272">
        <v>12730662.538771495</v>
      </c>
      <c r="F395" s="280">
        <v>12395747.157109719</v>
      </c>
      <c r="G395" s="280">
        <v>14213824.83837398</v>
      </c>
      <c r="H395" s="280">
        <v>14022214.199146856</v>
      </c>
      <c r="I395" s="280">
        <v>21020505.249123417</v>
      </c>
      <c r="J395" s="280">
        <v>10480109.214383032</v>
      </c>
      <c r="K395" s="280">
        <v>11918257.83561895</v>
      </c>
      <c r="L395" s="281">
        <v>8018515.7518343469</v>
      </c>
      <c r="M395" s="262">
        <v>10205562.155261096</v>
      </c>
      <c r="N395" s="263">
        <f>SUM(B395:M395)</f>
        <v>131624236.74091236</v>
      </c>
      <c r="O395" s="94"/>
      <c r="P395" s="270"/>
    </row>
    <row r="396" spans="1:16" ht="13.5" thickBot="1" x14ac:dyDescent="0.25">
      <c r="A396" s="240" t="s">
        <v>303</v>
      </c>
      <c r="B396" s="234">
        <f>B395/$N$395</f>
        <v>2.7553643771876624E-2</v>
      </c>
      <c r="C396" s="234">
        <f t="shared" ref="C396:L396" si="27">C395/$N$395</f>
        <v>4.6205514063083652E-2</v>
      </c>
      <c r="D396" s="234">
        <f t="shared" si="27"/>
        <v>5.2500550960174516E-2</v>
      </c>
      <c r="E396" s="234">
        <f t="shared" si="27"/>
        <v>9.6719744433013385E-2</v>
      </c>
      <c r="F396" s="234">
        <f t="shared" si="27"/>
        <v>9.4175263340818952E-2</v>
      </c>
      <c r="G396" s="234">
        <f t="shared" si="27"/>
        <v>0.10798789941971181</v>
      </c>
      <c r="H396" s="234">
        <f t="shared" si="27"/>
        <v>0.10653215962610306</v>
      </c>
      <c r="I396" s="234">
        <f t="shared" si="27"/>
        <v>0.15970087097636843</v>
      </c>
      <c r="J396" s="234">
        <f t="shared" si="27"/>
        <v>7.9621424396267987E-2</v>
      </c>
      <c r="K396" s="234">
        <f t="shared" si="27"/>
        <v>9.0547593138782731E-2</v>
      </c>
      <c r="L396" s="234">
        <f t="shared" si="27"/>
        <v>6.0919751182435353E-2</v>
      </c>
      <c r="M396" s="234">
        <f>M395/$N$395</f>
        <v>7.753558469136354E-2</v>
      </c>
      <c r="N396" s="273">
        <f>SUM(B396:M396)</f>
        <v>0.99999999999999989</v>
      </c>
    </row>
    <row r="397" spans="1:16" x14ac:dyDescent="0.2"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</row>
    <row r="398" spans="1:16" x14ac:dyDescent="0.2"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</row>
    <row r="419" spans="1:7" ht="15.75" x14ac:dyDescent="0.25">
      <c r="A419" s="776" t="s">
        <v>306</v>
      </c>
      <c r="B419" s="776"/>
      <c r="C419" s="776"/>
      <c r="D419" s="776"/>
      <c r="E419" s="776"/>
    </row>
    <row r="420" spans="1:7" ht="16.5" thickBot="1" x14ac:dyDescent="0.3">
      <c r="A420" s="123"/>
      <c r="B420" s="123"/>
      <c r="C420" s="123"/>
      <c r="D420" s="123"/>
      <c r="E420" s="123"/>
    </row>
    <row r="421" spans="1:7" ht="15.75" thickBot="1" x14ac:dyDescent="0.3">
      <c r="A421" s="225"/>
      <c r="B421" s="204" t="s">
        <v>45</v>
      </c>
      <c r="C421" s="204" t="s">
        <v>46</v>
      </c>
      <c r="D421" s="204" t="s">
        <v>47</v>
      </c>
    </row>
    <row r="422" spans="1:7" x14ac:dyDescent="0.2">
      <c r="A422" s="227" t="s">
        <v>287</v>
      </c>
      <c r="B422" s="242">
        <f>B388</f>
        <v>1360638.3896852119</v>
      </c>
      <c r="C422" s="242">
        <f t="shared" ref="C422:D422" si="28">C388</f>
        <v>2251433.7119616596</v>
      </c>
      <c r="D422" s="242">
        <f t="shared" si="28"/>
        <v>2519615.0762136285</v>
      </c>
      <c r="E422" s="94"/>
      <c r="F422" s="94"/>
      <c r="G422" s="94"/>
    </row>
    <row r="423" spans="1:7" x14ac:dyDescent="0.2">
      <c r="A423" s="230" t="s">
        <v>289</v>
      </c>
      <c r="B423" s="242">
        <f t="shared" ref="B423:D423" si="29">B389</f>
        <v>766553.51393603603</v>
      </c>
      <c r="C423" s="242">
        <f t="shared" si="29"/>
        <v>1342276.927323783</v>
      </c>
      <c r="D423" s="242">
        <f t="shared" si="29"/>
        <v>1618551.5208488661</v>
      </c>
      <c r="E423" s="94"/>
      <c r="F423" s="94"/>
      <c r="G423" s="94"/>
    </row>
    <row r="424" spans="1:7" x14ac:dyDescent="0.2">
      <c r="A424" s="230" t="s">
        <v>291</v>
      </c>
      <c r="B424" s="242">
        <f t="shared" ref="B424:D424" si="30">B390</f>
        <v>453530.15441108256</v>
      </c>
      <c r="C424" s="242">
        <f t="shared" si="30"/>
        <v>820238.09467507817</v>
      </c>
      <c r="D424" s="242">
        <f t="shared" si="30"/>
        <v>1006761.9740613342</v>
      </c>
      <c r="E424" s="94"/>
      <c r="F424" s="94"/>
      <c r="G424" s="94"/>
    </row>
    <row r="425" spans="1:7" x14ac:dyDescent="0.2">
      <c r="A425" s="230" t="s">
        <v>293</v>
      </c>
      <c r="B425" s="242">
        <f t="shared" ref="B425:D425" si="31">B391</f>
        <v>297374.97026769043</v>
      </c>
      <c r="C425" s="242">
        <f t="shared" si="31"/>
        <v>501112.2985448105</v>
      </c>
      <c r="D425" s="242">
        <f t="shared" si="31"/>
        <v>531905.90749667108</v>
      </c>
      <c r="E425" s="94"/>
      <c r="F425" s="94"/>
      <c r="G425" s="94"/>
    </row>
    <row r="426" spans="1:7" x14ac:dyDescent="0.2">
      <c r="A426" s="230" t="s">
        <v>295</v>
      </c>
      <c r="B426" s="242">
        <f t="shared" ref="B426:D426" si="32">B392</f>
        <v>443895.98812694923</v>
      </c>
      <c r="C426" s="242">
        <f t="shared" si="32"/>
        <v>646335.48096830735</v>
      </c>
      <c r="D426" s="242">
        <f t="shared" si="32"/>
        <v>625567.84252169752</v>
      </c>
      <c r="E426" s="94"/>
      <c r="F426" s="94"/>
      <c r="G426" s="94"/>
    </row>
    <row r="427" spans="1:7" x14ac:dyDescent="0.2">
      <c r="A427" s="230" t="s">
        <v>297</v>
      </c>
      <c r="B427" s="242">
        <f t="shared" ref="B427:D427" si="33">B393</f>
        <v>304734.31447728461</v>
      </c>
      <c r="C427" s="242">
        <f t="shared" si="33"/>
        <v>520369.00830123964</v>
      </c>
      <c r="D427" s="242">
        <f t="shared" si="33"/>
        <v>607942.62746814755</v>
      </c>
      <c r="E427" s="94"/>
      <c r="F427" s="94"/>
      <c r="G427" s="94"/>
    </row>
    <row r="428" spans="1:7" x14ac:dyDescent="0.2">
      <c r="A428" s="230" t="s">
        <v>298</v>
      </c>
      <c r="B428" s="242">
        <f t="shared" ref="B428:D428" si="34">B394</f>
        <v>0</v>
      </c>
      <c r="C428" s="242">
        <f t="shared" si="34"/>
        <v>0</v>
      </c>
      <c r="D428" s="242">
        <f t="shared" si="34"/>
        <v>0</v>
      </c>
      <c r="E428" s="94"/>
      <c r="F428" s="94"/>
      <c r="G428" s="94"/>
    </row>
    <row r="429" spans="1:7" ht="13.5" thickBot="1" x14ac:dyDescent="0.25">
      <c r="A429" s="232" t="s">
        <v>284</v>
      </c>
      <c r="B429" s="283">
        <f t="shared" ref="B429:D429" si="35">B395</f>
        <v>3626727.3309042542</v>
      </c>
      <c r="C429" s="283">
        <f t="shared" si="35"/>
        <v>6081765.5217748778</v>
      </c>
      <c r="D429" s="283">
        <f t="shared" si="35"/>
        <v>6910344.948610344</v>
      </c>
      <c r="E429" s="94"/>
      <c r="F429" s="94"/>
      <c r="G429" s="94"/>
    </row>
    <row r="430" spans="1:7" x14ac:dyDescent="0.2">
      <c r="B430" s="94"/>
      <c r="C430" s="94"/>
      <c r="D430" s="94"/>
    </row>
    <row r="431" spans="1:7" x14ac:dyDescent="0.2">
      <c r="B431" s="94"/>
      <c r="C431" s="94"/>
      <c r="D431" s="94"/>
    </row>
    <row r="432" spans="1:7" ht="13.5" thickBot="1" x14ac:dyDescent="0.25"/>
    <row r="433" spans="1:7" ht="15.75" thickBot="1" x14ac:dyDescent="0.3">
      <c r="A433" s="225"/>
      <c r="B433" s="204" t="s">
        <v>48</v>
      </c>
      <c r="C433" s="204" t="s">
        <v>49</v>
      </c>
      <c r="D433" s="204" t="s">
        <v>50</v>
      </c>
    </row>
    <row r="434" spans="1:7" x14ac:dyDescent="0.2">
      <c r="A434" s="227" t="s">
        <v>287</v>
      </c>
      <c r="B434" s="242">
        <f t="shared" ref="B434:B441" si="36">E388</f>
        <v>4424890.0625896147</v>
      </c>
      <c r="C434" s="242">
        <f t="shared" ref="C434:C441" si="37">F388</f>
        <v>4312067.0921808658</v>
      </c>
      <c r="D434" s="242">
        <f t="shared" ref="D434:D441" si="38">G388</f>
        <v>4993943.1412379043</v>
      </c>
      <c r="E434" s="94"/>
      <c r="F434" s="94"/>
      <c r="G434" s="94"/>
    </row>
    <row r="435" spans="1:7" x14ac:dyDescent="0.2">
      <c r="A435" s="230" t="s">
        <v>289</v>
      </c>
      <c r="B435" s="242">
        <f t="shared" si="36"/>
        <v>3386482.6229416248</v>
      </c>
      <c r="C435" s="242">
        <f t="shared" si="37"/>
        <v>2285970.4870441556</v>
      </c>
      <c r="D435" s="242">
        <f t="shared" si="38"/>
        <v>2317876.1365222386</v>
      </c>
      <c r="E435" s="94"/>
      <c r="F435" s="94"/>
      <c r="G435" s="94"/>
    </row>
    <row r="436" spans="1:7" x14ac:dyDescent="0.2">
      <c r="A436" s="230" t="s">
        <v>291</v>
      </c>
      <c r="B436" s="242">
        <f t="shared" si="36"/>
        <v>2029114.6812296328</v>
      </c>
      <c r="C436" s="242">
        <f t="shared" si="37"/>
        <v>1535274.938164993</v>
      </c>
      <c r="D436" s="242">
        <f t="shared" si="38"/>
        <v>1976763.8858014981</v>
      </c>
      <c r="E436" s="94"/>
      <c r="F436" s="94"/>
      <c r="G436" s="94"/>
    </row>
    <row r="437" spans="1:7" x14ac:dyDescent="0.2">
      <c r="A437" s="230" t="s">
        <v>293</v>
      </c>
      <c r="B437" s="242">
        <f t="shared" si="36"/>
        <v>950459.67662240285</v>
      </c>
      <c r="C437" s="242">
        <f t="shared" si="37"/>
        <v>1557490.51605677</v>
      </c>
      <c r="D437" s="242">
        <f t="shared" si="38"/>
        <v>1682331.7761711911</v>
      </c>
      <c r="E437" s="94"/>
      <c r="F437" s="94"/>
      <c r="G437" s="94"/>
    </row>
    <row r="438" spans="1:7" x14ac:dyDescent="0.2">
      <c r="A438" s="230" t="s">
        <v>295</v>
      </c>
      <c r="B438" s="242">
        <f t="shared" si="36"/>
        <v>937384.15666650573</v>
      </c>
      <c r="C438" s="242">
        <f t="shared" si="37"/>
        <v>2213167.5034132884</v>
      </c>
      <c r="D438" s="242">
        <f t="shared" si="38"/>
        <v>2726188.5670796949</v>
      </c>
      <c r="E438" s="94"/>
      <c r="F438" s="94"/>
      <c r="G438" s="94"/>
    </row>
    <row r="439" spans="1:7" x14ac:dyDescent="0.2">
      <c r="A439" s="230" t="s">
        <v>297</v>
      </c>
      <c r="B439" s="242">
        <f t="shared" si="36"/>
        <v>1002331.3387217139</v>
      </c>
      <c r="C439" s="242">
        <f t="shared" si="37"/>
        <v>491776.62024964677</v>
      </c>
      <c r="D439" s="242">
        <f t="shared" si="38"/>
        <v>516721.33156145283</v>
      </c>
      <c r="E439" s="94"/>
      <c r="F439" s="94"/>
      <c r="G439" s="94"/>
    </row>
    <row r="440" spans="1:7" x14ac:dyDescent="0.2">
      <c r="A440" s="230" t="s">
        <v>298</v>
      </c>
      <c r="B440" s="242">
        <f t="shared" si="36"/>
        <v>0</v>
      </c>
      <c r="C440" s="242">
        <f t="shared" si="37"/>
        <v>0</v>
      </c>
      <c r="D440" s="242">
        <f t="shared" si="38"/>
        <v>0</v>
      </c>
      <c r="E440" s="94"/>
      <c r="F440" s="94"/>
      <c r="G440" s="94"/>
    </row>
    <row r="441" spans="1:7" ht="13.5" thickBot="1" x14ac:dyDescent="0.25">
      <c r="A441" s="232" t="s">
        <v>284</v>
      </c>
      <c r="B441" s="283">
        <f t="shared" si="36"/>
        <v>12730662.538771495</v>
      </c>
      <c r="C441" s="283">
        <f t="shared" si="37"/>
        <v>12395747.157109719</v>
      </c>
      <c r="D441" s="283">
        <f t="shared" si="38"/>
        <v>14213824.83837398</v>
      </c>
      <c r="E441" s="94"/>
      <c r="F441" s="94"/>
      <c r="G441" s="94"/>
    </row>
    <row r="442" spans="1:7" x14ac:dyDescent="0.2">
      <c r="B442" s="94"/>
      <c r="C442" s="94"/>
      <c r="D442" s="94"/>
    </row>
    <row r="443" spans="1:7" x14ac:dyDescent="0.2">
      <c r="B443" s="94"/>
      <c r="C443" s="94"/>
      <c r="D443" s="94"/>
    </row>
    <row r="444" spans="1:7" ht="13.5" thickBot="1" x14ac:dyDescent="0.25"/>
    <row r="445" spans="1:7" ht="15.75" thickBot="1" x14ac:dyDescent="0.3">
      <c r="A445" s="225"/>
      <c r="B445" s="204" t="s">
        <v>51</v>
      </c>
      <c r="C445" s="204" t="s">
        <v>52</v>
      </c>
      <c r="D445" s="204" t="s">
        <v>53</v>
      </c>
    </row>
    <row r="446" spans="1:7" x14ac:dyDescent="0.2">
      <c r="A446" s="227" t="s">
        <v>287</v>
      </c>
      <c r="B446" s="242">
        <f t="shared" ref="B446:B453" si="39">H388</f>
        <v>5743728.3905774681</v>
      </c>
      <c r="C446" s="242">
        <f t="shared" ref="C446:C453" si="40">I388</f>
        <v>8328154.0226282561</v>
      </c>
      <c r="D446" s="242">
        <f t="shared" ref="D446:D453" si="41">J388</f>
        <v>4471826.4902578471</v>
      </c>
      <c r="E446" s="94"/>
      <c r="F446" s="94"/>
      <c r="G446" s="94"/>
    </row>
    <row r="447" spans="1:7" x14ac:dyDescent="0.2">
      <c r="A447" s="230" t="s">
        <v>289</v>
      </c>
      <c r="B447" s="242">
        <f t="shared" si="39"/>
        <v>2925396.8139995597</v>
      </c>
      <c r="C447" s="242">
        <f t="shared" si="40"/>
        <v>4483786.840997206</v>
      </c>
      <c r="D447" s="242">
        <f t="shared" si="41"/>
        <v>2027417.0469539231</v>
      </c>
      <c r="E447" s="94"/>
      <c r="F447" s="94"/>
      <c r="G447" s="94"/>
    </row>
    <row r="448" spans="1:7" x14ac:dyDescent="0.2">
      <c r="A448" s="230" t="s">
        <v>291</v>
      </c>
      <c r="B448" s="242">
        <f t="shared" si="39"/>
        <v>2931897.2468572934</v>
      </c>
      <c r="C448" s="242">
        <f t="shared" si="40"/>
        <v>4856947.6749191126</v>
      </c>
      <c r="D448" s="242">
        <f t="shared" si="41"/>
        <v>2111889.8165849634</v>
      </c>
      <c r="E448" s="94"/>
      <c r="F448" s="94"/>
      <c r="G448" s="94"/>
    </row>
    <row r="449" spans="1:7" x14ac:dyDescent="0.2">
      <c r="A449" s="230" t="s">
        <v>293</v>
      </c>
      <c r="B449" s="242">
        <f t="shared" si="39"/>
        <v>1263770.5168826217</v>
      </c>
      <c r="C449" s="242">
        <f t="shared" si="40"/>
        <v>1780223.5440491533</v>
      </c>
      <c r="D449" s="242">
        <f t="shared" si="41"/>
        <v>981185.29192732286</v>
      </c>
      <c r="E449" s="94"/>
      <c r="F449" s="94"/>
      <c r="G449" s="94"/>
    </row>
    <row r="450" spans="1:7" x14ac:dyDescent="0.2">
      <c r="A450" s="230" t="s">
        <v>295</v>
      </c>
      <c r="B450" s="242">
        <f t="shared" si="39"/>
        <v>848146.36034989846</v>
      </c>
      <c r="C450" s="242">
        <f t="shared" si="40"/>
        <v>1128026.7098236165</v>
      </c>
      <c r="D450" s="242">
        <f t="shared" si="41"/>
        <v>657209.09318971436</v>
      </c>
      <c r="E450" s="94"/>
      <c r="F450" s="94"/>
      <c r="G450" s="94"/>
    </row>
    <row r="451" spans="1:7" x14ac:dyDescent="0.2">
      <c r="A451" s="230" t="s">
        <v>297</v>
      </c>
      <c r="B451" s="242">
        <f t="shared" si="39"/>
        <v>277131.7720742767</v>
      </c>
      <c r="C451" s="242">
        <f t="shared" si="40"/>
        <v>384315.55218653311</v>
      </c>
      <c r="D451" s="242">
        <f t="shared" si="41"/>
        <v>202866.59474452445</v>
      </c>
      <c r="E451" s="94"/>
      <c r="F451" s="94"/>
      <c r="G451" s="94"/>
    </row>
    <row r="452" spans="1:7" x14ac:dyDescent="0.2">
      <c r="A452" s="230" t="s">
        <v>298</v>
      </c>
      <c r="B452" s="242">
        <f t="shared" si="39"/>
        <v>32143.098405736833</v>
      </c>
      <c r="C452" s="242">
        <f t="shared" si="40"/>
        <v>59050.904519539639</v>
      </c>
      <c r="D452" s="242">
        <f t="shared" si="41"/>
        <v>27714.880724739236</v>
      </c>
      <c r="E452" s="94"/>
      <c r="F452" s="94"/>
      <c r="G452" s="94"/>
    </row>
    <row r="453" spans="1:7" ht="13.5" thickBot="1" x14ac:dyDescent="0.25">
      <c r="A453" s="232" t="s">
        <v>284</v>
      </c>
      <c r="B453" s="283">
        <f t="shared" si="39"/>
        <v>14022214.199146856</v>
      </c>
      <c r="C453" s="283">
        <f t="shared" si="40"/>
        <v>21020505.249123417</v>
      </c>
      <c r="D453" s="283">
        <f t="shared" si="41"/>
        <v>10480109.214383032</v>
      </c>
      <c r="E453" s="94"/>
      <c r="F453" s="94"/>
      <c r="G453" s="94"/>
    </row>
    <row r="454" spans="1:7" x14ac:dyDescent="0.2">
      <c r="B454" s="94"/>
      <c r="C454" s="94"/>
      <c r="D454" s="94"/>
    </row>
    <row r="455" spans="1:7" x14ac:dyDescent="0.2">
      <c r="B455" s="94"/>
      <c r="C455" s="94"/>
      <c r="D455" s="94"/>
    </row>
    <row r="456" spans="1:7" ht="13.5" thickBot="1" x14ac:dyDescent="0.25"/>
    <row r="457" spans="1:7" ht="15.75" thickBot="1" x14ac:dyDescent="0.3">
      <c r="A457" s="225"/>
      <c r="B457" s="204" t="s">
        <v>54</v>
      </c>
      <c r="C457" s="204" t="s">
        <v>55</v>
      </c>
      <c r="D457" s="204" t="s">
        <v>56</v>
      </c>
    </row>
    <row r="458" spans="1:7" x14ac:dyDescent="0.2">
      <c r="A458" s="227" t="s">
        <v>287</v>
      </c>
      <c r="B458" s="242">
        <f t="shared" ref="B458:B465" si="42">K388</f>
        <v>3978393.5163874002</v>
      </c>
      <c r="C458" s="284">
        <f t="shared" ref="C458:C465" si="43">L388</f>
        <v>2661868.1153431125</v>
      </c>
      <c r="D458" s="242">
        <f t="shared" ref="D458:D465" si="44">M388</f>
        <v>3423937.7301278259</v>
      </c>
      <c r="E458" s="270"/>
      <c r="F458" s="270"/>
      <c r="G458" s="270"/>
    </row>
    <row r="459" spans="1:7" x14ac:dyDescent="0.2">
      <c r="A459" s="230" t="s">
        <v>289</v>
      </c>
      <c r="B459" s="242">
        <f t="shared" si="42"/>
        <v>3569132.6696210043</v>
      </c>
      <c r="C459" s="284">
        <f t="shared" si="43"/>
        <v>2395118.177557122</v>
      </c>
      <c r="D459" s="242">
        <f t="shared" si="44"/>
        <v>3062486.5652666017</v>
      </c>
      <c r="E459" s="270"/>
      <c r="F459" s="270"/>
      <c r="G459" s="270"/>
    </row>
    <row r="460" spans="1:7" x14ac:dyDescent="0.2">
      <c r="A460" s="230" t="s">
        <v>291</v>
      </c>
      <c r="B460" s="242">
        <f t="shared" si="42"/>
        <v>528940.7088028104</v>
      </c>
      <c r="C460" s="284">
        <f t="shared" si="43"/>
        <v>310840.48867824161</v>
      </c>
      <c r="D460" s="242">
        <f t="shared" si="44"/>
        <v>352660.79486540961</v>
      </c>
      <c r="E460" s="270"/>
      <c r="F460" s="270"/>
      <c r="G460" s="270"/>
    </row>
    <row r="461" spans="1:7" x14ac:dyDescent="0.2">
      <c r="A461" s="230" t="s">
        <v>293</v>
      </c>
      <c r="B461" s="242">
        <f t="shared" si="42"/>
        <v>1317113.1474107055</v>
      </c>
      <c r="C461" s="284">
        <f t="shared" si="43"/>
        <v>844753.29511353211</v>
      </c>
      <c r="D461" s="242">
        <f t="shared" si="44"/>
        <v>1085637.8283127476</v>
      </c>
      <c r="E461" s="270"/>
      <c r="F461" s="270"/>
      <c r="G461" s="270"/>
    </row>
    <row r="462" spans="1:7" x14ac:dyDescent="0.2">
      <c r="A462" s="230" t="s">
        <v>295</v>
      </c>
      <c r="B462" s="242">
        <f t="shared" si="42"/>
        <v>934865.63644207141</v>
      </c>
      <c r="C462" s="284">
        <f t="shared" si="43"/>
        <v>544987.39619940904</v>
      </c>
      <c r="D462" s="242">
        <f t="shared" si="44"/>
        <v>615134.07295038947</v>
      </c>
      <c r="E462" s="270"/>
      <c r="F462" s="270"/>
      <c r="G462" s="270"/>
    </row>
    <row r="463" spans="1:7" x14ac:dyDescent="0.2">
      <c r="A463" s="230" t="s">
        <v>297</v>
      </c>
      <c r="B463" s="242">
        <f t="shared" si="42"/>
        <v>1589812.1569549597</v>
      </c>
      <c r="C463" s="284">
        <f t="shared" si="43"/>
        <v>1260948.27894293</v>
      </c>
      <c r="D463" s="242">
        <f t="shared" si="44"/>
        <v>1665705.1637381199</v>
      </c>
      <c r="E463" s="270"/>
      <c r="F463" s="270"/>
      <c r="G463" s="270"/>
    </row>
    <row r="464" spans="1:7" x14ac:dyDescent="0.2">
      <c r="A464" s="230" t="s">
        <v>298</v>
      </c>
      <c r="B464" s="242">
        <f t="shared" si="42"/>
        <v>0</v>
      </c>
      <c r="C464" s="284">
        <f t="shared" si="43"/>
        <v>0</v>
      </c>
      <c r="D464" s="242">
        <f t="shared" si="44"/>
        <v>0</v>
      </c>
      <c r="E464" s="270"/>
      <c r="F464" s="270"/>
      <c r="G464" s="270"/>
    </row>
    <row r="465" spans="1:8" ht="13.5" thickBot="1" x14ac:dyDescent="0.25">
      <c r="A465" s="232" t="s">
        <v>284</v>
      </c>
      <c r="B465" s="283">
        <f t="shared" si="42"/>
        <v>11918257.83561895</v>
      </c>
      <c r="C465" s="285">
        <f t="shared" si="43"/>
        <v>8018515.7518343469</v>
      </c>
      <c r="D465" s="283">
        <f t="shared" si="44"/>
        <v>10205562.155261096</v>
      </c>
      <c r="E465" s="270"/>
      <c r="F465" s="270"/>
      <c r="G465" s="270"/>
    </row>
    <row r="466" spans="1:8" x14ac:dyDescent="0.2">
      <c r="B466" s="94"/>
      <c r="C466" s="94"/>
      <c r="D466" s="94"/>
    </row>
    <row r="467" spans="1:8" x14ac:dyDescent="0.2">
      <c r="A467" s="777" t="s">
        <v>601</v>
      </c>
      <c r="B467" s="778"/>
      <c r="C467" s="778"/>
      <c r="D467" s="778"/>
      <c r="E467" s="778"/>
      <c r="F467" s="778"/>
      <c r="G467" s="778"/>
    </row>
    <row r="469" spans="1:8" ht="18" x14ac:dyDescent="0.25">
      <c r="A469" s="792" t="s">
        <v>186</v>
      </c>
      <c r="B469" s="793"/>
      <c r="C469" s="793"/>
      <c r="D469" s="793"/>
      <c r="E469" s="793"/>
      <c r="F469" s="793"/>
      <c r="G469" s="793"/>
    </row>
    <row r="470" spans="1:8" ht="15.75" thickBot="1" x14ac:dyDescent="0.3">
      <c r="A470" s="254"/>
      <c r="B470" s="255" t="s">
        <v>139</v>
      </c>
      <c r="C470" s="255" t="s">
        <v>564</v>
      </c>
      <c r="D470" s="609" t="s">
        <v>244</v>
      </c>
      <c r="E470" s="609" t="s">
        <v>571</v>
      </c>
      <c r="F470" s="609" t="s">
        <v>600</v>
      </c>
      <c r="G470" s="609" t="s">
        <v>599</v>
      </c>
      <c r="H470" s="145"/>
    </row>
    <row r="471" spans="1:8" x14ac:dyDescent="0.2">
      <c r="A471" s="256" t="s">
        <v>287</v>
      </c>
      <c r="B471" s="258">
        <f>B11</f>
        <v>337363162.34526992</v>
      </c>
      <c r="C471" s="258">
        <f t="shared" ref="C471:E471" si="45">C11</f>
        <v>14388530.005823236</v>
      </c>
      <c r="D471" s="258">
        <f t="shared" si="45"/>
        <v>72989151.574002922</v>
      </c>
      <c r="E471" s="258">
        <f t="shared" si="45"/>
        <v>48470495.739190802</v>
      </c>
      <c r="F471" s="258">
        <v>23126404.131929148</v>
      </c>
      <c r="G471" s="258"/>
      <c r="H471" s="145"/>
    </row>
    <row r="472" spans="1:8" x14ac:dyDescent="0.2">
      <c r="A472" s="238" t="s">
        <v>289</v>
      </c>
      <c r="B472" s="258">
        <f t="shared" ref="B472:E477" si="46">B12</f>
        <v>219738822.82607284</v>
      </c>
      <c r="C472" s="258">
        <f t="shared" si="46"/>
        <v>11835597.231759295</v>
      </c>
      <c r="D472" s="258">
        <f t="shared" si="46"/>
        <v>43781579.132181801</v>
      </c>
      <c r="E472" s="258">
        <f t="shared" si="46"/>
        <v>30181049.323012125</v>
      </c>
      <c r="F472" s="258">
        <v>167214106.96195</v>
      </c>
      <c r="G472" s="258">
        <v>123799956.383919</v>
      </c>
      <c r="H472" s="145"/>
    </row>
    <row r="473" spans="1:8" x14ac:dyDescent="0.2">
      <c r="A473" s="238" t="s">
        <v>291</v>
      </c>
      <c r="B473" s="258">
        <f t="shared" si="46"/>
        <v>104726615.79593679</v>
      </c>
      <c r="C473" s="258">
        <f t="shared" si="46"/>
        <v>7546742.3071447434</v>
      </c>
      <c r="D473" s="258">
        <f t="shared" si="46"/>
        <v>17071265.671182346</v>
      </c>
      <c r="E473" s="258">
        <f t="shared" si="46"/>
        <v>18914860.459051453</v>
      </c>
      <c r="F473" s="258">
        <v>154804508.5022223</v>
      </c>
      <c r="G473" s="258">
        <v>69047699.875783473</v>
      </c>
      <c r="H473" s="145"/>
    </row>
    <row r="474" spans="1:8" x14ac:dyDescent="0.2">
      <c r="A474" s="238" t="s">
        <v>293</v>
      </c>
      <c r="B474" s="258">
        <f t="shared" si="46"/>
        <v>139739674.3226417</v>
      </c>
      <c r="C474" s="258">
        <f t="shared" si="46"/>
        <v>7261718.6630524611</v>
      </c>
      <c r="D474" s="258">
        <f t="shared" si="46"/>
        <v>19745728.632276688</v>
      </c>
      <c r="E474" s="258">
        <f t="shared" si="46"/>
        <v>12793358.768855618</v>
      </c>
      <c r="F474" s="258">
        <v>141485079.9396483</v>
      </c>
      <c r="G474" s="258">
        <v>103564219.20217511</v>
      </c>
      <c r="H474" s="145"/>
    </row>
    <row r="475" spans="1:8" x14ac:dyDescent="0.2">
      <c r="A475" s="238" t="s">
        <v>295</v>
      </c>
      <c r="B475" s="258">
        <f t="shared" si="46"/>
        <v>45991074.789265625</v>
      </c>
      <c r="C475" s="258">
        <f t="shared" si="46"/>
        <v>1413298.0322522963</v>
      </c>
      <c r="D475" s="258">
        <f t="shared" si="46"/>
        <v>6058790.0847698729</v>
      </c>
      <c r="E475" s="258">
        <f t="shared" si="46"/>
        <v>12320908.807731541</v>
      </c>
      <c r="F475" s="258">
        <v>58499140.944325984</v>
      </c>
      <c r="G475" s="258">
        <v>18384584.037307285</v>
      </c>
      <c r="H475" s="145"/>
    </row>
    <row r="476" spans="1:8" x14ac:dyDescent="0.2">
      <c r="A476" s="238" t="s">
        <v>297</v>
      </c>
      <c r="B476" s="258">
        <f t="shared" si="46"/>
        <v>58043269.830050267</v>
      </c>
      <c r="C476" s="258">
        <f t="shared" si="46"/>
        <v>2256277.3191342563</v>
      </c>
      <c r="D476" s="258">
        <f t="shared" si="46"/>
        <v>8143955.7837544987</v>
      </c>
      <c r="E476" s="258">
        <f t="shared" si="46"/>
        <v>8824654.7594208308</v>
      </c>
      <c r="F476" s="258">
        <v>41800913.593526587</v>
      </c>
      <c r="G476" s="258">
        <v>37598800.884998187</v>
      </c>
      <c r="H476" s="145"/>
    </row>
    <row r="477" spans="1:8" ht="13.5" thickBot="1" x14ac:dyDescent="0.25">
      <c r="A477" s="238" t="s">
        <v>298</v>
      </c>
      <c r="B477" s="258">
        <f t="shared" si="46"/>
        <v>691382.74707393104</v>
      </c>
      <c r="C477" s="258">
        <f t="shared" si="46"/>
        <v>35063.882933117871</v>
      </c>
      <c r="D477" s="258">
        <f t="shared" si="46"/>
        <v>25033.488275676063</v>
      </c>
      <c r="E477" s="258">
        <f t="shared" si="46"/>
        <v>118908.8836500157</v>
      </c>
      <c r="F477" s="258">
        <v>588463.5397199099</v>
      </c>
      <c r="G477" s="258">
        <v>948377.04822858633</v>
      </c>
      <c r="H477" s="145"/>
    </row>
    <row r="478" spans="1:8" ht="13.5" thickBot="1" x14ac:dyDescent="0.25">
      <c r="A478" s="240" t="s">
        <v>284</v>
      </c>
      <c r="B478" s="262">
        <f>SUM(B471:B477)</f>
        <v>906294002.65631104</v>
      </c>
      <c r="C478" s="262">
        <f t="shared" ref="C478:G478" si="47">SUM(C471:C477)</f>
        <v>44737227.442099407</v>
      </c>
      <c r="D478" s="262">
        <f t="shared" si="47"/>
        <v>167815504.36644381</v>
      </c>
      <c r="E478" s="262">
        <f t="shared" si="47"/>
        <v>131624236.74091239</v>
      </c>
      <c r="F478" s="262">
        <f t="shared" si="47"/>
        <v>587518617.61332238</v>
      </c>
      <c r="G478" s="262">
        <f t="shared" si="47"/>
        <v>353343637.43241161</v>
      </c>
      <c r="H478" s="263">
        <f>SUM(B478:G478)</f>
        <v>2191333226.2515006</v>
      </c>
    </row>
    <row r="479" spans="1:8" ht="13.5" thickBot="1" x14ac:dyDescent="0.25">
      <c r="A479" s="240" t="s">
        <v>303</v>
      </c>
      <c r="B479" s="234">
        <f t="shared" ref="B479:G479" si="48">B478/$H$478</f>
        <v>0.41358109839215074</v>
      </c>
      <c r="C479" s="234">
        <f t="shared" si="48"/>
        <v>2.0415529188423345E-2</v>
      </c>
      <c r="D479" s="234">
        <f t="shared" si="48"/>
        <v>7.6581462990687812E-2</v>
      </c>
      <c r="E479" s="234">
        <f t="shared" si="48"/>
        <v>6.0065824386768003E-2</v>
      </c>
      <c r="F479" s="234">
        <f t="shared" si="48"/>
        <v>0.26811012153470287</v>
      </c>
      <c r="G479" s="234">
        <f t="shared" si="48"/>
        <v>0.16124596350726722</v>
      </c>
      <c r="H479" s="234">
        <f>SUM(B479:G479)</f>
        <v>1</v>
      </c>
    </row>
    <row r="480" spans="1:8" x14ac:dyDescent="0.2">
      <c r="B480" s="94"/>
      <c r="C480" s="94"/>
      <c r="D480" s="94"/>
      <c r="E480" s="94"/>
    </row>
    <row r="481" spans="2:4" x14ac:dyDescent="0.2">
      <c r="B481" s="94"/>
      <c r="C481" s="94"/>
      <c r="D481" s="94"/>
    </row>
    <row r="526" spans="1:14" x14ac:dyDescent="0.2">
      <c r="A526" s="777" t="s">
        <v>597</v>
      </c>
      <c r="B526" s="778"/>
      <c r="C526" s="778"/>
      <c r="D526" s="778"/>
      <c r="E526" s="778"/>
      <c r="F526" s="778"/>
      <c r="G526" s="778"/>
    </row>
    <row r="527" spans="1:14" ht="13.5" thickBot="1" x14ac:dyDescent="0.25">
      <c r="A527" s="640"/>
      <c r="B527" s="641"/>
      <c r="C527" s="641"/>
      <c r="D527" s="641"/>
      <c r="E527" s="641"/>
      <c r="F527" s="641"/>
      <c r="G527" s="641"/>
    </row>
    <row r="528" spans="1:14" ht="18.75" thickBot="1" x14ac:dyDescent="0.3">
      <c r="A528" s="765" t="s">
        <v>307</v>
      </c>
      <c r="B528" s="766"/>
      <c r="C528" s="766"/>
      <c r="D528" s="766"/>
      <c r="E528" s="766"/>
      <c r="F528" s="766"/>
      <c r="G528" s="766"/>
      <c r="H528" s="766"/>
      <c r="I528" s="766"/>
      <c r="J528" s="766"/>
      <c r="K528" s="766"/>
      <c r="L528" s="766"/>
      <c r="M528" s="766"/>
      <c r="N528" s="767"/>
    </row>
    <row r="529" spans="1:16" ht="15.75" thickBot="1" x14ac:dyDescent="0.3">
      <c r="A529" s="254"/>
      <c r="B529" s="211" t="s">
        <v>45</v>
      </c>
      <c r="C529" s="211" t="s">
        <v>46</v>
      </c>
      <c r="D529" s="211" t="s">
        <v>47</v>
      </c>
      <c r="E529" s="211" t="s">
        <v>48</v>
      </c>
      <c r="F529" s="211" t="s">
        <v>49</v>
      </c>
      <c r="G529" s="211" t="s">
        <v>50</v>
      </c>
      <c r="H529" s="211" t="s">
        <v>51</v>
      </c>
      <c r="I529" s="211" t="s">
        <v>52</v>
      </c>
      <c r="J529" s="211" t="s">
        <v>53</v>
      </c>
      <c r="K529" s="211" t="s">
        <v>54</v>
      </c>
      <c r="L529" s="211" t="s">
        <v>55</v>
      </c>
      <c r="M529" s="211" t="s">
        <v>56</v>
      </c>
      <c r="N529" s="211" t="s">
        <v>13</v>
      </c>
    </row>
    <row r="530" spans="1:16" x14ac:dyDescent="0.2">
      <c r="A530" s="238" t="s">
        <v>290</v>
      </c>
      <c r="B530" s="279">
        <v>4885730.6969665755</v>
      </c>
      <c r="C530" s="279">
        <v>6633171.2152243219</v>
      </c>
      <c r="D530" s="279">
        <v>7339940.0741862347</v>
      </c>
      <c r="E530" s="279">
        <v>14128386.763253072</v>
      </c>
      <c r="F530" s="279">
        <v>11575851.088289618</v>
      </c>
      <c r="G530" s="279">
        <v>11452625.280679055</v>
      </c>
      <c r="H530" s="279">
        <v>12078715.485202687</v>
      </c>
      <c r="I530" s="279">
        <v>17352757.990607254</v>
      </c>
      <c r="J530" s="279">
        <v>11622615.084573932</v>
      </c>
      <c r="K530" s="278">
        <v>10429398.865652414</v>
      </c>
      <c r="L530" s="278">
        <v>9158249.0798040051</v>
      </c>
      <c r="M530" s="258">
        <v>7142514.7594798552</v>
      </c>
      <c r="N530" s="244">
        <f t="shared" ref="N530:N535" si="49">SUM(B530:M530)</f>
        <v>123799956.383919</v>
      </c>
      <c r="O530" s="270"/>
      <c r="P530" s="270"/>
    </row>
    <row r="531" spans="1:16" x14ac:dyDescent="0.2">
      <c r="A531" s="238" t="s">
        <v>292</v>
      </c>
      <c r="B531" s="279">
        <v>2862048.133271059</v>
      </c>
      <c r="C531" s="279">
        <v>3811026.2347428296</v>
      </c>
      <c r="D531" s="279">
        <v>4594043.0742295021</v>
      </c>
      <c r="E531" s="279">
        <v>7703489.5615747841</v>
      </c>
      <c r="F531" s="279">
        <v>6649355.9270804478</v>
      </c>
      <c r="G531" s="279">
        <v>7031473.6679608179</v>
      </c>
      <c r="H531" s="279">
        <v>8102922.0235255221</v>
      </c>
      <c r="I531" s="279">
        <v>12082536.877826072</v>
      </c>
      <c r="J531" s="279">
        <v>7190965.1456266437</v>
      </c>
      <c r="K531" s="278">
        <v>3573735.4097288083</v>
      </c>
      <c r="L531" s="278">
        <v>3058172.7736887373</v>
      </c>
      <c r="M531" s="258">
        <v>2387931.0465282537</v>
      </c>
      <c r="N531" s="244">
        <f>SUM(B531:M531)</f>
        <v>69047699.875783473</v>
      </c>
      <c r="O531" s="270"/>
      <c r="P531" s="270"/>
    </row>
    <row r="532" spans="1:16" x14ac:dyDescent="0.2">
      <c r="A532" s="238" t="s">
        <v>294</v>
      </c>
      <c r="B532" s="279">
        <v>2543332.5917698774</v>
      </c>
      <c r="C532" s="279">
        <v>3427970.4320598883</v>
      </c>
      <c r="D532" s="279">
        <v>3927492.0379001903</v>
      </c>
      <c r="E532" s="279">
        <v>7233875.1589166252</v>
      </c>
      <c r="F532" s="279">
        <v>11766116.856833257</v>
      </c>
      <c r="G532" s="279">
        <v>11894510.875432614</v>
      </c>
      <c r="H532" s="279">
        <v>10892218.535753971</v>
      </c>
      <c r="I532" s="279">
        <v>15739443.821750447</v>
      </c>
      <c r="J532" s="279">
        <v>10434500.996481951</v>
      </c>
      <c r="K532" s="278">
        <v>10010201.150840802</v>
      </c>
      <c r="L532" s="278">
        <v>8756167.7263224069</v>
      </c>
      <c r="M532" s="258">
        <v>6938389.0181130646</v>
      </c>
      <c r="N532" s="244">
        <f t="shared" si="49"/>
        <v>103564219.20217511</v>
      </c>
      <c r="O532" s="94"/>
      <c r="P532" s="270"/>
    </row>
    <row r="533" spans="1:16" x14ac:dyDescent="0.2">
      <c r="A533" s="238" t="s">
        <v>296</v>
      </c>
      <c r="B533" s="279">
        <v>542712.18115215271</v>
      </c>
      <c r="C533" s="279">
        <v>759833.74867705186</v>
      </c>
      <c r="D533" s="279">
        <v>818879.68298991676</v>
      </c>
      <c r="E533" s="279">
        <v>1787444.3178804282</v>
      </c>
      <c r="F533" s="279">
        <v>1954074.0494462177</v>
      </c>
      <c r="G533" s="279">
        <v>1933149.8994394911</v>
      </c>
      <c r="H533" s="279">
        <v>1580059.2924796022</v>
      </c>
      <c r="I533" s="279">
        <v>2347566.8399126502</v>
      </c>
      <c r="J533" s="279">
        <v>1466173.1416600384</v>
      </c>
      <c r="K533" s="278">
        <v>2059294.9972180033</v>
      </c>
      <c r="L533" s="278">
        <v>1720483.8573921346</v>
      </c>
      <c r="M533" s="258">
        <v>1414912.0290595947</v>
      </c>
      <c r="N533" s="244">
        <f>SUM(B533:M533)</f>
        <v>18384584.037307285</v>
      </c>
      <c r="O533" s="94"/>
      <c r="P533" s="270"/>
    </row>
    <row r="534" spans="1:16" x14ac:dyDescent="0.2">
      <c r="A534" s="238" t="s">
        <v>297</v>
      </c>
      <c r="B534" s="279">
        <v>1532049.7865374265</v>
      </c>
      <c r="C534" s="279">
        <v>2103002.383051239</v>
      </c>
      <c r="D534" s="279">
        <v>2390848.6470695115</v>
      </c>
      <c r="E534" s="279">
        <v>4450050.2881835401</v>
      </c>
      <c r="F534" s="279">
        <v>2713562.274029498</v>
      </c>
      <c r="G534" s="279">
        <v>2866910.9866202981</v>
      </c>
      <c r="H534" s="279">
        <v>2854579.0231847307</v>
      </c>
      <c r="I534" s="279">
        <v>4065599.1440347969</v>
      </c>
      <c r="J534" s="279">
        <v>2683863.2450606087</v>
      </c>
      <c r="K534" s="278">
        <v>4646547.8408019235</v>
      </c>
      <c r="L534" s="278">
        <v>4095283.7176087429</v>
      </c>
      <c r="M534" s="258">
        <v>3196503.548815873</v>
      </c>
      <c r="N534" s="244">
        <f>SUM(B534:M534)</f>
        <v>37598800.884998187</v>
      </c>
      <c r="O534" s="94"/>
      <c r="P534" s="270"/>
    </row>
    <row r="535" spans="1:16" ht="13.5" thickBot="1" x14ac:dyDescent="0.25">
      <c r="A535" s="238" t="s">
        <v>298</v>
      </c>
      <c r="B535" s="279">
        <v>29733.363120567374</v>
      </c>
      <c r="C535" s="279">
        <v>37317.23936170213</v>
      </c>
      <c r="D535" s="279">
        <v>41901.536879432628</v>
      </c>
      <c r="E535" s="279">
        <v>58505.617521367531</v>
      </c>
      <c r="F535" s="279">
        <v>57013.489583333343</v>
      </c>
      <c r="G535" s="279">
        <v>54352.760416666679</v>
      </c>
      <c r="H535" s="279">
        <v>193781.31214554049</v>
      </c>
      <c r="I535" s="279">
        <v>267243.21619364992</v>
      </c>
      <c r="J535" s="279">
        <v>208528.51300632631</v>
      </c>
      <c r="K535" s="278">
        <v>0</v>
      </c>
      <c r="L535" s="278">
        <v>0</v>
      </c>
      <c r="M535" s="258">
        <v>0</v>
      </c>
      <c r="N535" s="244">
        <f t="shared" si="49"/>
        <v>948377.04822858633</v>
      </c>
      <c r="O535" s="94"/>
      <c r="P535" s="270"/>
    </row>
    <row r="536" spans="1:16" ht="13.5" thickBot="1" x14ac:dyDescent="0.25">
      <c r="A536" s="240" t="s">
        <v>284</v>
      </c>
      <c r="B536" s="280">
        <v>12395606.752817657</v>
      </c>
      <c r="C536" s="280">
        <v>16772321.253117032</v>
      </c>
      <c r="D536" s="280">
        <v>19113105.053254787</v>
      </c>
      <c r="E536" s="280">
        <v>35361751.707329817</v>
      </c>
      <c r="F536" s="280">
        <v>34715973.685262375</v>
      </c>
      <c r="G536" s="280">
        <v>35233023.470548943</v>
      </c>
      <c r="H536" s="280">
        <v>35702275.672292046</v>
      </c>
      <c r="I536" s="280">
        <v>51855147.890324876</v>
      </c>
      <c r="J536" s="280">
        <v>33606646.126409501</v>
      </c>
      <c r="K536" s="280">
        <v>30719178.264241952</v>
      </c>
      <c r="L536" s="280">
        <v>26788357.154816028</v>
      </c>
      <c r="M536" s="280">
        <v>21080250.401996642</v>
      </c>
      <c r="N536" s="263">
        <f>SUM(N530:N535)</f>
        <v>353343637.43241161</v>
      </c>
      <c r="O536" s="94"/>
      <c r="P536" s="270"/>
    </row>
    <row r="537" spans="1:16" ht="13.5" thickBot="1" x14ac:dyDescent="0.25">
      <c r="A537" s="240" t="s">
        <v>303</v>
      </c>
      <c r="B537" s="234">
        <f>B536/$N$536</f>
        <v>3.5080882856391368E-2</v>
      </c>
      <c r="C537" s="234">
        <f t="shared" ref="C537:M537" si="50">C536/$N$536</f>
        <v>4.7467449463626694E-2</v>
      </c>
      <c r="D537" s="234">
        <f t="shared" si="50"/>
        <v>5.4092116083201823E-2</v>
      </c>
      <c r="E537" s="234">
        <f t="shared" si="50"/>
        <v>0.10007751084549781</v>
      </c>
      <c r="F537" s="234">
        <f t="shared" si="50"/>
        <v>9.8249890496196993E-2</v>
      </c>
      <c r="G537" s="234">
        <f t="shared" si="50"/>
        <v>9.9713196271401364E-2</v>
      </c>
      <c r="H537" s="234">
        <f t="shared" si="50"/>
        <v>0.10104122981164833</v>
      </c>
      <c r="I537" s="234">
        <f t="shared" si="50"/>
        <v>0.14675557275385734</v>
      </c>
      <c r="J537" s="234">
        <f t="shared" si="50"/>
        <v>9.5110375753795356E-2</v>
      </c>
      <c r="K537" s="234">
        <f t="shared" si="50"/>
        <v>8.6938535210268189E-2</v>
      </c>
      <c r="L537" s="234">
        <f t="shared" si="50"/>
        <v>7.5813894229070894E-2</v>
      </c>
      <c r="M537" s="234">
        <f t="shared" si="50"/>
        <v>5.9659346225043944E-2</v>
      </c>
      <c r="N537" s="273">
        <v>0.99999999999999989</v>
      </c>
    </row>
    <row r="557" spans="1:14" x14ac:dyDescent="0.2">
      <c r="A557" s="777" t="s">
        <v>598</v>
      </c>
      <c r="B557" s="778"/>
      <c r="C557" s="778"/>
      <c r="D557" s="778"/>
      <c r="E557" s="778"/>
      <c r="F557" s="778"/>
      <c r="G557" s="778"/>
    </row>
    <row r="558" spans="1:14" ht="13.5" thickBot="1" x14ac:dyDescent="0.25">
      <c r="A558" s="640"/>
      <c r="B558" s="641"/>
      <c r="C558" s="641"/>
      <c r="D558" s="641"/>
      <c r="E558" s="641"/>
      <c r="F558" s="641"/>
      <c r="G558" s="641"/>
    </row>
    <row r="559" spans="1:14" ht="18.75" thickBot="1" x14ac:dyDescent="0.3">
      <c r="A559" s="765" t="s">
        <v>307</v>
      </c>
      <c r="B559" s="766"/>
      <c r="C559" s="766"/>
      <c r="D559" s="766"/>
      <c r="E559" s="766"/>
      <c r="F559" s="766"/>
      <c r="G559" s="766"/>
      <c r="H559" s="766"/>
      <c r="I559" s="766"/>
      <c r="J559" s="766"/>
      <c r="K559" s="766"/>
      <c r="L559" s="766"/>
      <c r="M559" s="766"/>
      <c r="N559" s="767"/>
    </row>
    <row r="560" spans="1:14" ht="15.75" thickBot="1" x14ac:dyDescent="0.3">
      <c r="A560" s="254"/>
      <c r="B560" s="211" t="s">
        <v>45</v>
      </c>
      <c r="C560" s="211" t="s">
        <v>46</v>
      </c>
      <c r="D560" s="211" t="s">
        <v>47</v>
      </c>
      <c r="E560" s="211" t="s">
        <v>48</v>
      </c>
      <c r="F560" s="211" t="s">
        <v>49</v>
      </c>
      <c r="G560" s="211" t="s">
        <v>50</v>
      </c>
      <c r="H560" s="211" t="s">
        <v>51</v>
      </c>
      <c r="I560" s="211" t="s">
        <v>52</v>
      </c>
      <c r="J560" s="211" t="s">
        <v>53</v>
      </c>
      <c r="K560" s="211" t="s">
        <v>54</v>
      </c>
      <c r="L560" s="211" t="s">
        <v>55</v>
      </c>
      <c r="M560" s="211" t="s">
        <v>56</v>
      </c>
      <c r="N560" s="211" t="s">
        <v>13</v>
      </c>
    </row>
    <row r="561" spans="1:16" x14ac:dyDescent="0.2">
      <c r="A561" s="256" t="s">
        <v>288</v>
      </c>
      <c r="B561" s="276">
        <v>907641.33714912471</v>
      </c>
      <c r="C561" s="276">
        <v>1769637.4963264766</v>
      </c>
      <c r="D561" s="276">
        <v>1954177.0346160859</v>
      </c>
      <c r="E561" s="269">
        <v>2510121.1543988134</v>
      </c>
      <c r="F561" s="276">
        <v>1823156.0349303219</v>
      </c>
      <c r="G561" s="276">
        <v>2339603.5121943997</v>
      </c>
      <c r="H561" s="276">
        <v>2708362.7098499523</v>
      </c>
      <c r="I561" s="276">
        <v>4636827.8127760701</v>
      </c>
      <c r="J561" s="276">
        <v>2537548.0372010581</v>
      </c>
      <c r="K561" s="276">
        <v>829447.18515858008</v>
      </c>
      <c r="L561" s="278">
        <v>583138.1737821016</v>
      </c>
      <c r="M561" s="258">
        <v>526743.64354616532</v>
      </c>
      <c r="N561" s="244">
        <f>SUM(B561:M561)</f>
        <v>23126404.131929148</v>
      </c>
      <c r="O561" s="270"/>
      <c r="P561" s="270"/>
    </row>
    <row r="562" spans="1:16" x14ac:dyDescent="0.2">
      <c r="A562" s="238" t="s">
        <v>290</v>
      </c>
      <c r="B562" s="279">
        <v>4960164.00486302</v>
      </c>
      <c r="C562" s="279">
        <v>6107576.2498144871</v>
      </c>
      <c r="D562" s="279">
        <v>7601904.0965239462</v>
      </c>
      <c r="E562" s="271">
        <v>8953210.7189214416</v>
      </c>
      <c r="F562" s="279">
        <v>7041020.4645325858</v>
      </c>
      <c r="G562" s="279">
        <v>7259836.6716994261</v>
      </c>
      <c r="H562" s="279">
        <v>27509943.904862929</v>
      </c>
      <c r="I562" s="279">
        <v>38956185.882743515</v>
      </c>
      <c r="J562" s="279">
        <v>22675121.411306802</v>
      </c>
      <c r="K562" s="279">
        <v>14517407.18085579</v>
      </c>
      <c r="L562" s="278">
        <v>11936725.379988661</v>
      </c>
      <c r="M562" s="258">
        <v>9695010.9958373886</v>
      </c>
      <c r="N562" s="244">
        <f t="shared" ref="N562:N567" si="51">SUM(B562:M562)</f>
        <v>167214106.96195</v>
      </c>
      <c r="O562" s="270"/>
      <c r="P562" s="270"/>
    </row>
    <row r="563" spans="1:16" x14ac:dyDescent="0.2">
      <c r="A563" s="238" t="s">
        <v>292</v>
      </c>
      <c r="B563" s="279">
        <v>3636984.5197793515</v>
      </c>
      <c r="C563" s="279">
        <v>5308129.5790502038</v>
      </c>
      <c r="D563" s="279">
        <v>5597031.6777236657</v>
      </c>
      <c r="E563" s="271">
        <v>7270790.1622075327</v>
      </c>
      <c r="F563" s="279">
        <v>7576804.9550729673</v>
      </c>
      <c r="G563" s="279">
        <v>7445864.410175778</v>
      </c>
      <c r="H563" s="279">
        <v>32246903.744737573</v>
      </c>
      <c r="I563" s="279">
        <v>47876562.361907147</v>
      </c>
      <c r="J563" s="279">
        <v>29654886.608702421</v>
      </c>
      <c r="K563" s="279">
        <v>3650792.6006860095</v>
      </c>
      <c r="L563" s="278">
        <v>2518210.3716981504</v>
      </c>
      <c r="M563" s="258">
        <v>2021547.5104815138</v>
      </c>
      <c r="N563" s="244">
        <f>SUM(B563:M563)</f>
        <v>154804508.5022223</v>
      </c>
      <c r="O563" s="270"/>
      <c r="P563" s="270"/>
    </row>
    <row r="564" spans="1:16" x14ac:dyDescent="0.2">
      <c r="A564" s="238" t="s">
        <v>294</v>
      </c>
      <c r="B564" s="279">
        <v>3350216.308687177</v>
      </c>
      <c r="C564" s="279">
        <v>4667530.3739693025</v>
      </c>
      <c r="D564" s="279">
        <v>5113513.8114716858</v>
      </c>
      <c r="E564" s="271">
        <v>6393105.151436504</v>
      </c>
      <c r="F564" s="279">
        <v>6067221.6438897839</v>
      </c>
      <c r="G564" s="279">
        <v>5800587.3104119692</v>
      </c>
      <c r="H564" s="279">
        <v>30035775.469228398</v>
      </c>
      <c r="I564" s="279">
        <v>41339517.851922601</v>
      </c>
      <c r="J564" s="279">
        <v>27292041.958635081</v>
      </c>
      <c r="K564" s="279">
        <v>4550593.3520907424</v>
      </c>
      <c r="L564" s="278">
        <v>3584260.0255514155</v>
      </c>
      <c r="M564" s="258">
        <v>3290716.6823536521</v>
      </c>
      <c r="N564" s="244">
        <f>SUM(B564:M564)</f>
        <v>141485079.9396483</v>
      </c>
      <c r="O564" s="94"/>
      <c r="P564" s="270"/>
    </row>
    <row r="565" spans="1:16" x14ac:dyDescent="0.2">
      <c r="A565" s="238" t="s">
        <v>296</v>
      </c>
      <c r="B565" s="279">
        <v>1894430.368975196</v>
      </c>
      <c r="C565" s="279">
        <v>2809448.9199780719</v>
      </c>
      <c r="D565" s="279">
        <v>3102307.2245995486</v>
      </c>
      <c r="E565" s="271">
        <v>4187760.7800720083</v>
      </c>
      <c r="F565" s="279">
        <v>1789985.9026467283</v>
      </c>
      <c r="G565" s="279">
        <v>2118659.3410950257</v>
      </c>
      <c r="H565" s="279">
        <v>10151601.28478705</v>
      </c>
      <c r="I565" s="279">
        <v>16100067.40070707</v>
      </c>
      <c r="J565" s="279">
        <v>9099169.5303087868</v>
      </c>
      <c r="K565" s="279">
        <v>2963643.2878875425</v>
      </c>
      <c r="L565" s="278">
        <v>2266592.964558898</v>
      </c>
      <c r="M565" s="258">
        <v>2015473.9387100642</v>
      </c>
      <c r="N565" s="244">
        <f t="shared" si="51"/>
        <v>58499140.944325984</v>
      </c>
      <c r="O565" s="94"/>
      <c r="P565" s="270"/>
    </row>
    <row r="566" spans="1:16" x14ac:dyDescent="0.2">
      <c r="A566" s="238" t="s">
        <v>297</v>
      </c>
      <c r="B566" s="279">
        <v>2109020.9853651295</v>
      </c>
      <c r="C566" s="279">
        <v>3132746.1234710342</v>
      </c>
      <c r="D566" s="279">
        <v>3392284.84086827</v>
      </c>
      <c r="E566" s="271">
        <v>4230303.9747883249</v>
      </c>
      <c r="F566" s="279">
        <v>1365231.8955545272</v>
      </c>
      <c r="G566" s="279">
        <v>1606302.5428038889</v>
      </c>
      <c r="H566" s="279">
        <v>5755114.1525350679</v>
      </c>
      <c r="I566" s="279">
        <v>8750404.3987286724</v>
      </c>
      <c r="J566" s="279">
        <v>5125297.19267218</v>
      </c>
      <c r="K566" s="279">
        <v>2635404.9704317739</v>
      </c>
      <c r="L566" s="278">
        <v>2025016.3061154909</v>
      </c>
      <c r="M566" s="258">
        <v>1673786.2101922187</v>
      </c>
      <c r="N566" s="244">
        <f>SUM(B566:M566)</f>
        <v>41800913.593526587</v>
      </c>
      <c r="O566" s="94"/>
      <c r="P566" s="270"/>
    </row>
    <row r="567" spans="1:16" ht="13.5" thickBot="1" x14ac:dyDescent="0.25">
      <c r="A567" s="238" t="s">
        <v>298</v>
      </c>
      <c r="B567" s="279">
        <v>0</v>
      </c>
      <c r="C567" s="279">
        <v>0</v>
      </c>
      <c r="D567" s="279">
        <v>0</v>
      </c>
      <c r="E567" s="271">
        <v>0</v>
      </c>
      <c r="F567" s="279">
        <v>51351.952515046083</v>
      </c>
      <c r="G567" s="279">
        <v>70281.268758148057</v>
      </c>
      <c r="H567" s="279">
        <v>132709.71640951393</v>
      </c>
      <c r="I567" s="279">
        <v>210756.89503556816</v>
      </c>
      <c r="J567" s="279">
        <v>123363.70700163359</v>
      </c>
      <c r="K567" s="279">
        <v>0</v>
      </c>
      <c r="L567" s="278">
        <v>0</v>
      </c>
      <c r="M567" s="258">
        <v>0</v>
      </c>
      <c r="N567" s="244">
        <f t="shared" si="51"/>
        <v>588463.5397199099</v>
      </c>
      <c r="O567" s="94"/>
      <c r="P567" s="270"/>
    </row>
    <row r="568" spans="1:16" ht="13.5" thickBot="1" x14ac:dyDescent="0.25">
      <c r="A568" s="240" t="s">
        <v>284</v>
      </c>
      <c r="B568" s="280">
        <v>16858457.524818998</v>
      </c>
      <c r="C568" s="280">
        <v>23795068.742609572</v>
      </c>
      <c r="D568" s="280">
        <v>26761218.685803205</v>
      </c>
      <c r="E568" s="272">
        <v>33545291.941824622</v>
      </c>
      <c r="F568" s="280">
        <v>25714772.849141963</v>
      </c>
      <c r="G568" s="280">
        <v>26641135.057138637</v>
      </c>
      <c r="H568" s="280">
        <v>108540410.98241049</v>
      </c>
      <c r="I568" s="280">
        <v>157870322.60382062</v>
      </c>
      <c r="J568" s="280">
        <v>96507428.445827946</v>
      </c>
      <c r="K568" s="280">
        <v>29147288.57711044</v>
      </c>
      <c r="L568" s="280">
        <v>22913943.221694715</v>
      </c>
      <c r="M568" s="280">
        <v>19223278.981121004</v>
      </c>
      <c r="N568" s="263">
        <f>SUM(N561:N567)</f>
        <v>587518617.61332238</v>
      </c>
      <c r="O568" s="94"/>
      <c r="P568" s="270"/>
    </row>
    <row r="569" spans="1:16" ht="13.5" thickBot="1" x14ac:dyDescent="0.25">
      <c r="A569" s="240" t="s">
        <v>303</v>
      </c>
      <c r="B569" s="234">
        <f>B568/$N$568</f>
        <v>2.8694337539979808E-2</v>
      </c>
      <c r="C569" s="234">
        <f t="shared" ref="C569:M569" si="52">C568/$N$568</f>
        <v>4.0500961210850318E-2</v>
      </c>
      <c r="D569" s="234">
        <f t="shared" si="52"/>
        <v>4.5549567083534026E-2</v>
      </c>
      <c r="E569" s="234">
        <f t="shared" si="52"/>
        <v>5.7096559898128341E-2</v>
      </c>
      <c r="F569" s="234">
        <f t="shared" si="52"/>
        <v>4.3768439123858097E-2</v>
      </c>
      <c r="G569" s="234">
        <f t="shared" si="52"/>
        <v>4.5345175894787731E-2</v>
      </c>
      <c r="H569" s="234">
        <f t="shared" si="52"/>
        <v>0.18474378126659941</v>
      </c>
      <c r="I569" s="234">
        <f t="shared" si="52"/>
        <v>0.26870692752705849</v>
      </c>
      <c r="J569" s="234">
        <f t="shared" si="52"/>
        <v>0.16426275789841382</v>
      </c>
      <c r="K569" s="234">
        <f t="shared" si="52"/>
        <v>4.9610833943468047E-2</v>
      </c>
      <c r="L569" s="234">
        <f t="shared" si="52"/>
        <v>3.9001220616255626E-2</v>
      </c>
      <c r="M569" s="234">
        <f t="shared" si="52"/>
        <v>3.2719437997065955E-2</v>
      </c>
      <c r="N569" s="273">
        <v>0.99999999999999989</v>
      </c>
    </row>
  </sheetData>
  <mergeCells count="33">
    <mergeCell ref="A286:N286"/>
    <mergeCell ref="A319:E319"/>
    <mergeCell ref="A185:N185"/>
    <mergeCell ref="A218:E218"/>
    <mergeCell ref="A270:G270"/>
    <mergeCell ref="A273:E273"/>
    <mergeCell ref="B274:B275"/>
    <mergeCell ref="C274:C275"/>
    <mergeCell ref="A84:N84"/>
    <mergeCell ref="A117:E117"/>
    <mergeCell ref="A169:G169"/>
    <mergeCell ref="A172:E172"/>
    <mergeCell ref="B173:B174"/>
    <mergeCell ref="C173:C174"/>
    <mergeCell ref="B72:B73"/>
    <mergeCell ref="C72:C73"/>
    <mergeCell ref="A4:K4"/>
    <mergeCell ref="A7:G7"/>
    <mergeCell ref="A9:E9"/>
    <mergeCell ref="A68:G68"/>
    <mergeCell ref="A71:E71"/>
    <mergeCell ref="A419:E419"/>
    <mergeCell ref="A370:G370"/>
    <mergeCell ref="A373:E373"/>
    <mergeCell ref="B374:B375"/>
    <mergeCell ref="C374:C375"/>
    <mergeCell ref="A386:N386"/>
    <mergeCell ref="A526:G526"/>
    <mergeCell ref="A528:N528"/>
    <mergeCell ref="A557:G557"/>
    <mergeCell ref="A559:N559"/>
    <mergeCell ref="A467:G467"/>
    <mergeCell ref="A469:G469"/>
  </mergeCells>
  <pageMargins left="0.75" right="0.75" top="1" bottom="1" header="0" footer="0"/>
  <pageSetup paperSize="9" scale="49" orientation="portrait" r:id="rId1"/>
  <headerFooter alignWithMargins="0"/>
  <rowBreaks count="2" manualBreakCount="2">
    <brk id="128" max="13" man="1"/>
    <brk id="267" max="16383" man="1"/>
  </rowBreaks>
  <colBreaks count="1" manualBreakCount="1">
    <brk id="12" max="342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8"/>
  <sheetViews>
    <sheetView workbookViewId="0">
      <selection activeCell="L5" sqref="L5"/>
    </sheetView>
  </sheetViews>
  <sheetFormatPr baseColWidth="10" defaultRowHeight="12.75" x14ac:dyDescent="0.2"/>
  <cols>
    <col min="1" max="1" width="19.42578125" style="23" bestFit="1" customWidth="1"/>
    <col min="2" max="2" width="12.7109375" style="23" bestFit="1" customWidth="1"/>
    <col min="3" max="4" width="12.7109375" style="23" customWidth="1"/>
    <col min="5" max="5" width="11.42578125" style="23"/>
    <col min="6" max="6" width="18.85546875" style="23" bestFit="1" customWidth="1"/>
    <col min="7" max="8" width="12.7109375" style="23" customWidth="1"/>
    <col min="9" max="256" width="11.42578125" style="23"/>
    <col min="257" max="257" width="19.42578125" style="23" bestFit="1" customWidth="1"/>
    <col min="258" max="258" width="12.7109375" style="23" bestFit="1" customWidth="1"/>
    <col min="259" max="260" width="12.7109375" style="23" customWidth="1"/>
    <col min="261" max="261" width="11.42578125" style="23"/>
    <col min="262" max="262" width="18.85546875" style="23" bestFit="1" customWidth="1"/>
    <col min="263" max="264" width="12.7109375" style="23" customWidth="1"/>
    <col min="265" max="512" width="11.42578125" style="23"/>
    <col min="513" max="513" width="19.42578125" style="23" bestFit="1" customWidth="1"/>
    <col min="514" max="514" width="12.7109375" style="23" bestFit="1" customWidth="1"/>
    <col min="515" max="516" width="12.7109375" style="23" customWidth="1"/>
    <col min="517" max="517" width="11.42578125" style="23"/>
    <col min="518" max="518" width="18.85546875" style="23" bestFit="1" customWidth="1"/>
    <col min="519" max="520" width="12.7109375" style="23" customWidth="1"/>
    <col min="521" max="768" width="11.42578125" style="23"/>
    <col min="769" max="769" width="19.42578125" style="23" bestFit="1" customWidth="1"/>
    <col min="770" max="770" width="12.7109375" style="23" bestFit="1" customWidth="1"/>
    <col min="771" max="772" width="12.7109375" style="23" customWidth="1"/>
    <col min="773" max="773" width="11.42578125" style="23"/>
    <col min="774" max="774" width="18.85546875" style="23" bestFit="1" customWidth="1"/>
    <col min="775" max="776" width="12.7109375" style="23" customWidth="1"/>
    <col min="777" max="1024" width="11.42578125" style="23"/>
    <col min="1025" max="1025" width="19.42578125" style="23" bestFit="1" customWidth="1"/>
    <col min="1026" max="1026" width="12.7109375" style="23" bestFit="1" customWidth="1"/>
    <col min="1027" max="1028" width="12.7109375" style="23" customWidth="1"/>
    <col min="1029" max="1029" width="11.42578125" style="23"/>
    <col min="1030" max="1030" width="18.85546875" style="23" bestFit="1" customWidth="1"/>
    <col min="1031" max="1032" width="12.7109375" style="23" customWidth="1"/>
    <col min="1033" max="1280" width="11.42578125" style="23"/>
    <col min="1281" max="1281" width="19.42578125" style="23" bestFit="1" customWidth="1"/>
    <col min="1282" max="1282" width="12.7109375" style="23" bestFit="1" customWidth="1"/>
    <col min="1283" max="1284" width="12.7109375" style="23" customWidth="1"/>
    <col min="1285" max="1285" width="11.42578125" style="23"/>
    <col min="1286" max="1286" width="18.85546875" style="23" bestFit="1" customWidth="1"/>
    <col min="1287" max="1288" width="12.7109375" style="23" customWidth="1"/>
    <col min="1289" max="1536" width="11.42578125" style="23"/>
    <col min="1537" max="1537" width="19.42578125" style="23" bestFit="1" customWidth="1"/>
    <col min="1538" max="1538" width="12.7109375" style="23" bestFit="1" customWidth="1"/>
    <col min="1539" max="1540" width="12.7109375" style="23" customWidth="1"/>
    <col min="1541" max="1541" width="11.42578125" style="23"/>
    <col min="1542" max="1542" width="18.85546875" style="23" bestFit="1" customWidth="1"/>
    <col min="1543" max="1544" width="12.7109375" style="23" customWidth="1"/>
    <col min="1545" max="1792" width="11.42578125" style="23"/>
    <col min="1793" max="1793" width="19.42578125" style="23" bestFit="1" customWidth="1"/>
    <col min="1794" max="1794" width="12.7109375" style="23" bestFit="1" customWidth="1"/>
    <col min="1795" max="1796" width="12.7109375" style="23" customWidth="1"/>
    <col min="1797" max="1797" width="11.42578125" style="23"/>
    <col min="1798" max="1798" width="18.85546875" style="23" bestFit="1" customWidth="1"/>
    <col min="1799" max="1800" width="12.7109375" style="23" customWidth="1"/>
    <col min="1801" max="2048" width="11.42578125" style="23"/>
    <col min="2049" max="2049" width="19.42578125" style="23" bestFit="1" customWidth="1"/>
    <col min="2050" max="2050" width="12.7109375" style="23" bestFit="1" customWidth="1"/>
    <col min="2051" max="2052" width="12.7109375" style="23" customWidth="1"/>
    <col min="2053" max="2053" width="11.42578125" style="23"/>
    <col min="2054" max="2054" width="18.85546875" style="23" bestFit="1" customWidth="1"/>
    <col min="2055" max="2056" width="12.7109375" style="23" customWidth="1"/>
    <col min="2057" max="2304" width="11.42578125" style="23"/>
    <col min="2305" max="2305" width="19.42578125" style="23" bestFit="1" customWidth="1"/>
    <col min="2306" max="2306" width="12.7109375" style="23" bestFit="1" customWidth="1"/>
    <col min="2307" max="2308" width="12.7109375" style="23" customWidth="1"/>
    <col min="2309" max="2309" width="11.42578125" style="23"/>
    <col min="2310" max="2310" width="18.85546875" style="23" bestFit="1" customWidth="1"/>
    <col min="2311" max="2312" width="12.7109375" style="23" customWidth="1"/>
    <col min="2313" max="2560" width="11.42578125" style="23"/>
    <col min="2561" max="2561" width="19.42578125" style="23" bestFit="1" customWidth="1"/>
    <col min="2562" max="2562" width="12.7109375" style="23" bestFit="1" customWidth="1"/>
    <col min="2563" max="2564" width="12.7109375" style="23" customWidth="1"/>
    <col min="2565" max="2565" width="11.42578125" style="23"/>
    <col min="2566" max="2566" width="18.85546875" style="23" bestFit="1" customWidth="1"/>
    <col min="2567" max="2568" width="12.7109375" style="23" customWidth="1"/>
    <col min="2569" max="2816" width="11.42578125" style="23"/>
    <col min="2817" max="2817" width="19.42578125" style="23" bestFit="1" customWidth="1"/>
    <col min="2818" max="2818" width="12.7109375" style="23" bestFit="1" customWidth="1"/>
    <col min="2819" max="2820" width="12.7109375" style="23" customWidth="1"/>
    <col min="2821" max="2821" width="11.42578125" style="23"/>
    <col min="2822" max="2822" width="18.85546875" style="23" bestFit="1" customWidth="1"/>
    <col min="2823" max="2824" width="12.7109375" style="23" customWidth="1"/>
    <col min="2825" max="3072" width="11.42578125" style="23"/>
    <col min="3073" max="3073" width="19.42578125" style="23" bestFit="1" customWidth="1"/>
    <col min="3074" max="3074" width="12.7109375" style="23" bestFit="1" customWidth="1"/>
    <col min="3075" max="3076" width="12.7109375" style="23" customWidth="1"/>
    <col min="3077" max="3077" width="11.42578125" style="23"/>
    <col min="3078" max="3078" width="18.85546875" style="23" bestFit="1" customWidth="1"/>
    <col min="3079" max="3080" width="12.7109375" style="23" customWidth="1"/>
    <col min="3081" max="3328" width="11.42578125" style="23"/>
    <col min="3329" max="3329" width="19.42578125" style="23" bestFit="1" customWidth="1"/>
    <col min="3330" max="3330" width="12.7109375" style="23" bestFit="1" customWidth="1"/>
    <col min="3331" max="3332" width="12.7109375" style="23" customWidth="1"/>
    <col min="3333" max="3333" width="11.42578125" style="23"/>
    <col min="3334" max="3334" width="18.85546875" style="23" bestFit="1" customWidth="1"/>
    <col min="3335" max="3336" width="12.7109375" style="23" customWidth="1"/>
    <col min="3337" max="3584" width="11.42578125" style="23"/>
    <col min="3585" max="3585" width="19.42578125" style="23" bestFit="1" customWidth="1"/>
    <col min="3586" max="3586" width="12.7109375" style="23" bestFit="1" customWidth="1"/>
    <col min="3587" max="3588" width="12.7109375" style="23" customWidth="1"/>
    <col min="3589" max="3589" width="11.42578125" style="23"/>
    <col min="3590" max="3590" width="18.85546875" style="23" bestFit="1" customWidth="1"/>
    <col min="3591" max="3592" width="12.7109375" style="23" customWidth="1"/>
    <col min="3593" max="3840" width="11.42578125" style="23"/>
    <col min="3841" max="3841" width="19.42578125" style="23" bestFit="1" customWidth="1"/>
    <col min="3842" max="3842" width="12.7109375" style="23" bestFit="1" customWidth="1"/>
    <col min="3843" max="3844" width="12.7109375" style="23" customWidth="1"/>
    <col min="3845" max="3845" width="11.42578125" style="23"/>
    <col min="3846" max="3846" width="18.85546875" style="23" bestFit="1" customWidth="1"/>
    <col min="3847" max="3848" width="12.7109375" style="23" customWidth="1"/>
    <col min="3849" max="4096" width="11.42578125" style="23"/>
    <col min="4097" max="4097" width="19.42578125" style="23" bestFit="1" customWidth="1"/>
    <col min="4098" max="4098" width="12.7109375" style="23" bestFit="1" customWidth="1"/>
    <col min="4099" max="4100" width="12.7109375" style="23" customWidth="1"/>
    <col min="4101" max="4101" width="11.42578125" style="23"/>
    <col min="4102" max="4102" width="18.85546875" style="23" bestFit="1" customWidth="1"/>
    <col min="4103" max="4104" width="12.7109375" style="23" customWidth="1"/>
    <col min="4105" max="4352" width="11.42578125" style="23"/>
    <col min="4353" max="4353" width="19.42578125" style="23" bestFit="1" customWidth="1"/>
    <col min="4354" max="4354" width="12.7109375" style="23" bestFit="1" customWidth="1"/>
    <col min="4355" max="4356" width="12.7109375" style="23" customWidth="1"/>
    <col min="4357" max="4357" width="11.42578125" style="23"/>
    <col min="4358" max="4358" width="18.85546875" style="23" bestFit="1" customWidth="1"/>
    <col min="4359" max="4360" width="12.7109375" style="23" customWidth="1"/>
    <col min="4361" max="4608" width="11.42578125" style="23"/>
    <col min="4609" max="4609" width="19.42578125" style="23" bestFit="1" customWidth="1"/>
    <col min="4610" max="4610" width="12.7109375" style="23" bestFit="1" customWidth="1"/>
    <col min="4611" max="4612" width="12.7109375" style="23" customWidth="1"/>
    <col min="4613" max="4613" width="11.42578125" style="23"/>
    <col min="4614" max="4614" width="18.85546875" style="23" bestFit="1" customWidth="1"/>
    <col min="4615" max="4616" width="12.7109375" style="23" customWidth="1"/>
    <col min="4617" max="4864" width="11.42578125" style="23"/>
    <col min="4865" max="4865" width="19.42578125" style="23" bestFit="1" customWidth="1"/>
    <col min="4866" max="4866" width="12.7109375" style="23" bestFit="1" customWidth="1"/>
    <col min="4867" max="4868" width="12.7109375" style="23" customWidth="1"/>
    <col min="4869" max="4869" width="11.42578125" style="23"/>
    <col min="4870" max="4870" width="18.85546875" style="23" bestFit="1" customWidth="1"/>
    <col min="4871" max="4872" width="12.7109375" style="23" customWidth="1"/>
    <col min="4873" max="5120" width="11.42578125" style="23"/>
    <col min="5121" max="5121" width="19.42578125" style="23" bestFit="1" customWidth="1"/>
    <col min="5122" max="5122" width="12.7109375" style="23" bestFit="1" customWidth="1"/>
    <col min="5123" max="5124" width="12.7109375" style="23" customWidth="1"/>
    <col min="5125" max="5125" width="11.42578125" style="23"/>
    <col min="5126" max="5126" width="18.85546875" style="23" bestFit="1" customWidth="1"/>
    <col min="5127" max="5128" width="12.7109375" style="23" customWidth="1"/>
    <col min="5129" max="5376" width="11.42578125" style="23"/>
    <col min="5377" max="5377" width="19.42578125" style="23" bestFit="1" customWidth="1"/>
    <col min="5378" max="5378" width="12.7109375" style="23" bestFit="1" customWidth="1"/>
    <col min="5379" max="5380" width="12.7109375" style="23" customWidth="1"/>
    <col min="5381" max="5381" width="11.42578125" style="23"/>
    <col min="5382" max="5382" width="18.85546875" style="23" bestFit="1" customWidth="1"/>
    <col min="5383" max="5384" width="12.7109375" style="23" customWidth="1"/>
    <col min="5385" max="5632" width="11.42578125" style="23"/>
    <col min="5633" max="5633" width="19.42578125" style="23" bestFit="1" customWidth="1"/>
    <col min="5634" max="5634" width="12.7109375" style="23" bestFit="1" customWidth="1"/>
    <col min="5635" max="5636" width="12.7109375" style="23" customWidth="1"/>
    <col min="5637" max="5637" width="11.42578125" style="23"/>
    <col min="5638" max="5638" width="18.85546875" style="23" bestFit="1" customWidth="1"/>
    <col min="5639" max="5640" width="12.7109375" style="23" customWidth="1"/>
    <col min="5641" max="5888" width="11.42578125" style="23"/>
    <col min="5889" max="5889" width="19.42578125" style="23" bestFit="1" customWidth="1"/>
    <col min="5890" max="5890" width="12.7109375" style="23" bestFit="1" customWidth="1"/>
    <col min="5891" max="5892" width="12.7109375" style="23" customWidth="1"/>
    <col min="5893" max="5893" width="11.42578125" style="23"/>
    <col min="5894" max="5894" width="18.85546875" style="23" bestFit="1" customWidth="1"/>
    <col min="5895" max="5896" width="12.7109375" style="23" customWidth="1"/>
    <col min="5897" max="6144" width="11.42578125" style="23"/>
    <col min="6145" max="6145" width="19.42578125" style="23" bestFit="1" customWidth="1"/>
    <col min="6146" max="6146" width="12.7109375" style="23" bestFit="1" customWidth="1"/>
    <col min="6147" max="6148" width="12.7109375" style="23" customWidth="1"/>
    <col min="6149" max="6149" width="11.42578125" style="23"/>
    <col min="6150" max="6150" width="18.85546875" style="23" bestFit="1" customWidth="1"/>
    <col min="6151" max="6152" width="12.7109375" style="23" customWidth="1"/>
    <col min="6153" max="6400" width="11.42578125" style="23"/>
    <col min="6401" max="6401" width="19.42578125" style="23" bestFit="1" customWidth="1"/>
    <col min="6402" max="6402" width="12.7109375" style="23" bestFit="1" customWidth="1"/>
    <col min="6403" max="6404" width="12.7109375" style="23" customWidth="1"/>
    <col min="6405" max="6405" width="11.42578125" style="23"/>
    <col min="6406" max="6406" width="18.85546875" style="23" bestFit="1" customWidth="1"/>
    <col min="6407" max="6408" width="12.7109375" style="23" customWidth="1"/>
    <col min="6409" max="6656" width="11.42578125" style="23"/>
    <col min="6657" max="6657" width="19.42578125" style="23" bestFit="1" customWidth="1"/>
    <col min="6658" max="6658" width="12.7109375" style="23" bestFit="1" customWidth="1"/>
    <col min="6659" max="6660" width="12.7109375" style="23" customWidth="1"/>
    <col min="6661" max="6661" width="11.42578125" style="23"/>
    <col min="6662" max="6662" width="18.85546875" style="23" bestFit="1" customWidth="1"/>
    <col min="6663" max="6664" width="12.7109375" style="23" customWidth="1"/>
    <col min="6665" max="6912" width="11.42578125" style="23"/>
    <col min="6913" max="6913" width="19.42578125" style="23" bestFit="1" customWidth="1"/>
    <col min="6914" max="6914" width="12.7109375" style="23" bestFit="1" customWidth="1"/>
    <col min="6915" max="6916" width="12.7109375" style="23" customWidth="1"/>
    <col min="6917" max="6917" width="11.42578125" style="23"/>
    <col min="6918" max="6918" width="18.85546875" style="23" bestFit="1" customWidth="1"/>
    <col min="6919" max="6920" width="12.7109375" style="23" customWidth="1"/>
    <col min="6921" max="7168" width="11.42578125" style="23"/>
    <col min="7169" max="7169" width="19.42578125" style="23" bestFit="1" customWidth="1"/>
    <col min="7170" max="7170" width="12.7109375" style="23" bestFit="1" customWidth="1"/>
    <col min="7171" max="7172" width="12.7109375" style="23" customWidth="1"/>
    <col min="7173" max="7173" width="11.42578125" style="23"/>
    <col min="7174" max="7174" width="18.85546875" style="23" bestFit="1" customWidth="1"/>
    <col min="7175" max="7176" width="12.7109375" style="23" customWidth="1"/>
    <col min="7177" max="7424" width="11.42578125" style="23"/>
    <col min="7425" max="7425" width="19.42578125" style="23" bestFit="1" customWidth="1"/>
    <col min="7426" max="7426" width="12.7109375" style="23" bestFit="1" customWidth="1"/>
    <col min="7427" max="7428" width="12.7109375" style="23" customWidth="1"/>
    <col min="7429" max="7429" width="11.42578125" style="23"/>
    <col min="7430" max="7430" width="18.85546875" style="23" bestFit="1" customWidth="1"/>
    <col min="7431" max="7432" width="12.7109375" style="23" customWidth="1"/>
    <col min="7433" max="7680" width="11.42578125" style="23"/>
    <col min="7681" max="7681" width="19.42578125" style="23" bestFit="1" customWidth="1"/>
    <col min="7682" max="7682" width="12.7109375" style="23" bestFit="1" customWidth="1"/>
    <col min="7683" max="7684" width="12.7109375" style="23" customWidth="1"/>
    <col min="7685" max="7685" width="11.42578125" style="23"/>
    <col min="7686" max="7686" width="18.85546875" style="23" bestFit="1" customWidth="1"/>
    <col min="7687" max="7688" width="12.7109375" style="23" customWidth="1"/>
    <col min="7689" max="7936" width="11.42578125" style="23"/>
    <col min="7937" max="7937" width="19.42578125" style="23" bestFit="1" customWidth="1"/>
    <col min="7938" max="7938" width="12.7109375" style="23" bestFit="1" customWidth="1"/>
    <col min="7939" max="7940" width="12.7109375" style="23" customWidth="1"/>
    <col min="7941" max="7941" width="11.42578125" style="23"/>
    <col min="7942" max="7942" width="18.85546875" style="23" bestFit="1" customWidth="1"/>
    <col min="7943" max="7944" width="12.7109375" style="23" customWidth="1"/>
    <col min="7945" max="8192" width="11.42578125" style="23"/>
    <col min="8193" max="8193" width="19.42578125" style="23" bestFit="1" customWidth="1"/>
    <col min="8194" max="8194" width="12.7109375" style="23" bestFit="1" customWidth="1"/>
    <col min="8195" max="8196" width="12.7109375" style="23" customWidth="1"/>
    <col min="8197" max="8197" width="11.42578125" style="23"/>
    <col min="8198" max="8198" width="18.85546875" style="23" bestFit="1" customWidth="1"/>
    <col min="8199" max="8200" width="12.7109375" style="23" customWidth="1"/>
    <col min="8201" max="8448" width="11.42578125" style="23"/>
    <col min="8449" max="8449" width="19.42578125" style="23" bestFit="1" customWidth="1"/>
    <col min="8450" max="8450" width="12.7109375" style="23" bestFit="1" customWidth="1"/>
    <col min="8451" max="8452" width="12.7109375" style="23" customWidth="1"/>
    <col min="8453" max="8453" width="11.42578125" style="23"/>
    <col min="8454" max="8454" width="18.85546875" style="23" bestFit="1" customWidth="1"/>
    <col min="8455" max="8456" width="12.7109375" style="23" customWidth="1"/>
    <col min="8457" max="8704" width="11.42578125" style="23"/>
    <col min="8705" max="8705" width="19.42578125" style="23" bestFit="1" customWidth="1"/>
    <col min="8706" max="8706" width="12.7109375" style="23" bestFit="1" customWidth="1"/>
    <col min="8707" max="8708" width="12.7109375" style="23" customWidth="1"/>
    <col min="8709" max="8709" width="11.42578125" style="23"/>
    <col min="8710" max="8710" width="18.85546875" style="23" bestFit="1" customWidth="1"/>
    <col min="8711" max="8712" width="12.7109375" style="23" customWidth="1"/>
    <col min="8713" max="8960" width="11.42578125" style="23"/>
    <col min="8961" max="8961" width="19.42578125" style="23" bestFit="1" customWidth="1"/>
    <col min="8962" max="8962" width="12.7109375" style="23" bestFit="1" customWidth="1"/>
    <col min="8963" max="8964" width="12.7109375" style="23" customWidth="1"/>
    <col min="8965" max="8965" width="11.42578125" style="23"/>
    <col min="8966" max="8966" width="18.85546875" style="23" bestFit="1" customWidth="1"/>
    <col min="8967" max="8968" width="12.7109375" style="23" customWidth="1"/>
    <col min="8969" max="9216" width="11.42578125" style="23"/>
    <col min="9217" max="9217" width="19.42578125" style="23" bestFit="1" customWidth="1"/>
    <col min="9218" max="9218" width="12.7109375" style="23" bestFit="1" customWidth="1"/>
    <col min="9219" max="9220" width="12.7109375" style="23" customWidth="1"/>
    <col min="9221" max="9221" width="11.42578125" style="23"/>
    <col min="9222" max="9222" width="18.85546875" style="23" bestFit="1" customWidth="1"/>
    <col min="9223" max="9224" width="12.7109375" style="23" customWidth="1"/>
    <col min="9225" max="9472" width="11.42578125" style="23"/>
    <col min="9473" max="9473" width="19.42578125" style="23" bestFit="1" customWidth="1"/>
    <col min="9474" max="9474" width="12.7109375" style="23" bestFit="1" customWidth="1"/>
    <col min="9475" max="9476" width="12.7109375" style="23" customWidth="1"/>
    <col min="9477" max="9477" width="11.42578125" style="23"/>
    <col min="9478" max="9478" width="18.85546875" style="23" bestFit="1" customWidth="1"/>
    <col min="9479" max="9480" width="12.7109375" style="23" customWidth="1"/>
    <col min="9481" max="9728" width="11.42578125" style="23"/>
    <col min="9729" max="9729" width="19.42578125" style="23" bestFit="1" customWidth="1"/>
    <col min="9730" max="9730" width="12.7109375" style="23" bestFit="1" customWidth="1"/>
    <col min="9731" max="9732" width="12.7109375" style="23" customWidth="1"/>
    <col min="9733" max="9733" width="11.42578125" style="23"/>
    <col min="9734" max="9734" width="18.85546875" style="23" bestFit="1" customWidth="1"/>
    <col min="9735" max="9736" width="12.7109375" style="23" customWidth="1"/>
    <col min="9737" max="9984" width="11.42578125" style="23"/>
    <col min="9985" max="9985" width="19.42578125" style="23" bestFit="1" customWidth="1"/>
    <col min="9986" max="9986" width="12.7109375" style="23" bestFit="1" customWidth="1"/>
    <col min="9987" max="9988" width="12.7109375" style="23" customWidth="1"/>
    <col min="9989" max="9989" width="11.42578125" style="23"/>
    <col min="9990" max="9990" width="18.85546875" style="23" bestFit="1" customWidth="1"/>
    <col min="9991" max="9992" width="12.7109375" style="23" customWidth="1"/>
    <col min="9993" max="10240" width="11.42578125" style="23"/>
    <col min="10241" max="10241" width="19.42578125" style="23" bestFit="1" customWidth="1"/>
    <col min="10242" max="10242" width="12.7109375" style="23" bestFit="1" customWidth="1"/>
    <col min="10243" max="10244" width="12.7109375" style="23" customWidth="1"/>
    <col min="10245" max="10245" width="11.42578125" style="23"/>
    <col min="10246" max="10246" width="18.85546875" style="23" bestFit="1" customWidth="1"/>
    <col min="10247" max="10248" width="12.7109375" style="23" customWidth="1"/>
    <col min="10249" max="10496" width="11.42578125" style="23"/>
    <col min="10497" max="10497" width="19.42578125" style="23" bestFit="1" customWidth="1"/>
    <col min="10498" max="10498" width="12.7109375" style="23" bestFit="1" customWidth="1"/>
    <col min="10499" max="10500" width="12.7109375" style="23" customWidth="1"/>
    <col min="10501" max="10501" width="11.42578125" style="23"/>
    <col min="10502" max="10502" width="18.85546875" style="23" bestFit="1" customWidth="1"/>
    <col min="10503" max="10504" width="12.7109375" style="23" customWidth="1"/>
    <col min="10505" max="10752" width="11.42578125" style="23"/>
    <col min="10753" max="10753" width="19.42578125" style="23" bestFit="1" customWidth="1"/>
    <col min="10754" max="10754" width="12.7109375" style="23" bestFit="1" customWidth="1"/>
    <col min="10755" max="10756" width="12.7109375" style="23" customWidth="1"/>
    <col min="10757" max="10757" width="11.42578125" style="23"/>
    <col min="10758" max="10758" width="18.85546875" style="23" bestFit="1" customWidth="1"/>
    <col min="10759" max="10760" width="12.7109375" style="23" customWidth="1"/>
    <col min="10761" max="11008" width="11.42578125" style="23"/>
    <col min="11009" max="11009" width="19.42578125" style="23" bestFit="1" customWidth="1"/>
    <col min="11010" max="11010" width="12.7109375" style="23" bestFit="1" customWidth="1"/>
    <col min="11011" max="11012" width="12.7109375" style="23" customWidth="1"/>
    <col min="11013" max="11013" width="11.42578125" style="23"/>
    <col min="11014" max="11014" width="18.85546875" style="23" bestFit="1" customWidth="1"/>
    <col min="11015" max="11016" width="12.7109375" style="23" customWidth="1"/>
    <col min="11017" max="11264" width="11.42578125" style="23"/>
    <col min="11265" max="11265" width="19.42578125" style="23" bestFit="1" customWidth="1"/>
    <col min="11266" max="11266" width="12.7109375" style="23" bestFit="1" customWidth="1"/>
    <col min="11267" max="11268" width="12.7109375" style="23" customWidth="1"/>
    <col min="11269" max="11269" width="11.42578125" style="23"/>
    <col min="11270" max="11270" width="18.85546875" style="23" bestFit="1" customWidth="1"/>
    <col min="11271" max="11272" width="12.7109375" style="23" customWidth="1"/>
    <col min="11273" max="11520" width="11.42578125" style="23"/>
    <col min="11521" max="11521" width="19.42578125" style="23" bestFit="1" customWidth="1"/>
    <col min="11522" max="11522" width="12.7109375" style="23" bestFit="1" customWidth="1"/>
    <col min="11523" max="11524" width="12.7109375" style="23" customWidth="1"/>
    <col min="11525" max="11525" width="11.42578125" style="23"/>
    <col min="11526" max="11526" width="18.85546875" style="23" bestFit="1" customWidth="1"/>
    <col min="11527" max="11528" width="12.7109375" style="23" customWidth="1"/>
    <col min="11529" max="11776" width="11.42578125" style="23"/>
    <col min="11777" max="11777" width="19.42578125" style="23" bestFit="1" customWidth="1"/>
    <col min="11778" max="11778" width="12.7109375" style="23" bestFit="1" customWidth="1"/>
    <col min="11779" max="11780" width="12.7109375" style="23" customWidth="1"/>
    <col min="11781" max="11781" width="11.42578125" style="23"/>
    <col min="11782" max="11782" width="18.85546875" style="23" bestFit="1" customWidth="1"/>
    <col min="11783" max="11784" width="12.7109375" style="23" customWidth="1"/>
    <col min="11785" max="12032" width="11.42578125" style="23"/>
    <col min="12033" max="12033" width="19.42578125" style="23" bestFit="1" customWidth="1"/>
    <col min="12034" max="12034" width="12.7109375" style="23" bestFit="1" customWidth="1"/>
    <col min="12035" max="12036" width="12.7109375" style="23" customWidth="1"/>
    <col min="12037" max="12037" width="11.42578125" style="23"/>
    <col min="12038" max="12038" width="18.85546875" style="23" bestFit="1" customWidth="1"/>
    <col min="12039" max="12040" width="12.7109375" style="23" customWidth="1"/>
    <col min="12041" max="12288" width="11.42578125" style="23"/>
    <col min="12289" max="12289" width="19.42578125" style="23" bestFit="1" customWidth="1"/>
    <col min="12290" max="12290" width="12.7109375" style="23" bestFit="1" customWidth="1"/>
    <col min="12291" max="12292" width="12.7109375" style="23" customWidth="1"/>
    <col min="12293" max="12293" width="11.42578125" style="23"/>
    <col min="12294" max="12294" width="18.85546875" style="23" bestFit="1" customWidth="1"/>
    <col min="12295" max="12296" width="12.7109375" style="23" customWidth="1"/>
    <col min="12297" max="12544" width="11.42578125" style="23"/>
    <col min="12545" max="12545" width="19.42578125" style="23" bestFit="1" customWidth="1"/>
    <col min="12546" max="12546" width="12.7109375" style="23" bestFit="1" customWidth="1"/>
    <col min="12547" max="12548" width="12.7109375" style="23" customWidth="1"/>
    <col min="12549" max="12549" width="11.42578125" style="23"/>
    <col min="12550" max="12550" width="18.85546875" style="23" bestFit="1" customWidth="1"/>
    <col min="12551" max="12552" width="12.7109375" style="23" customWidth="1"/>
    <col min="12553" max="12800" width="11.42578125" style="23"/>
    <col min="12801" max="12801" width="19.42578125" style="23" bestFit="1" customWidth="1"/>
    <col min="12802" max="12802" width="12.7109375" style="23" bestFit="1" customWidth="1"/>
    <col min="12803" max="12804" width="12.7109375" style="23" customWidth="1"/>
    <col min="12805" max="12805" width="11.42578125" style="23"/>
    <col min="12806" max="12806" width="18.85546875" style="23" bestFit="1" customWidth="1"/>
    <col min="12807" max="12808" width="12.7109375" style="23" customWidth="1"/>
    <col min="12809" max="13056" width="11.42578125" style="23"/>
    <col min="13057" max="13057" width="19.42578125" style="23" bestFit="1" customWidth="1"/>
    <col min="13058" max="13058" width="12.7109375" style="23" bestFit="1" customWidth="1"/>
    <col min="13059" max="13060" width="12.7109375" style="23" customWidth="1"/>
    <col min="13061" max="13061" width="11.42578125" style="23"/>
    <col min="13062" max="13062" width="18.85546875" style="23" bestFit="1" customWidth="1"/>
    <col min="13063" max="13064" width="12.7109375" style="23" customWidth="1"/>
    <col min="13065" max="13312" width="11.42578125" style="23"/>
    <col min="13313" max="13313" width="19.42578125" style="23" bestFit="1" customWidth="1"/>
    <col min="13314" max="13314" width="12.7109375" style="23" bestFit="1" customWidth="1"/>
    <col min="13315" max="13316" width="12.7109375" style="23" customWidth="1"/>
    <col min="13317" max="13317" width="11.42578125" style="23"/>
    <col min="13318" max="13318" width="18.85546875" style="23" bestFit="1" customWidth="1"/>
    <col min="13319" max="13320" width="12.7109375" style="23" customWidth="1"/>
    <col min="13321" max="13568" width="11.42578125" style="23"/>
    <col min="13569" max="13569" width="19.42578125" style="23" bestFit="1" customWidth="1"/>
    <col min="13570" max="13570" width="12.7109375" style="23" bestFit="1" customWidth="1"/>
    <col min="13571" max="13572" width="12.7109375" style="23" customWidth="1"/>
    <col min="13573" max="13573" width="11.42578125" style="23"/>
    <col min="13574" max="13574" width="18.85546875" style="23" bestFit="1" customWidth="1"/>
    <col min="13575" max="13576" width="12.7109375" style="23" customWidth="1"/>
    <col min="13577" max="13824" width="11.42578125" style="23"/>
    <col min="13825" max="13825" width="19.42578125" style="23" bestFit="1" customWidth="1"/>
    <col min="13826" max="13826" width="12.7109375" style="23" bestFit="1" customWidth="1"/>
    <col min="13827" max="13828" width="12.7109375" style="23" customWidth="1"/>
    <col min="13829" max="13829" width="11.42578125" style="23"/>
    <col min="13830" max="13830" width="18.85546875" style="23" bestFit="1" customWidth="1"/>
    <col min="13831" max="13832" width="12.7109375" style="23" customWidth="1"/>
    <col min="13833" max="14080" width="11.42578125" style="23"/>
    <col min="14081" max="14081" width="19.42578125" style="23" bestFit="1" customWidth="1"/>
    <col min="14082" max="14082" width="12.7109375" style="23" bestFit="1" customWidth="1"/>
    <col min="14083" max="14084" width="12.7109375" style="23" customWidth="1"/>
    <col min="14085" max="14085" width="11.42578125" style="23"/>
    <col min="14086" max="14086" width="18.85546875" style="23" bestFit="1" customWidth="1"/>
    <col min="14087" max="14088" width="12.7109375" style="23" customWidth="1"/>
    <col min="14089" max="14336" width="11.42578125" style="23"/>
    <col min="14337" max="14337" width="19.42578125" style="23" bestFit="1" customWidth="1"/>
    <col min="14338" max="14338" width="12.7109375" style="23" bestFit="1" customWidth="1"/>
    <col min="14339" max="14340" width="12.7109375" style="23" customWidth="1"/>
    <col min="14341" max="14341" width="11.42578125" style="23"/>
    <col min="14342" max="14342" width="18.85546875" style="23" bestFit="1" customWidth="1"/>
    <col min="14343" max="14344" width="12.7109375" style="23" customWidth="1"/>
    <col min="14345" max="14592" width="11.42578125" style="23"/>
    <col min="14593" max="14593" width="19.42578125" style="23" bestFit="1" customWidth="1"/>
    <col min="14594" max="14594" width="12.7109375" style="23" bestFit="1" customWidth="1"/>
    <col min="14595" max="14596" width="12.7109375" style="23" customWidth="1"/>
    <col min="14597" max="14597" width="11.42578125" style="23"/>
    <col min="14598" max="14598" width="18.85546875" style="23" bestFit="1" customWidth="1"/>
    <col min="14599" max="14600" width="12.7109375" style="23" customWidth="1"/>
    <col min="14601" max="14848" width="11.42578125" style="23"/>
    <col min="14849" max="14849" width="19.42578125" style="23" bestFit="1" customWidth="1"/>
    <col min="14850" max="14850" width="12.7109375" style="23" bestFit="1" customWidth="1"/>
    <col min="14851" max="14852" width="12.7109375" style="23" customWidth="1"/>
    <col min="14853" max="14853" width="11.42578125" style="23"/>
    <col min="14854" max="14854" width="18.85546875" style="23" bestFit="1" customWidth="1"/>
    <col min="14855" max="14856" width="12.7109375" style="23" customWidth="1"/>
    <col min="14857" max="15104" width="11.42578125" style="23"/>
    <col min="15105" max="15105" width="19.42578125" style="23" bestFit="1" customWidth="1"/>
    <col min="15106" max="15106" width="12.7109375" style="23" bestFit="1" customWidth="1"/>
    <col min="15107" max="15108" width="12.7109375" style="23" customWidth="1"/>
    <col min="15109" max="15109" width="11.42578125" style="23"/>
    <col min="15110" max="15110" width="18.85546875" style="23" bestFit="1" customWidth="1"/>
    <col min="15111" max="15112" width="12.7109375" style="23" customWidth="1"/>
    <col min="15113" max="15360" width="11.42578125" style="23"/>
    <col min="15361" max="15361" width="19.42578125" style="23" bestFit="1" customWidth="1"/>
    <col min="15362" max="15362" width="12.7109375" style="23" bestFit="1" customWidth="1"/>
    <col min="15363" max="15364" width="12.7109375" style="23" customWidth="1"/>
    <col min="15365" max="15365" width="11.42578125" style="23"/>
    <col min="15366" max="15366" width="18.85546875" style="23" bestFit="1" customWidth="1"/>
    <col min="15367" max="15368" width="12.7109375" style="23" customWidth="1"/>
    <col min="15369" max="15616" width="11.42578125" style="23"/>
    <col min="15617" max="15617" width="19.42578125" style="23" bestFit="1" customWidth="1"/>
    <col min="15618" max="15618" width="12.7109375" style="23" bestFit="1" customWidth="1"/>
    <col min="15619" max="15620" width="12.7109375" style="23" customWidth="1"/>
    <col min="15621" max="15621" width="11.42578125" style="23"/>
    <col min="15622" max="15622" width="18.85546875" style="23" bestFit="1" customWidth="1"/>
    <col min="15623" max="15624" width="12.7109375" style="23" customWidth="1"/>
    <col min="15625" max="15872" width="11.42578125" style="23"/>
    <col min="15873" max="15873" width="19.42578125" style="23" bestFit="1" customWidth="1"/>
    <col min="15874" max="15874" width="12.7109375" style="23" bestFit="1" customWidth="1"/>
    <col min="15875" max="15876" width="12.7109375" style="23" customWidth="1"/>
    <col min="15877" max="15877" width="11.42578125" style="23"/>
    <col min="15878" max="15878" width="18.85546875" style="23" bestFit="1" customWidth="1"/>
    <col min="15879" max="15880" width="12.7109375" style="23" customWidth="1"/>
    <col min="15881" max="16128" width="11.42578125" style="23"/>
    <col min="16129" max="16129" width="19.42578125" style="23" bestFit="1" customWidth="1"/>
    <col min="16130" max="16130" width="12.7109375" style="23" bestFit="1" customWidth="1"/>
    <col min="16131" max="16132" width="12.7109375" style="23" customWidth="1"/>
    <col min="16133" max="16133" width="11.42578125" style="23"/>
    <col min="16134" max="16134" width="18.85546875" style="23" bestFit="1" customWidth="1"/>
    <col min="16135" max="16136" width="12.7109375" style="23" customWidth="1"/>
    <col min="16137" max="16384" width="11.42578125" style="23"/>
  </cols>
  <sheetData>
    <row r="4" spans="1:9" ht="15" x14ac:dyDescent="0.2">
      <c r="A4" s="783" t="s">
        <v>309</v>
      </c>
      <c r="B4" s="783"/>
      <c r="C4" s="783"/>
      <c r="D4" s="783"/>
      <c r="E4" s="783"/>
      <c r="F4" s="783"/>
      <c r="G4" s="286"/>
      <c r="H4" s="286"/>
      <c r="I4" s="286"/>
    </row>
    <row r="7" spans="1:9" ht="15.75" x14ac:dyDescent="0.25">
      <c r="A7" s="776" t="s">
        <v>310</v>
      </c>
      <c r="B7" s="776"/>
      <c r="C7" s="776"/>
      <c r="D7" s="776"/>
      <c r="E7" s="776"/>
      <c r="F7" s="776"/>
    </row>
    <row r="8" spans="1:9" ht="13.5" thickBot="1" x14ac:dyDescent="0.25">
      <c r="C8" s="287"/>
      <c r="D8" s="17"/>
      <c r="E8" s="17"/>
    </row>
    <row r="9" spans="1:9" ht="24.75" thickBot="1" x14ac:dyDescent="0.3">
      <c r="A9" s="225"/>
      <c r="B9" s="288" t="s">
        <v>609</v>
      </c>
      <c r="C9" s="288" t="s">
        <v>627</v>
      </c>
      <c r="D9" s="288" t="s">
        <v>311</v>
      </c>
    </row>
    <row r="10" spans="1:9" x14ac:dyDescent="0.2">
      <c r="A10" s="227" t="s">
        <v>312</v>
      </c>
      <c r="B10" s="191">
        <v>68855</v>
      </c>
      <c r="C10" s="191">
        <v>71059</v>
      </c>
      <c r="D10" s="289">
        <f>(C10-B10)/B10</f>
        <v>3.2009294895069346E-2</v>
      </c>
    </row>
    <row r="11" spans="1:9" x14ac:dyDescent="0.2">
      <c r="A11" s="230" t="s">
        <v>313</v>
      </c>
      <c r="B11" s="290">
        <v>1354</v>
      </c>
      <c r="C11" s="290">
        <v>1417</v>
      </c>
      <c r="D11" s="291">
        <f>(C11-B11)/B11</f>
        <v>4.6528803545051699E-2</v>
      </c>
    </row>
    <row r="12" spans="1:9" ht="13.5" thickBot="1" x14ac:dyDescent="0.25">
      <c r="A12" s="232" t="s">
        <v>314</v>
      </c>
      <c r="B12" s="292">
        <f>SUM(B10:B11)</f>
        <v>70209</v>
      </c>
      <c r="C12" s="292">
        <f>SUM(C10:C11)</f>
        <v>72476</v>
      </c>
      <c r="D12" s="293">
        <f>(C12-B12)/B12</f>
        <v>3.2289307638621832E-2</v>
      </c>
    </row>
    <row r="14" spans="1:9" ht="13.5" thickBot="1" x14ac:dyDescent="0.25"/>
    <row r="15" spans="1:9" ht="18.75" thickBot="1" x14ac:dyDescent="0.3">
      <c r="A15" s="765" t="s">
        <v>186</v>
      </c>
      <c r="B15" s="766"/>
      <c r="C15" s="767"/>
      <c r="F15" s="765" t="s">
        <v>186</v>
      </c>
      <c r="G15" s="766"/>
      <c r="H15" s="767"/>
    </row>
    <row r="16" spans="1:9" ht="15.75" thickBot="1" x14ac:dyDescent="0.3">
      <c r="A16" s="254"/>
      <c r="B16" s="255" t="s">
        <v>13</v>
      </c>
      <c r="C16" s="145"/>
      <c r="F16" s="254"/>
      <c r="G16" s="211" t="s">
        <v>13</v>
      </c>
      <c r="H16" s="145"/>
      <c r="I16" s="145"/>
    </row>
    <row r="17" spans="1:9" ht="13.5" thickBot="1" x14ac:dyDescent="0.25">
      <c r="A17" s="240" t="s">
        <v>610</v>
      </c>
      <c r="B17" s="294">
        <f>B10</f>
        <v>68855</v>
      </c>
      <c r="C17" s="145" t="s">
        <v>612</v>
      </c>
      <c r="F17" s="240" t="s">
        <v>610</v>
      </c>
      <c r="G17" s="294">
        <f>B11</f>
        <v>1354</v>
      </c>
      <c r="H17" s="145" t="s">
        <v>611</v>
      </c>
      <c r="I17" s="145"/>
    </row>
    <row r="18" spans="1:9" ht="13.5" thickBot="1" x14ac:dyDescent="0.25">
      <c r="A18" s="240" t="s">
        <v>622</v>
      </c>
      <c r="B18" s="294">
        <f>C10</f>
        <v>71059</v>
      </c>
      <c r="C18" s="145" t="s">
        <v>628</v>
      </c>
      <c r="F18" s="240" t="s">
        <v>622</v>
      </c>
      <c r="G18" s="294">
        <f>C11</f>
        <v>1417</v>
      </c>
      <c r="H18" s="145" t="s">
        <v>629</v>
      </c>
      <c r="I18" s="145"/>
    </row>
  </sheetData>
  <mergeCells count="4">
    <mergeCell ref="A4:F4"/>
    <mergeCell ref="A7:F7"/>
    <mergeCell ref="A15:C15"/>
    <mergeCell ref="F15:H15"/>
  </mergeCells>
  <pageMargins left="0.75" right="0.75" top="1" bottom="1" header="0" footer="0"/>
  <pageSetup paperSize="9" orientation="landscape" horizontalDpi="1200" verticalDpi="1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83"/>
  <sheetViews>
    <sheetView zoomScale="90" zoomScaleNormal="90" workbookViewId="0">
      <selection activeCell="L5" sqref="L5"/>
    </sheetView>
  </sheetViews>
  <sheetFormatPr baseColWidth="10" defaultRowHeight="12.75" x14ac:dyDescent="0.2"/>
  <cols>
    <col min="1" max="1" width="24" style="23" bestFit="1" customWidth="1"/>
    <col min="2" max="2" width="13.7109375" style="23" customWidth="1"/>
    <col min="3" max="3" width="13" style="23" customWidth="1"/>
    <col min="4" max="6" width="10.7109375" style="23" customWidth="1"/>
    <col min="7" max="7" width="10.85546875" style="23" customWidth="1"/>
    <col min="8" max="13" width="10.7109375" style="23" customWidth="1"/>
    <col min="14" max="256" width="11.42578125" style="23"/>
    <col min="257" max="257" width="24" style="23" bestFit="1" customWidth="1"/>
    <col min="258" max="258" width="13.7109375" style="23" customWidth="1"/>
    <col min="259" max="259" width="13" style="23" customWidth="1"/>
    <col min="260" max="262" width="10.7109375" style="23" customWidth="1"/>
    <col min="263" max="263" width="10.85546875" style="23" customWidth="1"/>
    <col min="264" max="269" width="10.7109375" style="23" customWidth="1"/>
    <col min="270" max="512" width="11.42578125" style="23"/>
    <col min="513" max="513" width="24" style="23" bestFit="1" customWidth="1"/>
    <col min="514" max="514" width="13.7109375" style="23" customWidth="1"/>
    <col min="515" max="515" width="13" style="23" customWidth="1"/>
    <col min="516" max="518" width="10.7109375" style="23" customWidth="1"/>
    <col min="519" max="519" width="10.85546875" style="23" customWidth="1"/>
    <col min="520" max="525" width="10.7109375" style="23" customWidth="1"/>
    <col min="526" max="768" width="11.42578125" style="23"/>
    <col min="769" max="769" width="24" style="23" bestFit="1" customWidth="1"/>
    <col min="770" max="770" width="13.7109375" style="23" customWidth="1"/>
    <col min="771" max="771" width="13" style="23" customWidth="1"/>
    <col min="772" max="774" width="10.7109375" style="23" customWidth="1"/>
    <col min="775" max="775" width="10.85546875" style="23" customWidth="1"/>
    <col min="776" max="781" width="10.7109375" style="23" customWidth="1"/>
    <col min="782" max="1024" width="11.42578125" style="23"/>
    <col min="1025" max="1025" width="24" style="23" bestFit="1" customWidth="1"/>
    <col min="1026" max="1026" width="13.7109375" style="23" customWidth="1"/>
    <col min="1027" max="1027" width="13" style="23" customWidth="1"/>
    <col min="1028" max="1030" width="10.7109375" style="23" customWidth="1"/>
    <col min="1031" max="1031" width="10.85546875" style="23" customWidth="1"/>
    <col min="1032" max="1037" width="10.7109375" style="23" customWidth="1"/>
    <col min="1038" max="1280" width="11.42578125" style="23"/>
    <col min="1281" max="1281" width="24" style="23" bestFit="1" customWidth="1"/>
    <col min="1282" max="1282" width="13.7109375" style="23" customWidth="1"/>
    <col min="1283" max="1283" width="13" style="23" customWidth="1"/>
    <col min="1284" max="1286" width="10.7109375" style="23" customWidth="1"/>
    <col min="1287" max="1287" width="10.85546875" style="23" customWidth="1"/>
    <col min="1288" max="1293" width="10.7109375" style="23" customWidth="1"/>
    <col min="1294" max="1536" width="11.42578125" style="23"/>
    <col min="1537" max="1537" width="24" style="23" bestFit="1" customWidth="1"/>
    <col min="1538" max="1538" width="13.7109375" style="23" customWidth="1"/>
    <col min="1539" max="1539" width="13" style="23" customWidth="1"/>
    <col min="1540" max="1542" width="10.7109375" style="23" customWidth="1"/>
    <col min="1543" max="1543" width="10.85546875" style="23" customWidth="1"/>
    <col min="1544" max="1549" width="10.7109375" style="23" customWidth="1"/>
    <col min="1550" max="1792" width="11.42578125" style="23"/>
    <col min="1793" max="1793" width="24" style="23" bestFit="1" customWidth="1"/>
    <col min="1794" max="1794" width="13.7109375" style="23" customWidth="1"/>
    <col min="1795" max="1795" width="13" style="23" customWidth="1"/>
    <col min="1796" max="1798" width="10.7109375" style="23" customWidth="1"/>
    <col min="1799" max="1799" width="10.85546875" style="23" customWidth="1"/>
    <col min="1800" max="1805" width="10.7109375" style="23" customWidth="1"/>
    <col min="1806" max="2048" width="11.42578125" style="23"/>
    <col min="2049" max="2049" width="24" style="23" bestFit="1" customWidth="1"/>
    <col min="2050" max="2050" width="13.7109375" style="23" customWidth="1"/>
    <col min="2051" max="2051" width="13" style="23" customWidth="1"/>
    <col min="2052" max="2054" width="10.7109375" style="23" customWidth="1"/>
    <col min="2055" max="2055" width="10.85546875" style="23" customWidth="1"/>
    <col min="2056" max="2061" width="10.7109375" style="23" customWidth="1"/>
    <col min="2062" max="2304" width="11.42578125" style="23"/>
    <col min="2305" max="2305" width="24" style="23" bestFit="1" customWidth="1"/>
    <col min="2306" max="2306" width="13.7109375" style="23" customWidth="1"/>
    <col min="2307" max="2307" width="13" style="23" customWidth="1"/>
    <col min="2308" max="2310" width="10.7109375" style="23" customWidth="1"/>
    <col min="2311" max="2311" width="10.85546875" style="23" customWidth="1"/>
    <col min="2312" max="2317" width="10.7109375" style="23" customWidth="1"/>
    <col min="2318" max="2560" width="11.42578125" style="23"/>
    <col min="2561" max="2561" width="24" style="23" bestFit="1" customWidth="1"/>
    <col min="2562" max="2562" width="13.7109375" style="23" customWidth="1"/>
    <col min="2563" max="2563" width="13" style="23" customWidth="1"/>
    <col min="2564" max="2566" width="10.7109375" style="23" customWidth="1"/>
    <col min="2567" max="2567" width="10.85546875" style="23" customWidth="1"/>
    <col min="2568" max="2573" width="10.7109375" style="23" customWidth="1"/>
    <col min="2574" max="2816" width="11.42578125" style="23"/>
    <col min="2817" max="2817" width="24" style="23" bestFit="1" customWidth="1"/>
    <col min="2818" max="2818" width="13.7109375" style="23" customWidth="1"/>
    <col min="2819" max="2819" width="13" style="23" customWidth="1"/>
    <col min="2820" max="2822" width="10.7109375" style="23" customWidth="1"/>
    <col min="2823" max="2823" width="10.85546875" style="23" customWidth="1"/>
    <col min="2824" max="2829" width="10.7109375" style="23" customWidth="1"/>
    <col min="2830" max="3072" width="11.42578125" style="23"/>
    <col min="3073" max="3073" width="24" style="23" bestFit="1" customWidth="1"/>
    <col min="3074" max="3074" width="13.7109375" style="23" customWidth="1"/>
    <col min="3075" max="3075" width="13" style="23" customWidth="1"/>
    <col min="3076" max="3078" width="10.7109375" style="23" customWidth="1"/>
    <col min="3079" max="3079" width="10.85546875" style="23" customWidth="1"/>
    <col min="3080" max="3085" width="10.7109375" style="23" customWidth="1"/>
    <col min="3086" max="3328" width="11.42578125" style="23"/>
    <col min="3329" max="3329" width="24" style="23" bestFit="1" customWidth="1"/>
    <col min="3330" max="3330" width="13.7109375" style="23" customWidth="1"/>
    <col min="3331" max="3331" width="13" style="23" customWidth="1"/>
    <col min="3332" max="3334" width="10.7109375" style="23" customWidth="1"/>
    <col min="3335" max="3335" width="10.85546875" style="23" customWidth="1"/>
    <col min="3336" max="3341" width="10.7109375" style="23" customWidth="1"/>
    <col min="3342" max="3584" width="11.42578125" style="23"/>
    <col min="3585" max="3585" width="24" style="23" bestFit="1" customWidth="1"/>
    <col min="3586" max="3586" width="13.7109375" style="23" customWidth="1"/>
    <col min="3587" max="3587" width="13" style="23" customWidth="1"/>
    <col min="3588" max="3590" width="10.7109375" style="23" customWidth="1"/>
    <col min="3591" max="3591" width="10.85546875" style="23" customWidth="1"/>
    <col min="3592" max="3597" width="10.7109375" style="23" customWidth="1"/>
    <col min="3598" max="3840" width="11.42578125" style="23"/>
    <col min="3841" max="3841" width="24" style="23" bestFit="1" customWidth="1"/>
    <col min="3842" max="3842" width="13.7109375" style="23" customWidth="1"/>
    <col min="3843" max="3843" width="13" style="23" customWidth="1"/>
    <col min="3844" max="3846" width="10.7109375" style="23" customWidth="1"/>
    <col min="3847" max="3847" width="10.85546875" style="23" customWidth="1"/>
    <col min="3848" max="3853" width="10.7109375" style="23" customWidth="1"/>
    <col min="3854" max="4096" width="11.42578125" style="23"/>
    <col min="4097" max="4097" width="24" style="23" bestFit="1" customWidth="1"/>
    <col min="4098" max="4098" width="13.7109375" style="23" customWidth="1"/>
    <col min="4099" max="4099" width="13" style="23" customWidth="1"/>
    <col min="4100" max="4102" width="10.7109375" style="23" customWidth="1"/>
    <col min="4103" max="4103" width="10.85546875" style="23" customWidth="1"/>
    <col min="4104" max="4109" width="10.7109375" style="23" customWidth="1"/>
    <col min="4110" max="4352" width="11.42578125" style="23"/>
    <col min="4353" max="4353" width="24" style="23" bestFit="1" customWidth="1"/>
    <col min="4354" max="4354" width="13.7109375" style="23" customWidth="1"/>
    <col min="4355" max="4355" width="13" style="23" customWidth="1"/>
    <col min="4356" max="4358" width="10.7109375" style="23" customWidth="1"/>
    <col min="4359" max="4359" width="10.85546875" style="23" customWidth="1"/>
    <col min="4360" max="4365" width="10.7109375" style="23" customWidth="1"/>
    <col min="4366" max="4608" width="11.42578125" style="23"/>
    <col min="4609" max="4609" width="24" style="23" bestFit="1" customWidth="1"/>
    <col min="4610" max="4610" width="13.7109375" style="23" customWidth="1"/>
    <col min="4611" max="4611" width="13" style="23" customWidth="1"/>
    <col min="4612" max="4614" width="10.7109375" style="23" customWidth="1"/>
    <col min="4615" max="4615" width="10.85546875" style="23" customWidth="1"/>
    <col min="4616" max="4621" width="10.7109375" style="23" customWidth="1"/>
    <col min="4622" max="4864" width="11.42578125" style="23"/>
    <col min="4865" max="4865" width="24" style="23" bestFit="1" customWidth="1"/>
    <col min="4866" max="4866" width="13.7109375" style="23" customWidth="1"/>
    <col min="4867" max="4867" width="13" style="23" customWidth="1"/>
    <col min="4868" max="4870" width="10.7109375" style="23" customWidth="1"/>
    <col min="4871" max="4871" width="10.85546875" style="23" customWidth="1"/>
    <col min="4872" max="4877" width="10.7109375" style="23" customWidth="1"/>
    <col min="4878" max="5120" width="11.42578125" style="23"/>
    <col min="5121" max="5121" width="24" style="23" bestFit="1" customWidth="1"/>
    <col min="5122" max="5122" width="13.7109375" style="23" customWidth="1"/>
    <col min="5123" max="5123" width="13" style="23" customWidth="1"/>
    <col min="5124" max="5126" width="10.7109375" style="23" customWidth="1"/>
    <col min="5127" max="5127" width="10.85546875" style="23" customWidth="1"/>
    <col min="5128" max="5133" width="10.7109375" style="23" customWidth="1"/>
    <col min="5134" max="5376" width="11.42578125" style="23"/>
    <col min="5377" max="5377" width="24" style="23" bestFit="1" customWidth="1"/>
    <col min="5378" max="5378" width="13.7109375" style="23" customWidth="1"/>
    <col min="5379" max="5379" width="13" style="23" customWidth="1"/>
    <col min="5380" max="5382" width="10.7109375" style="23" customWidth="1"/>
    <col min="5383" max="5383" width="10.85546875" style="23" customWidth="1"/>
    <col min="5384" max="5389" width="10.7109375" style="23" customWidth="1"/>
    <col min="5390" max="5632" width="11.42578125" style="23"/>
    <col min="5633" max="5633" width="24" style="23" bestFit="1" customWidth="1"/>
    <col min="5634" max="5634" width="13.7109375" style="23" customWidth="1"/>
    <col min="5635" max="5635" width="13" style="23" customWidth="1"/>
    <col min="5636" max="5638" width="10.7109375" style="23" customWidth="1"/>
    <col min="5639" max="5639" width="10.85546875" style="23" customWidth="1"/>
    <col min="5640" max="5645" width="10.7109375" style="23" customWidth="1"/>
    <col min="5646" max="5888" width="11.42578125" style="23"/>
    <col min="5889" max="5889" width="24" style="23" bestFit="1" customWidth="1"/>
    <col min="5890" max="5890" width="13.7109375" style="23" customWidth="1"/>
    <col min="5891" max="5891" width="13" style="23" customWidth="1"/>
    <col min="5892" max="5894" width="10.7109375" style="23" customWidth="1"/>
    <col min="5895" max="5895" width="10.85546875" style="23" customWidth="1"/>
    <col min="5896" max="5901" width="10.7109375" style="23" customWidth="1"/>
    <col min="5902" max="6144" width="11.42578125" style="23"/>
    <col min="6145" max="6145" width="24" style="23" bestFit="1" customWidth="1"/>
    <col min="6146" max="6146" width="13.7109375" style="23" customWidth="1"/>
    <col min="6147" max="6147" width="13" style="23" customWidth="1"/>
    <col min="6148" max="6150" width="10.7109375" style="23" customWidth="1"/>
    <col min="6151" max="6151" width="10.85546875" style="23" customWidth="1"/>
    <col min="6152" max="6157" width="10.7109375" style="23" customWidth="1"/>
    <col min="6158" max="6400" width="11.42578125" style="23"/>
    <col min="6401" max="6401" width="24" style="23" bestFit="1" customWidth="1"/>
    <col min="6402" max="6402" width="13.7109375" style="23" customWidth="1"/>
    <col min="6403" max="6403" width="13" style="23" customWidth="1"/>
    <col min="6404" max="6406" width="10.7109375" style="23" customWidth="1"/>
    <col min="6407" max="6407" width="10.85546875" style="23" customWidth="1"/>
    <col min="6408" max="6413" width="10.7109375" style="23" customWidth="1"/>
    <col min="6414" max="6656" width="11.42578125" style="23"/>
    <col min="6657" max="6657" width="24" style="23" bestFit="1" customWidth="1"/>
    <col min="6658" max="6658" width="13.7109375" style="23" customWidth="1"/>
    <col min="6659" max="6659" width="13" style="23" customWidth="1"/>
    <col min="6660" max="6662" width="10.7109375" style="23" customWidth="1"/>
    <col min="6663" max="6663" width="10.85546875" style="23" customWidth="1"/>
    <col min="6664" max="6669" width="10.7109375" style="23" customWidth="1"/>
    <col min="6670" max="6912" width="11.42578125" style="23"/>
    <col min="6913" max="6913" width="24" style="23" bestFit="1" customWidth="1"/>
    <col min="6914" max="6914" width="13.7109375" style="23" customWidth="1"/>
    <col min="6915" max="6915" width="13" style="23" customWidth="1"/>
    <col min="6916" max="6918" width="10.7109375" style="23" customWidth="1"/>
    <col min="6919" max="6919" width="10.85546875" style="23" customWidth="1"/>
    <col min="6920" max="6925" width="10.7109375" style="23" customWidth="1"/>
    <col min="6926" max="7168" width="11.42578125" style="23"/>
    <col min="7169" max="7169" width="24" style="23" bestFit="1" customWidth="1"/>
    <col min="7170" max="7170" width="13.7109375" style="23" customWidth="1"/>
    <col min="7171" max="7171" width="13" style="23" customWidth="1"/>
    <col min="7172" max="7174" width="10.7109375" style="23" customWidth="1"/>
    <col min="7175" max="7175" width="10.85546875" style="23" customWidth="1"/>
    <col min="7176" max="7181" width="10.7109375" style="23" customWidth="1"/>
    <col min="7182" max="7424" width="11.42578125" style="23"/>
    <col min="7425" max="7425" width="24" style="23" bestFit="1" customWidth="1"/>
    <col min="7426" max="7426" width="13.7109375" style="23" customWidth="1"/>
    <col min="7427" max="7427" width="13" style="23" customWidth="1"/>
    <col min="7428" max="7430" width="10.7109375" style="23" customWidth="1"/>
    <col min="7431" max="7431" width="10.85546875" style="23" customWidth="1"/>
    <col min="7432" max="7437" width="10.7109375" style="23" customWidth="1"/>
    <col min="7438" max="7680" width="11.42578125" style="23"/>
    <col min="7681" max="7681" width="24" style="23" bestFit="1" customWidth="1"/>
    <col min="7682" max="7682" width="13.7109375" style="23" customWidth="1"/>
    <col min="7683" max="7683" width="13" style="23" customWidth="1"/>
    <col min="7684" max="7686" width="10.7109375" style="23" customWidth="1"/>
    <col min="7687" max="7687" width="10.85546875" style="23" customWidth="1"/>
    <col min="7688" max="7693" width="10.7109375" style="23" customWidth="1"/>
    <col min="7694" max="7936" width="11.42578125" style="23"/>
    <col min="7937" max="7937" width="24" style="23" bestFit="1" customWidth="1"/>
    <col min="7938" max="7938" width="13.7109375" style="23" customWidth="1"/>
    <col min="7939" max="7939" width="13" style="23" customWidth="1"/>
    <col min="7940" max="7942" width="10.7109375" style="23" customWidth="1"/>
    <col min="7943" max="7943" width="10.85546875" style="23" customWidth="1"/>
    <col min="7944" max="7949" width="10.7109375" style="23" customWidth="1"/>
    <col min="7950" max="8192" width="11.42578125" style="23"/>
    <col min="8193" max="8193" width="24" style="23" bestFit="1" customWidth="1"/>
    <col min="8194" max="8194" width="13.7109375" style="23" customWidth="1"/>
    <col min="8195" max="8195" width="13" style="23" customWidth="1"/>
    <col min="8196" max="8198" width="10.7109375" style="23" customWidth="1"/>
    <col min="8199" max="8199" width="10.85546875" style="23" customWidth="1"/>
    <col min="8200" max="8205" width="10.7109375" style="23" customWidth="1"/>
    <col min="8206" max="8448" width="11.42578125" style="23"/>
    <col min="8449" max="8449" width="24" style="23" bestFit="1" customWidth="1"/>
    <col min="8450" max="8450" width="13.7109375" style="23" customWidth="1"/>
    <col min="8451" max="8451" width="13" style="23" customWidth="1"/>
    <col min="8452" max="8454" width="10.7109375" style="23" customWidth="1"/>
    <col min="8455" max="8455" width="10.85546875" style="23" customWidth="1"/>
    <col min="8456" max="8461" width="10.7109375" style="23" customWidth="1"/>
    <col min="8462" max="8704" width="11.42578125" style="23"/>
    <col min="8705" max="8705" width="24" style="23" bestFit="1" customWidth="1"/>
    <col min="8706" max="8706" width="13.7109375" style="23" customWidth="1"/>
    <col min="8707" max="8707" width="13" style="23" customWidth="1"/>
    <col min="8708" max="8710" width="10.7109375" style="23" customWidth="1"/>
    <col min="8711" max="8711" width="10.85546875" style="23" customWidth="1"/>
    <col min="8712" max="8717" width="10.7109375" style="23" customWidth="1"/>
    <col min="8718" max="8960" width="11.42578125" style="23"/>
    <col min="8961" max="8961" width="24" style="23" bestFit="1" customWidth="1"/>
    <col min="8962" max="8962" width="13.7109375" style="23" customWidth="1"/>
    <col min="8963" max="8963" width="13" style="23" customWidth="1"/>
    <col min="8964" max="8966" width="10.7109375" style="23" customWidth="1"/>
    <col min="8967" max="8967" width="10.85546875" style="23" customWidth="1"/>
    <col min="8968" max="8973" width="10.7109375" style="23" customWidth="1"/>
    <col min="8974" max="9216" width="11.42578125" style="23"/>
    <col min="9217" max="9217" width="24" style="23" bestFit="1" customWidth="1"/>
    <col min="9218" max="9218" width="13.7109375" style="23" customWidth="1"/>
    <col min="9219" max="9219" width="13" style="23" customWidth="1"/>
    <col min="9220" max="9222" width="10.7109375" style="23" customWidth="1"/>
    <col min="9223" max="9223" width="10.85546875" style="23" customWidth="1"/>
    <col min="9224" max="9229" width="10.7109375" style="23" customWidth="1"/>
    <col min="9230" max="9472" width="11.42578125" style="23"/>
    <col min="9473" max="9473" width="24" style="23" bestFit="1" customWidth="1"/>
    <col min="9474" max="9474" width="13.7109375" style="23" customWidth="1"/>
    <col min="9475" max="9475" width="13" style="23" customWidth="1"/>
    <col min="9476" max="9478" width="10.7109375" style="23" customWidth="1"/>
    <col min="9479" max="9479" width="10.85546875" style="23" customWidth="1"/>
    <col min="9480" max="9485" width="10.7109375" style="23" customWidth="1"/>
    <col min="9486" max="9728" width="11.42578125" style="23"/>
    <col min="9729" max="9729" width="24" style="23" bestFit="1" customWidth="1"/>
    <col min="9730" max="9730" width="13.7109375" style="23" customWidth="1"/>
    <col min="9731" max="9731" width="13" style="23" customWidth="1"/>
    <col min="9732" max="9734" width="10.7109375" style="23" customWidth="1"/>
    <col min="9735" max="9735" width="10.85546875" style="23" customWidth="1"/>
    <col min="9736" max="9741" width="10.7109375" style="23" customWidth="1"/>
    <col min="9742" max="9984" width="11.42578125" style="23"/>
    <col min="9985" max="9985" width="24" style="23" bestFit="1" customWidth="1"/>
    <col min="9986" max="9986" width="13.7109375" style="23" customWidth="1"/>
    <col min="9987" max="9987" width="13" style="23" customWidth="1"/>
    <col min="9988" max="9990" width="10.7109375" style="23" customWidth="1"/>
    <col min="9991" max="9991" width="10.85546875" style="23" customWidth="1"/>
    <col min="9992" max="9997" width="10.7109375" style="23" customWidth="1"/>
    <col min="9998" max="10240" width="11.42578125" style="23"/>
    <col min="10241" max="10241" width="24" style="23" bestFit="1" customWidth="1"/>
    <col min="10242" max="10242" width="13.7109375" style="23" customWidth="1"/>
    <col min="10243" max="10243" width="13" style="23" customWidth="1"/>
    <col min="10244" max="10246" width="10.7109375" style="23" customWidth="1"/>
    <col min="10247" max="10247" width="10.85546875" style="23" customWidth="1"/>
    <col min="10248" max="10253" width="10.7109375" style="23" customWidth="1"/>
    <col min="10254" max="10496" width="11.42578125" style="23"/>
    <col min="10497" max="10497" width="24" style="23" bestFit="1" customWidth="1"/>
    <col min="10498" max="10498" width="13.7109375" style="23" customWidth="1"/>
    <col min="10499" max="10499" width="13" style="23" customWidth="1"/>
    <col min="10500" max="10502" width="10.7109375" style="23" customWidth="1"/>
    <col min="10503" max="10503" width="10.85546875" style="23" customWidth="1"/>
    <col min="10504" max="10509" width="10.7109375" style="23" customWidth="1"/>
    <col min="10510" max="10752" width="11.42578125" style="23"/>
    <col min="10753" max="10753" width="24" style="23" bestFit="1" customWidth="1"/>
    <col min="10754" max="10754" width="13.7109375" style="23" customWidth="1"/>
    <col min="10755" max="10755" width="13" style="23" customWidth="1"/>
    <col min="10756" max="10758" width="10.7109375" style="23" customWidth="1"/>
    <col min="10759" max="10759" width="10.85546875" style="23" customWidth="1"/>
    <col min="10760" max="10765" width="10.7109375" style="23" customWidth="1"/>
    <col min="10766" max="11008" width="11.42578125" style="23"/>
    <col min="11009" max="11009" width="24" style="23" bestFit="1" customWidth="1"/>
    <col min="11010" max="11010" width="13.7109375" style="23" customWidth="1"/>
    <col min="11011" max="11011" width="13" style="23" customWidth="1"/>
    <col min="11012" max="11014" width="10.7109375" style="23" customWidth="1"/>
    <col min="11015" max="11015" width="10.85546875" style="23" customWidth="1"/>
    <col min="11016" max="11021" width="10.7109375" style="23" customWidth="1"/>
    <col min="11022" max="11264" width="11.42578125" style="23"/>
    <col min="11265" max="11265" width="24" style="23" bestFit="1" customWidth="1"/>
    <col min="11266" max="11266" width="13.7109375" style="23" customWidth="1"/>
    <col min="11267" max="11267" width="13" style="23" customWidth="1"/>
    <col min="11268" max="11270" width="10.7109375" style="23" customWidth="1"/>
    <col min="11271" max="11271" width="10.85546875" style="23" customWidth="1"/>
    <col min="11272" max="11277" width="10.7109375" style="23" customWidth="1"/>
    <col min="11278" max="11520" width="11.42578125" style="23"/>
    <col min="11521" max="11521" width="24" style="23" bestFit="1" customWidth="1"/>
    <col min="11522" max="11522" width="13.7109375" style="23" customWidth="1"/>
    <col min="11523" max="11523" width="13" style="23" customWidth="1"/>
    <col min="11524" max="11526" width="10.7109375" style="23" customWidth="1"/>
    <col min="11527" max="11527" width="10.85546875" style="23" customWidth="1"/>
    <col min="11528" max="11533" width="10.7109375" style="23" customWidth="1"/>
    <col min="11534" max="11776" width="11.42578125" style="23"/>
    <col min="11777" max="11777" width="24" style="23" bestFit="1" customWidth="1"/>
    <col min="11778" max="11778" width="13.7109375" style="23" customWidth="1"/>
    <col min="11779" max="11779" width="13" style="23" customWidth="1"/>
    <col min="11780" max="11782" width="10.7109375" style="23" customWidth="1"/>
    <col min="11783" max="11783" width="10.85546875" style="23" customWidth="1"/>
    <col min="11784" max="11789" width="10.7109375" style="23" customWidth="1"/>
    <col min="11790" max="12032" width="11.42578125" style="23"/>
    <col min="12033" max="12033" width="24" style="23" bestFit="1" customWidth="1"/>
    <col min="12034" max="12034" width="13.7109375" style="23" customWidth="1"/>
    <col min="12035" max="12035" width="13" style="23" customWidth="1"/>
    <col min="12036" max="12038" width="10.7109375" style="23" customWidth="1"/>
    <col min="12039" max="12039" width="10.85546875" style="23" customWidth="1"/>
    <col min="12040" max="12045" width="10.7109375" style="23" customWidth="1"/>
    <col min="12046" max="12288" width="11.42578125" style="23"/>
    <col min="12289" max="12289" width="24" style="23" bestFit="1" customWidth="1"/>
    <col min="12290" max="12290" width="13.7109375" style="23" customWidth="1"/>
    <col min="12291" max="12291" width="13" style="23" customWidth="1"/>
    <col min="12292" max="12294" width="10.7109375" style="23" customWidth="1"/>
    <col min="12295" max="12295" width="10.85546875" style="23" customWidth="1"/>
    <col min="12296" max="12301" width="10.7109375" style="23" customWidth="1"/>
    <col min="12302" max="12544" width="11.42578125" style="23"/>
    <col min="12545" max="12545" width="24" style="23" bestFit="1" customWidth="1"/>
    <col min="12546" max="12546" width="13.7109375" style="23" customWidth="1"/>
    <col min="12547" max="12547" width="13" style="23" customWidth="1"/>
    <col min="12548" max="12550" width="10.7109375" style="23" customWidth="1"/>
    <col min="12551" max="12551" width="10.85546875" style="23" customWidth="1"/>
    <col min="12552" max="12557" width="10.7109375" style="23" customWidth="1"/>
    <col min="12558" max="12800" width="11.42578125" style="23"/>
    <col min="12801" max="12801" width="24" style="23" bestFit="1" customWidth="1"/>
    <col min="12802" max="12802" width="13.7109375" style="23" customWidth="1"/>
    <col min="12803" max="12803" width="13" style="23" customWidth="1"/>
    <col min="12804" max="12806" width="10.7109375" style="23" customWidth="1"/>
    <col min="12807" max="12807" width="10.85546875" style="23" customWidth="1"/>
    <col min="12808" max="12813" width="10.7109375" style="23" customWidth="1"/>
    <col min="12814" max="13056" width="11.42578125" style="23"/>
    <col min="13057" max="13057" width="24" style="23" bestFit="1" customWidth="1"/>
    <col min="13058" max="13058" width="13.7109375" style="23" customWidth="1"/>
    <col min="13059" max="13059" width="13" style="23" customWidth="1"/>
    <col min="13060" max="13062" width="10.7109375" style="23" customWidth="1"/>
    <col min="13063" max="13063" width="10.85546875" style="23" customWidth="1"/>
    <col min="13064" max="13069" width="10.7109375" style="23" customWidth="1"/>
    <col min="13070" max="13312" width="11.42578125" style="23"/>
    <col min="13313" max="13313" width="24" style="23" bestFit="1" customWidth="1"/>
    <col min="13314" max="13314" width="13.7109375" style="23" customWidth="1"/>
    <col min="13315" max="13315" width="13" style="23" customWidth="1"/>
    <col min="13316" max="13318" width="10.7109375" style="23" customWidth="1"/>
    <col min="13319" max="13319" width="10.85546875" style="23" customWidth="1"/>
    <col min="13320" max="13325" width="10.7109375" style="23" customWidth="1"/>
    <col min="13326" max="13568" width="11.42578125" style="23"/>
    <col min="13569" max="13569" width="24" style="23" bestFit="1" customWidth="1"/>
    <col min="13570" max="13570" width="13.7109375" style="23" customWidth="1"/>
    <col min="13571" max="13571" width="13" style="23" customWidth="1"/>
    <col min="13572" max="13574" width="10.7109375" style="23" customWidth="1"/>
    <col min="13575" max="13575" width="10.85546875" style="23" customWidth="1"/>
    <col min="13576" max="13581" width="10.7109375" style="23" customWidth="1"/>
    <col min="13582" max="13824" width="11.42578125" style="23"/>
    <col min="13825" max="13825" width="24" style="23" bestFit="1" customWidth="1"/>
    <col min="13826" max="13826" width="13.7109375" style="23" customWidth="1"/>
    <col min="13827" max="13827" width="13" style="23" customWidth="1"/>
    <col min="13828" max="13830" width="10.7109375" style="23" customWidth="1"/>
    <col min="13831" max="13831" width="10.85546875" style="23" customWidth="1"/>
    <col min="13832" max="13837" width="10.7109375" style="23" customWidth="1"/>
    <col min="13838" max="14080" width="11.42578125" style="23"/>
    <col min="14081" max="14081" width="24" style="23" bestFit="1" customWidth="1"/>
    <col min="14082" max="14082" width="13.7109375" style="23" customWidth="1"/>
    <col min="14083" max="14083" width="13" style="23" customWidth="1"/>
    <col min="14084" max="14086" width="10.7109375" style="23" customWidth="1"/>
    <col min="14087" max="14087" width="10.85546875" style="23" customWidth="1"/>
    <col min="14088" max="14093" width="10.7109375" style="23" customWidth="1"/>
    <col min="14094" max="14336" width="11.42578125" style="23"/>
    <col min="14337" max="14337" width="24" style="23" bestFit="1" customWidth="1"/>
    <col min="14338" max="14338" width="13.7109375" style="23" customWidth="1"/>
    <col min="14339" max="14339" width="13" style="23" customWidth="1"/>
    <col min="14340" max="14342" width="10.7109375" style="23" customWidth="1"/>
    <col min="14343" max="14343" width="10.85546875" style="23" customWidth="1"/>
    <col min="14344" max="14349" width="10.7109375" style="23" customWidth="1"/>
    <col min="14350" max="14592" width="11.42578125" style="23"/>
    <col min="14593" max="14593" width="24" style="23" bestFit="1" customWidth="1"/>
    <col min="14594" max="14594" width="13.7109375" style="23" customWidth="1"/>
    <col min="14595" max="14595" width="13" style="23" customWidth="1"/>
    <col min="14596" max="14598" width="10.7109375" style="23" customWidth="1"/>
    <col min="14599" max="14599" width="10.85546875" style="23" customWidth="1"/>
    <col min="14600" max="14605" width="10.7109375" style="23" customWidth="1"/>
    <col min="14606" max="14848" width="11.42578125" style="23"/>
    <col min="14849" max="14849" width="24" style="23" bestFit="1" customWidth="1"/>
    <col min="14850" max="14850" width="13.7109375" style="23" customWidth="1"/>
    <col min="14851" max="14851" width="13" style="23" customWidth="1"/>
    <col min="14852" max="14854" width="10.7109375" style="23" customWidth="1"/>
    <col min="14855" max="14855" width="10.85546875" style="23" customWidth="1"/>
    <col min="14856" max="14861" width="10.7109375" style="23" customWidth="1"/>
    <col min="14862" max="15104" width="11.42578125" style="23"/>
    <col min="15105" max="15105" width="24" style="23" bestFit="1" customWidth="1"/>
    <col min="15106" max="15106" width="13.7109375" style="23" customWidth="1"/>
    <col min="15107" max="15107" width="13" style="23" customWidth="1"/>
    <col min="15108" max="15110" width="10.7109375" style="23" customWidth="1"/>
    <col min="15111" max="15111" width="10.85546875" style="23" customWidth="1"/>
    <col min="15112" max="15117" width="10.7109375" style="23" customWidth="1"/>
    <col min="15118" max="15360" width="11.42578125" style="23"/>
    <col min="15361" max="15361" width="24" style="23" bestFit="1" customWidth="1"/>
    <col min="15362" max="15362" width="13.7109375" style="23" customWidth="1"/>
    <col min="15363" max="15363" width="13" style="23" customWidth="1"/>
    <col min="15364" max="15366" width="10.7109375" style="23" customWidth="1"/>
    <col min="15367" max="15367" width="10.85546875" style="23" customWidth="1"/>
    <col min="15368" max="15373" width="10.7109375" style="23" customWidth="1"/>
    <col min="15374" max="15616" width="11.42578125" style="23"/>
    <col min="15617" max="15617" width="24" style="23" bestFit="1" customWidth="1"/>
    <col min="15618" max="15618" width="13.7109375" style="23" customWidth="1"/>
    <col min="15619" max="15619" width="13" style="23" customWidth="1"/>
    <col min="15620" max="15622" width="10.7109375" style="23" customWidth="1"/>
    <col min="15623" max="15623" width="10.85546875" style="23" customWidth="1"/>
    <col min="15624" max="15629" width="10.7109375" style="23" customWidth="1"/>
    <col min="15630" max="15872" width="11.42578125" style="23"/>
    <col min="15873" max="15873" width="24" style="23" bestFit="1" customWidth="1"/>
    <col min="15874" max="15874" width="13.7109375" style="23" customWidth="1"/>
    <col min="15875" max="15875" width="13" style="23" customWidth="1"/>
    <col min="15876" max="15878" width="10.7109375" style="23" customWidth="1"/>
    <col min="15879" max="15879" width="10.85546875" style="23" customWidth="1"/>
    <col min="15880" max="15885" width="10.7109375" style="23" customWidth="1"/>
    <col min="15886" max="16128" width="11.42578125" style="23"/>
    <col min="16129" max="16129" width="24" style="23" bestFit="1" customWidth="1"/>
    <col min="16130" max="16130" width="13.7109375" style="23" customWidth="1"/>
    <col min="16131" max="16131" width="13" style="23" customWidth="1"/>
    <col min="16132" max="16134" width="10.7109375" style="23" customWidth="1"/>
    <col min="16135" max="16135" width="10.85546875" style="23" customWidth="1"/>
    <col min="16136" max="16141" width="10.7109375" style="23" customWidth="1"/>
    <col min="16142" max="16384" width="11.42578125" style="23"/>
  </cols>
  <sheetData>
    <row r="3" spans="1:16" x14ac:dyDescent="0.2">
      <c r="P3" s="98"/>
    </row>
    <row r="4" spans="1:16" ht="15" x14ac:dyDescent="0.2">
      <c r="A4" s="783" t="s">
        <v>315</v>
      </c>
      <c r="B4" s="783"/>
      <c r="C4" s="783"/>
      <c r="D4" s="783"/>
      <c r="E4" s="783"/>
      <c r="F4" s="783"/>
      <c r="G4" s="783"/>
      <c r="H4" s="783"/>
      <c r="I4" s="783"/>
      <c r="J4" s="783"/>
      <c r="K4" s="783"/>
      <c r="L4" s="783"/>
      <c r="M4" s="783"/>
    </row>
    <row r="7" spans="1:16" ht="15.75" x14ac:dyDescent="0.25">
      <c r="A7" s="776" t="s">
        <v>316</v>
      </c>
      <c r="B7" s="776"/>
      <c r="C7" s="776"/>
      <c r="D7" s="776"/>
      <c r="E7" s="776"/>
      <c r="F7" s="776"/>
      <c r="G7" s="776"/>
      <c r="H7" s="776"/>
      <c r="I7" s="776"/>
      <c r="J7" s="776"/>
      <c r="K7" s="776"/>
      <c r="L7" s="776"/>
      <c r="M7" s="776"/>
    </row>
    <row r="9" spans="1:16" ht="13.5" thickBot="1" x14ac:dyDescent="0.25"/>
    <row r="10" spans="1:16" ht="15.75" thickBot="1" x14ac:dyDescent="0.3">
      <c r="A10" s="295"/>
      <c r="B10" s="798" t="s">
        <v>317</v>
      </c>
      <c r="C10" s="799"/>
      <c r="D10" s="798" t="s">
        <v>318</v>
      </c>
      <c r="E10" s="799"/>
      <c r="F10" s="798" t="s">
        <v>319</v>
      </c>
      <c r="G10" s="799"/>
      <c r="H10" s="798" t="s">
        <v>320</v>
      </c>
      <c r="I10" s="799"/>
      <c r="J10" s="798" t="s">
        <v>321</v>
      </c>
      <c r="K10" s="799"/>
      <c r="L10" s="296"/>
      <c r="M10" s="296"/>
    </row>
    <row r="11" spans="1:16" ht="15.75" thickBot="1" x14ac:dyDescent="0.3">
      <c r="A11" s="297"/>
      <c r="B11" s="298">
        <v>2021</v>
      </c>
      <c r="C11" s="298">
        <v>2022</v>
      </c>
      <c r="D11" s="298">
        <v>2021</v>
      </c>
      <c r="E11" s="298">
        <v>2022</v>
      </c>
      <c r="F11" s="298">
        <v>2021</v>
      </c>
      <c r="G11" s="298">
        <v>2022</v>
      </c>
      <c r="H11" s="298">
        <v>2021</v>
      </c>
      <c r="I11" s="298">
        <v>2022</v>
      </c>
      <c r="J11" s="298">
        <v>2021</v>
      </c>
      <c r="K11" s="298">
        <v>2022</v>
      </c>
      <c r="L11" s="296"/>
      <c r="M11" s="296"/>
    </row>
    <row r="12" spans="1:16" ht="13.5" customHeight="1" x14ac:dyDescent="0.2">
      <c r="A12" s="227" t="s">
        <v>312</v>
      </c>
      <c r="B12" s="299">
        <v>4936</v>
      </c>
      <c r="C12" s="299">
        <v>5121</v>
      </c>
      <c r="D12" s="300">
        <v>10560</v>
      </c>
      <c r="E12" s="300">
        <v>10958</v>
      </c>
      <c r="F12" s="300">
        <v>12739</v>
      </c>
      <c r="G12" s="300">
        <v>13047</v>
      </c>
      <c r="H12" s="300">
        <v>4013</v>
      </c>
      <c r="I12" s="300">
        <v>4025</v>
      </c>
      <c r="J12" s="301">
        <v>9575</v>
      </c>
      <c r="K12" s="301">
        <v>9987</v>
      </c>
      <c r="L12" s="296"/>
      <c r="M12" s="296"/>
    </row>
    <row r="13" spans="1:16" ht="13.5" customHeight="1" x14ac:dyDescent="0.2">
      <c r="A13" s="230" t="s">
        <v>313</v>
      </c>
      <c r="B13" s="301">
        <v>70</v>
      </c>
      <c r="C13" s="301">
        <v>73</v>
      </c>
      <c r="D13" s="301">
        <v>233</v>
      </c>
      <c r="E13" s="301">
        <v>217</v>
      </c>
      <c r="F13" s="301">
        <v>200</v>
      </c>
      <c r="G13" s="301">
        <v>220</v>
      </c>
      <c r="H13" s="301">
        <v>84</v>
      </c>
      <c r="I13" s="301">
        <v>80</v>
      </c>
      <c r="J13" s="301">
        <v>188</v>
      </c>
      <c r="K13" s="301">
        <v>204</v>
      </c>
      <c r="L13" s="296"/>
      <c r="M13" s="296"/>
    </row>
    <row r="14" spans="1:16" ht="13.5" customHeight="1" x14ac:dyDescent="0.2">
      <c r="A14" s="230" t="s">
        <v>314</v>
      </c>
      <c r="B14" s="301">
        <f t="shared" ref="B14" si="0">SUM(B12:B13)</f>
        <v>5006</v>
      </c>
      <c r="C14" s="301">
        <f t="shared" ref="C14:K14" si="1">SUM(C12:C13)</f>
        <v>5194</v>
      </c>
      <c r="D14" s="301">
        <f t="shared" ref="D14" si="2">SUM(D12:D13)</f>
        <v>10793</v>
      </c>
      <c r="E14" s="301">
        <f t="shared" si="1"/>
        <v>11175</v>
      </c>
      <c r="F14" s="301">
        <f t="shared" ref="F14" si="3">SUM(F12:F13)</f>
        <v>12939</v>
      </c>
      <c r="G14" s="301">
        <f t="shared" si="1"/>
        <v>13267</v>
      </c>
      <c r="H14" s="301">
        <f t="shared" ref="H14" si="4">SUM(H12:H13)</f>
        <v>4097</v>
      </c>
      <c r="I14" s="301">
        <f t="shared" si="1"/>
        <v>4105</v>
      </c>
      <c r="J14" s="301">
        <f t="shared" ref="J14" si="5">SUM(J12:J13)</f>
        <v>9763</v>
      </c>
      <c r="K14" s="301">
        <f t="shared" si="1"/>
        <v>10191</v>
      </c>
      <c r="L14" s="296"/>
      <c r="M14" s="296"/>
    </row>
    <row r="15" spans="1:16" ht="13.5" customHeight="1" thickBot="1" x14ac:dyDescent="0.25">
      <c r="A15" s="302" t="s">
        <v>322</v>
      </c>
      <c r="B15" s="303"/>
      <c r="C15" s="303">
        <f>(C14-B14)/B14</f>
        <v>3.7554934079105075E-2</v>
      </c>
      <c r="D15" s="303"/>
      <c r="E15" s="303">
        <f>(E14-D14)/D14</f>
        <v>3.5393310479014173E-2</v>
      </c>
      <c r="F15" s="303"/>
      <c r="G15" s="303">
        <f>(G14-F14)/F14</f>
        <v>2.5349717907102557E-2</v>
      </c>
      <c r="H15" s="303"/>
      <c r="I15" s="303">
        <f>(I14-H14)/H14</f>
        <v>1.9526482792287039E-3</v>
      </c>
      <c r="J15" s="303"/>
      <c r="K15" s="303">
        <f>(K14-J14)/J14</f>
        <v>4.3838983918877396E-2</v>
      </c>
      <c r="L15" s="296"/>
      <c r="M15" s="296"/>
    </row>
    <row r="17" spans="1:11" ht="13.5" thickBot="1" x14ac:dyDescent="0.25"/>
    <row r="18" spans="1:11" ht="15.75" thickBot="1" x14ac:dyDescent="0.3">
      <c r="A18" s="295"/>
      <c r="B18" s="798" t="s">
        <v>323</v>
      </c>
      <c r="C18" s="799"/>
      <c r="D18" s="798" t="s">
        <v>324</v>
      </c>
      <c r="E18" s="799"/>
      <c r="F18" s="798" t="s">
        <v>325</v>
      </c>
      <c r="G18" s="799"/>
      <c r="H18" s="798" t="s">
        <v>326</v>
      </c>
      <c r="I18" s="799"/>
      <c r="J18" s="798" t="s">
        <v>226</v>
      </c>
      <c r="K18" s="799"/>
    </row>
    <row r="19" spans="1:11" ht="15.75" thickBot="1" x14ac:dyDescent="0.3">
      <c r="A19" s="297"/>
      <c r="B19" s="298">
        <v>2021</v>
      </c>
      <c r="C19" s="298">
        <v>2022</v>
      </c>
      <c r="D19" s="298">
        <v>2021</v>
      </c>
      <c r="E19" s="298">
        <v>2022</v>
      </c>
      <c r="F19" s="298">
        <v>2021</v>
      </c>
      <c r="G19" s="298">
        <v>2022</v>
      </c>
      <c r="H19" s="298">
        <v>2021</v>
      </c>
      <c r="I19" s="298">
        <v>2022</v>
      </c>
      <c r="J19" s="298">
        <v>2021</v>
      </c>
      <c r="K19" s="298">
        <v>2022</v>
      </c>
    </row>
    <row r="20" spans="1:11" ht="12.75" customHeight="1" x14ac:dyDescent="0.2">
      <c r="A20" s="227" t="s">
        <v>312</v>
      </c>
      <c r="B20" s="301">
        <v>5507</v>
      </c>
      <c r="C20" s="301">
        <v>5773</v>
      </c>
      <c r="D20" s="301">
        <v>2747</v>
      </c>
      <c r="E20" s="301">
        <v>2872</v>
      </c>
      <c r="F20" s="300">
        <v>14309</v>
      </c>
      <c r="G20" s="300">
        <v>14690</v>
      </c>
      <c r="H20" s="300">
        <v>4453</v>
      </c>
      <c r="I20" s="300">
        <v>4568</v>
      </c>
      <c r="J20" s="304">
        <v>68855</v>
      </c>
      <c r="K20" s="304">
        <v>71059</v>
      </c>
    </row>
    <row r="21" spans="1:11" ht="12.75" customHeight="1" x14ac:dyDescent="0.2">
      <c r="A21" s="230" t="s">
        <v>313</v>
      </c>
      <c r="B21" s="301">
        <v>119</v>
      </c>
      <c r="C21" s="301">
        <v>145</v>
      </c>
      <c r="D21" s="301">
        <v>38</v>
      </c>
      <c r="E21" s="301">
        <v>41</v>
      </c>
      <c r="F21" s="301">
        <v>343</v>
      </c>
      <c r="G21" s="301">
        <v>357</v>
      </c>
      <c r="H21" s="301">
        <v>77</v>
      </c>
      <c r="I21" s="301">
        <v>79</v>
      </c>
      <c r="J21" s="305">
        <v>1354</v>
      </c>
      <c r="K21" s="305">
        <v>1417</v>
      </c>
    </row>
    <row r="22" spans="1:11" ht="12.75" customHeight="1" x14ac:dyDescent="0.2">
      <c r="A22" s="230" t="s">
        <v>327</v>
      </c>
      <c r="B22" s="301"/>
      <c r="C22" s="301"/>
      <c r="D22" s="301"/>
      <c r="E22" s="301"/>
      <c r="F22" s="301"/>
      <c r="G22" s="301"/>
      <c r="H22" s="301"/>
      <c r="I22" s="301"/>
      <c r="J22" s="305">
        <v>18</v>
      </c>
      <c r="K22" s="305">
        <v>19</v>
      </c>
    </row>
    <row r="23" spans="1:11" ht="12.75" customHeight="1" x14ac:dyDescent="0.2">
      <c r="A23" s="230" t="s">
        <v>314</v>
      </c>
      <c r="B23" s="301">
        <f t="shared" ref="B23" si="6">SUM(B20:B22)</f>
        <v>5626</v>
      </c>
      <c r="C23" s="301">
        <f t="shared" ref="C23:G23" si="7">SUM(C20:C22)</f>
        <v>5918</v>
      </c>
      <c r="D23" s="301">
        <f t="shared" ref="D23" si="8">SUM(D20:D22)</f>
        <v>2785</v>
      </c>
      <c r="E23" s="301">
        <f t="shared" si="7"/>
        <v>2913</v>
      </c>
      <c r="F23" s="301">
        <f t="shared" ref="F23" si="9">SUM(F20:F22)</f>
        <v>14652</v>
      </c>
      <c r="G23" s="301">
        <f t="shared" si="7"/>
        <v>15047</v>
      </c>
      <c r="H23" s="301">
        <f>SUM(H20:H22)</f>
        <v>4530</v>
      </c>
      <c r="I23" s="301">
        <f>SUM(I20:I22)</f>
        <v>4647</v>
      </c>
      <c r="J23" s="305">
        <f>SUM(J20:J22)</f>
        <v>70227</v>
      </c>
      <c r="K23" s="305">
        <f>SUM(K20:K22)</f>
        <v>72495</v>
      </c>
    </row>
    <row r="24" spans="1:11" ht="12.75" customHeight="1" thickBot="1" x14ac:dyDescent="0.25">
      <c r="A24" s="302" t="s">
        <v>322</v>
      </c>
      <c r="B24" s="303"/>
      <c r="C24" s="303">
        <f>(C23-B23)/B23</f>
        <v>5.1901884109491647E-2</v>
      </c>
      <c r="D24" s="303"/>
      <c r="E24" s="303">
        <f>(E23-D23)/D23</f>
        <v>4.5960502692998208E-2</v>
      </c>
      <c r="F24" s="303"/>
      <c r="G24" s="303">
        <f>(G23-F23)/F23</f>
        <v>2.6958776958776957E-2</v>
      </c>
      <c r="H24" s="303"/>
      <c r="I24" s="303">
        <f>(I23-H23)/H23</f>
        <v>2.5827814569536423E-2</v>
      </c>
      <c r="J24" s="306"/>
      <c r="K24" s="303">
        <f>(K23-J23)/J23</f>
        <v>3.2295271049596307E-2</v>
      </c>
    </row>
    <row r="25" spans="1:11" ht="15.75" x14ac:dyDescent="0.25">
      <c r="A25" s="123"/>
      <c r="B25" s="123"/>
      <c r="C25" s="123"/>
      <c r="D25" s="123"/>
      <c r="E25" s="123"/>
      <c r="F25" s="123"/>
      <c r="G25" s="123"/>
      <c r="H25" s="123"/>
    </row>
    <row r="26" spans="1:11" ht="14.25" x14ac:dyDescent="0.2">
      <c r="J26" s="307"/>
      <c r="K26" s="307"/>
    </row>
    <row r="27" spans="1:11" ht="14.25" x14ac:dyDescent="0.2">
      <c r="G27" s="308"/>
      <c r="J27" s="307"/>
      <c r="K27" s="307"/>
    </row>
    <row r="28" spans="1:11" ht="13.5" thickBot="1" x14ac:dyDescent="0.25">
      <c r="G28" s="308"/>
    </row>
    <row r="29" spans="1:11" ht="18.75" thickBot="1" x14ac:dyDescent="0.3">
      <c r="A29" s="765" t="s">
        <v>186</v>
      </c>
      <c r="B29" s="766"/>
      <c r="C29" s="767"/>
      <c r="G29" s="308"/>
    </row>
    <row r="30" spans="1:11" ht="15" x14ac:dyDescent="0.25">
      <c r="A30" s="309"/>
      <c r="B30" s="310" t="s">
        <v>612</v>
      </c>
      <c r="C30" s="310" t="s">
        <v>628</v>
      </c>
      <c r="G30" s="308"/>
    </row>
    <row r="31" spans="1:11" x14ac:dyDescent="0.2">
      <c r="A31" s="238" t="s">
        <v>187</v>
      </c>
      <c r="B31" s="311">
        <f>+B12</f>
        <v>4936</v>
      </c>
      <c r="C31" s="311">
        <f>+C12</f>
        <v>5121</v>
      </c>
      <c r="D31" s="308"/>
      <c r="F31" s="29"/>
      <c r="G31" s="308"/>
    </row>
    <row r="32" spans="1:11" x14ac:dyDescent="0.2">
      <c r="A32" s="238" t="s">
        <v>6</v>
      </c>
      <c r="B32" s="311">
        <f>+D12</f>
        <v>10560</v>
      </c>
      <c r="C32" s="311">
        <f>+E12</f>
        <v>10958</v>
      </c>
      <c r="F32" s="29"/>
      <c r="G32" s="308"/>
    </row>
    <row r="33" spans="1:7" x14ac:dyDescent="0.2">
      <c r="A33" s="238" t="s">
        <v>18</v>
      </c>
      <c r="B33" s="311">
        <f>+F12</f>
        <v>12739</v>
      </c>
      <c r="C33" s="311">
        <f>+G12</f>
        <v>13047</v>
      </c>
      <c r="F33" s="29"/>
      <c r="G33" s="308"/>
    </row>
    <row r="34" spans="1:7" x14ac:dyDescent="0.2">
      <c r="A34" s="238" t="s">
        <v>7</v>
      </c>
      <c r="B34" s="311">
        <f>+H12</f>
        <v>4013</v>
      </c>
      <c r="C34" s="311">
        <f>+I12</f>
        <v>4025</v>
      </c>
      <c r="F34" s="29"/>
      <c r="G34" s="308"/>
    </row>
    <row r="35" spans="1:7" x14ac:dyDescent="0.2">
      <c r="A35" s="238" t="s">
        <v>8</v>
      </c>
      <c r="B35" s="311">
        <f>+J12</f>
        <v>9575</v>
      </c>
      <c r="C35" s="311">
        <f>+K12</f>
        <v>9987</v>
      </c>
      <c r="F35" s="29"/>
      <c r="G35" s="308"/>
    </row>
    <row r="36" spans="1:7" x14ac:dyDescent="0.2">
      <c r="A36" s="238" t="s">
        <v>9</v>
      </c>
      <c r="B36" s="311">
        <f>+B20</f>
        <v>5507</v>
      </c>
      <c r="C36" s="311">
        <f>+C20</f>
        <v>5773</v>
      </c>
      <c r="F36" s="29"/>
    </row>
    <row r="37" spans="1:7" x14ac:dyDescent="0.2">
      <c r="A37" s="238" t="s">
        <v>10</v>
      </c>
      <c r="B37" s="311">
        <f>+D20</f>
        <v>2747</v>
      </c>
      <c r="C37" s="311">
        <f>+E20</f>
        <v>2872</v>
      </c>
      <c r="F37" s="29"/>
    </row>
    <row r="38" spans="1:7" x14ac:dyDescent="0.2">
      <c r="A38" s="238" t="s">
        <v>11</v>
      </c>
      <c r="B38" s="311">
        <f>+F20</f>
        <v>14309</v>
      </c>
      <c r="C38" s="311">
        <f>+G20</f>
        <v>14690</v>
      </c>
      <c r="F38" s="29"/>
    </row>
    <row r="39" spans="1:7" x14ac:dyDescent="0.2">
      <c r="A39" s="238" t="s">
        <v>12</v>
      </c>
      <c r="B39" s="311">
        <f>+H20</f>
        <v>4453</v>
      </c>
      <c r="C39" s="311">
        <f>+I20</f>
        <v>4568</v>
      </c>
      <c r="F39" s="29"/>
    </row>
    <row r="40" spans="1:7" x14ac:dyDescent="0.2">
      <c r="B40" s="29"/>
      <c r="C40" s="29"/>
      <c r="F40" s="29"/>
    </row>
    <row r="66" spans="1:8" ht="15.75" x14ac:dyDescent="0.25">
      <c r="A66" s="123"/>
      <c r="B66" s="123"/>
      <c r="C66" s="123"/>
      <c r="D66" s="123"/>
      <c r="E66" s="123"/>
      <c r="F66" s="123"/>
      <c r="G66" s="123"/>
      <c r="H66" s="123"/>
    </row>
    <row r="71" spans="1:8" ht="13.5" thickBot="1" x14ac:dyDescent="0.25"/>
    <row r="72" spans="1:8" ht="18.75" thickBot="1" x14ac:dyDescent="0.3">
      <c r="A72" s="765" t="s">
        <v>186</v>
      </c>
      <c r="B72" s="766"/>
      <c r="C72" s="767"/>
    </row>
    <row r="73" spans="1:8" ht="15" x14ac:dyDescent="0.25">
      <c r="A73" s="309"/>
      <c r="B73" s="312" t="s">
        <v>611</v>
      </c>
      <c r="C73" s="312" t="s">
        <v>629</v>
      </c>
    </row>
    <row r="74" spans="1:8" x14ac:dyDescent="0.2">
      <c r="A74" s="238" t="s">
        <v>187</v>
      </c>
      <c r="B74" s="311">
        <f>B13</f>
        <v>70</v>
      </c>
      <c r="C74" s="311">
        <f>C13</f>
        <v>73</v>
      </c>
    </row>
    <row r="75" spans="1:8" x14ac:dyDescent="0.2">
      <c r="A75" s="238" t="s">
        <v>6</v>
      </c>
      <c r="B75" s="311">
        <f>D13</f>
        <v>233</v>
      </c>
      <c r="C75" s="311">
        <f>+E13</f>
        <v>217</v>
      </c>
    </row>
    <row r="76" spans="1:8" x14ac:dyDescent="0.2">
      <c r="A76" s="238" t="s">
        <v>18</v>
      </c>
      <c r="B76" s="311">
        <f>F13</f>
        <v>200</v>
      </c>
      <c r="C76" s="311">
        <f>+G13</f>
        <v>220</v>
      </c>
    </row>
    <row r="77" spans="1:8" x14ac:dyDescent="0.2">
      <c r="A77" s="238" t="s">
        <v>7</v>
      </c>
      <c r="B77" s="311">
        <f>H13</f>
        <v>84</v>
      </c>
      <c r="C77" s="311">
        <f>+I13</f>
        <v>80</v>
      </c>
    </row>
    <row r="78" spans="1:8" x14ac:dyDescent="0.2">
      <c r="A78" s="238" t="s">
        <v>8</v>
      </c>
      <c r="B78" s="311">
        <f>J13</f>
        <v>188</v>
      </c>
      <c r="C78" s="311">
        <f>+K13</f>
        <v>204</v>
      </c>
    </row>
    <row r="79" spans="1:8" x14ac:dyDescent="0.2">
      <c r="A79" s="238" t="s">
        <v>9</v>
      </c>
      <c r="B79" s="311">
        <f>B21</f>
        <v>119</v>
      </c>
      <c r="C79" s="311">
        <f>+C21</f>
        <v>145</v>
      </c>
    </row>
    <row r="80" spans="1:8" x14ac:dyDescent="0.2">
      <c r="A80" s="238" t="s">
        <v>10</v>
      </c>
      <c r="B80" s="311">
        <f>D21</f>
        <v>38</v>
      </c>
      <c r="C80" s="311">
        <f>+E21</f>
        <v>41</v>
      </c>
    </row>
    <row r="81" spans="1:3" x14ac:dyDescent="0.2">
      <c r="A81" s="238" t="s">
        <v>11</v>
      </c>
      <c r="B81" s="311">
        <f>F21</f>
        <v>343</v>
      </c>
      <c r="C81" s="311">
        <f>+G21</f>
        <v>357</v>
      </c>
    </row>
    <row r="82" spans="1:3" ht="13.5" thickBot="1" x14ac:dyDescent="0.25">
      <c r="A82" s="313" t="s">
        <v>12</v>
      </c>
      <c r="B82" s="314">
        <f>H21</f>
        <v>77</v>
      </c>
      <c r="C82" s="314">
        <f>+I21</f>
        <v>79</v>
      </c>
    </row>
    <row r="83" spans="1:3" x14ac:dyDescent="0.2">
      <c r="B83" s="29"/>
      <c r="C83" s="29"/>
    </row>
  </sheetData>
  <mergeCells count="14">
    <mergeCell ref="A72:C72"/>
    <mergeCell ref="B18:C18"/>
    <mergeCell ref="D18:E18"/>
    <mergeCell ref="F18:G18"/>
    <mergeCell ref="H18:I18"/>
    <mergeCell ref="J18:K18"/>
    <mergeCell ref="A29:C29"/>
    <mergeCell ref="A4:M4"/>
    <mergeCell ref="A7:M7"/>
    <mergeCell ref="B10:C10"/>
    <mergeCell ref="D10:E10"/>
    <mergeCell ref="F10:G10"/>
    <mergeCell ref="H10:I10"/>
    <mergeCell ref="J10:K10"/>
  </mergeCells>
  <pageMargins left="0.75" right="0.75" top="1" bottom="1" header="0" footer="0"/>
  <pageSetup paperSize="9" scale="6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M520"/>
  <sheetViews>
    <sheetView zoomScale="85" workbookViewId="0">
      <selection activeCell="L5" sqref="L5"/>
    </sheetView>
  </sheetViews>
  <sheetFormatPr baseColWidth="10" defaultRowHeight="12.75" x14ac:dyDescent="0.2"/>
  <cols>
    <col min="1" max="1" width="36.42578125" style="23" customWidth="1"/>
    <col min="2" max="2" width="14.140625" style="23" customWidth="1"/>
    <col min="3" max="256" width="11.42578125" style="23"/>
    <col min="257" max="257" width="36.42578125" style="23" customWidth="1"/>
    <col min="258" max="258" width="14.140625" style="23" customWidth="1"/>
    <col min="259" max="512" width="11.42578125" style="23"/>
    <col min="513" max="513" width="36.42578125" style="23" customWidth="1"/>
    <col min="514" max="514" width="14.140625" style="23" customWidth="1"/>
    <col min="515" max="768" width="11.42578125" style="23"/>
    <col min="769" max="769" width="36.42578125" style="23" customWidth="1"/>
    <col min="770" max="770" width="14.140625" style="23" customWidth="1"/>
    <col min="771" max="1024" width="11.42578125" style="23"/>
    <col min="1025" max="1025" width="36.42578125" style="23" customWidth="1"/>
    <col min="1026" max="1026" width="14.140625" style="23" customWidth="1"/>
    <col min="1027" max="1280" width="11.42578125" style="23"/>
    <col min="1281" max="1281" width="36.42578125" style="23" customWidth="1"/>
    <col min="1282" max="1282" width="14.140625" style="23" customWidth="1"/>
    <col min="1283" max="1536" width="11.42578125" style="23"/>
    <col min="1537" max="1537" width="36.42578125" style="23" customWidth="1"/>
    <col min="1538" max="1538" width="14.140625" style="23" customWidth="1"/>
    <col min="1539" max="1792" width="11.42578125" style="23"/>
    <col min="1793" max="1793" width="36.42578125" style="23" customWidth="1"/>
    <col min="1794" max="1794" width="14.140625" style="23" customWidth="1"/>
    <col min="1795" max="2048" width="11.42578125" style="23"/>
    <col min="2049" max="2049" width="36.42578125" style="23" customWidth="1"/>
    <col min="2050" max="2050" width="14.140625" style="23" customWidth="1"/>
    <col min="2051" max="2304" width="11.42578125" style="23"/>
    <col min="2305" max="2305" width="36.42578125" style="23" customWidth="1"/>
    <col min="2306" max="2306" width="14.140625" style="23" customWidth="1"/>
    <col min="2307" max="2560" width="11.42578125" style="23"/>
    <col min="2561" max="2561" width="36.42578125" style="23" customWidth="1"/>
    <col min="2562" max="2562" width="14.140625" style="23" customWidth="1"/>
    <col min="2563" max="2816" width="11.42578125" style="23"/>
    <col min="2817" max="2817" width="36.42578125" style="23" customWidth="1"/>
    <col min="2818" max="2818" width="14.140625" style="23" customWidth="1"/>
    <col min="2819" max="3072" width="11.42578125" style="23"/>
    <col min="3073" max="3073" width="36.42578125" style="23" customWidth="1"/>
    <col min="3074" max="3074" width="14.140625" style="23" customWidth="1"/>
    <col min="3075" max="3328" width="11.42578125" style="23"/>
    <col min="3329" max="3329" width="36.42578125" style="23" customWidth="1"/>
    <col min="3330" max="3330" width="14.140625" style="23" customWidth="1"/>
    <col min="3331" max="3584" width="11.42578125" style="23"/>
    <col min="3585" max="3585" width="36.42578125" style="23" customWidth="1"/>
    <col min="3586" max="3586" width="14.140625" style="23" customWidth="1"/>
    <col min="3587" max="3840" width="11.42578125" style="23"/>
    <col min="3841" max="3841" width="36.42578125" style="23" customWidth="1"/>
    <col min="3842" max="3842" width="14.140625" style="23" customWidth="1"/>
    <col min="3843" max="4096" width="11.42578125" style="23"/>
    <col min="4097" max="4097" width="36.42578125" style="23" customWidth="1"/>
    <col min="4098" max="4098" width="14.140625" style="23" customWidth="1"/>
    <col min="4099" max="4352" width="11.42578125" style="23"/>
    <col min="4353" max="4353" width="36.42578125" style="23" customWidth="1"/>
    <col min="4354" max="4354" width="14.140625" style="23" customWidth="1"/>
    <col min="4355" max="4608" width="11.42578125" style="23"/>
    <col min="4609" max="4609" width="36.42578125" style="23" customWidth="1"/>
    <col min="4610" max="4610" width="14.140625" style="23" customWidth="1"/>
    <col min="4611" max="4864" width="11.42578125" style="23"/>
    <col min="4865" max="4865" width="36.42578125" style="23" customWidth="1"/>
    <col min="4866" max="4866" width="14.140625" style="23" customWidth="1"/>
    <col min="4867" max="5120" width="11.42578125" style="23"/>
    <col min="5121" max="5121" width="36.42578125" style="23" customWidth="1"/>
    <col min="5122" max="5122" width="14.140625" style="23" customWidth="1"/>
    <col min="5123" max="5376" width="11.42578125" style="23"/>
    <col min="5377" max="5377" width="36.42578125" style="23" customWidth="1"/>
    <col min="5378" max="5378" width="14.140625" style="23" customWidth="1"/>
    <col min="5379" max="5632" width="11.42578125" style="23"/>
    <col min="5633" max="5633" width="36.42578125" style="23" customWidth="1"/>
    <col min="5634" max="5634" width="14.140625" style="23" customWidth="1"/>
    <col min="5635" max="5888" width="11.42578125" style="23"/>
    <col min="5889" max="5889" width="36.42578125" style="23" customWidth="1"/>
    <col min="5890" max="5890" width="14.140625" style="23" customWidth="1"/>
    <col min="5891" max="6144" width="11.42578125" style="23"/>
    <col min="6145" max="6145" width="36.42578125" style="23" customWidth="1"/>
    <col min="6146" max="6146" width="14.140625" style="23" customWidth="1"/>
    <col min="6147" max="6400" width="11.42578125" style="23"/>
    <col min="6401" max="6401" width="36.42578125" style="23" customWidth="1"/>
    <col min="6402" max="6402" width="14.140625" style="23" customWidth="1"/>
    <col min="6403" max="6656" width="11.42578125" style="23"/>
    <col min="6657" max="6657" width="36.42578125" style="23" customWidth="1"/>
    <col min="6658" max="6658" width="14.140625" style="23" customWidth="1"/>
    <col min="6659" max="6912" width="11.42578125" style="23"/>
    <col min="6913" max="6913" width="36.42578125" style="23" customWidth="1"/>
    <col min="6914" max="6914" width="14.140625" style="23" customWidth="1"/>
    <col min="6915" max="7168" width="11.42578125" style="23"/>
    <col min="7169" max="7169" width="36.42578125" style="23" customWidth="1"/>
    <col min="7170" max="7170" width="14.140625" style="23" customWidth="1"/>
    <col min="7171" max="7424" width="11.42578125" style="23"/>
    <col min="7425" max="7425" width="36.42578125" style="23" customWidth="1"/>
    <col min="7426" max="7426" width="14.140625" style="23" customWidth="1"/>
    <col min="7427" max="7680" width="11.42578125" style="23"/>
    <col min="7681" max="7681" width="36.42578125" style="23" customWidth="1"/>
    <col min="7682" max="7682" width="14.140625" style="23" customWidth="1"/>
    <col min="7683" max="7936" width="11.42578125" style="23"/>
    <col min="7937" max="7937" width="36.42578125" style="23" customWidth="1"/>
    <col min="7938" max="7938" width="14.140625" style="23" customWidth="1"/>
    <col min="7939" max="8192" width="11.42578125" style="23"/>
    <col min="8193" max="8193" width="36.42578125" style="23" customWidth="1"/>
    <col min="8194" max="8194" width="14.140625" style="23" customWidth="1"/>
    <col min="8195" max="8448" width="11.42578125" style="23"/>
    <col min="8449" max="8449" width="36.42578125" style="23" customWidth="1"/>
    <col min="8450" max="8450" width="14.140625" style="23" customWidth="1"/>
    <col min="8451" max="8704" width="11.42578125" style="23"/>
    <col min="8705" max="8705" width="36.42578125" style="23" customWidth="1"/>
    <col min="8706" max="8706" width="14.140625" style="23" customWidth="1"/>
    <col min="8707" max="8960" width="11.42578125" style="23"/>
    <col min="8961" max="8961" width="36.42578125" style="23" customWidth="1"/>
    <col min="8962" max="8962" width="14.140625" style="23" customWidth="1"/>
    <col min="8963" max="9216" width="11.42578125" style="23"/>
    <col min="9217" max="9217" width="36.42578125" style="23" customWidth="1"/>
    <col min="9218" max="9218" width="14.140625" style="23" customWidth="1"/>
    <col min="9219" max="9472" width="11.42578125" style="23"/>
    <col min="9473" max="9473" width="36.42578125" style="23" customWidth="1"/>
    <col min="9474" max="9474" width="14.140625" style="23" customWidth="1"/>
    <col min="9475" max="9728" width="11.42578125" style="23"/>
    <col min="9729" max="9729" width="36.42578125" style="23" customWidth="1"/>
    <col min="9730" max="9730" width="14.140625" style="23" customWidth="1"/>
    <col min="9731" max="9984" width="11.42578125" style="23"/>
    <col min="9985" max="9985" width="36.42578125" style="23" customWidth="1"/>
    <col min="9986" max="9986" width="14.140625" style="23" customWidth="1"/>
    <col min="9987" max="10240" width="11.42578125" style="23"/>
    <col min="10241" max="10241" width="36.42578125" style="23" customWidth="1"/>
    <col min="10242" max="10242" width="14.140625" style="23" customWidth="1"/>
    <col min="10243" max="10496" width="11.42578125" style="23"/>
    <col min="10497" max="10497" width="36.42578125" style="23" customWidth="1"/>
    <col min="10498" max="10498" width="14.140625" style="23" customWidth="1"/>
    <col min="10499" max="10752" width="11.42578125" style="23"/>
    <col min="10753" max="10753" width="36.42578125" style="23" customWidth="1"/>
    <col min="10754" max="10754" width="14.140625" style="23" customWidth="1"/>
    <col min="10755" max="11008" width="11.42578125" style="23"/>
    <col min="11009" max="11009" width="36.42578125" style="23" customWidth="1"/>
    <col min="11010" max="11010" width="14.140625" style="23" customWidth="1"/>
    <col min="11011" max="11264" width="11.42578125" style="23"/>
    <col min="11265" max="11265" width="36.42578125" style="23" customWidth="1"/>
    <col min="11266" max="11266" width="14.140625" style="23" customWidth="1"/>
    <col min="11267" max="11520" width="11.42578125" style="23"/>
    <col min="11521" max="11521" width="36.42578125" style="23" customWidth="1"/>
    <col min="11522" max="11522" width="14.140625" style="23" customWidth="1"/>
    <col min="11523" max="11776" width="11.42578125" style="23"/>
    <col min="11777" max="11777" width="36.42578125" style="23" customWidth="1"/>
    <col min="11778" max="11778" width="14.140625" style="23" customWidth="1"/>
    <col min="11779" max="12032" width="11.42578125" style="23"/>
    <col min="12033" max="12033" width="36.42578125" style="23" customWidth="1"/>
    <col min="12034" max="12034" width="14.140625" style="23" customWidth="1"/>
    <col min="12035" max="12288" width="11.42578125" style="23"/>
    <col min="12289" max="12289" width="36.42578125" style="23" customWidth="1"/>
    <col min="12290" max="12290" width="14.140625" style="23" customWidth="1"/>
    <col min="12291" max="12544" width="11.42578125" style="23"/>
    <col min="12545" max="12545" width="36.42578125" style="23" customWidth="1"/>
    <col min="12546" max="12546" width="14.140625" style="23" customWidth="1"/>
    <col min="12547" max="12800" width="11.42578125" style="23"/>
    <col min="12801" max="12801" width="36.42578125" style="23" customWidth="1"/>
    <col min="12802" max="12802" width="14.140625" style="23" customWidth="1"/>
    <col min="12803" max="13056" width="11.42578125" style="23"/>
    <col min="13057" max="13057" width="36.42578125" style="23" customWidth="1"/>
    <col min="13058" max="13058" width="14.140625" style="23" customWidth="1"/>
    <col min="13059" max="13312" width="11.42578125" style="23"/>
    <col min="13313" max="13313" width="36.42578125" style="23" customWidth="1"/>
    <col min="13314" max="13314" width="14.140625" style="23" customWidth="1"/>
    <col min="13315" max="13568" width="11.42578125" style="23"/>
    <col min="13569" max="13569" width="36.42578125" style="23" customWidth="1"/>
    <col min="13570" max="13570" width="14.140625" style="23" customWidth="1"/>
    <col min="13571" max="13824" width="11.42578125" style="23"/>
    <col min="13825" max="13825" width="36.42578125" style="23" customWidth="1"/>
    <col min="13826" max="13826" width="14.140625" style="23" customWidth="1"/>
    <col min="13827" max="14080" width="11.42578125" style="23"/>
    <col min="14081" max="14081" width="36.42578125" style="23" customWidth="1"/>
    <col min="14082" max="14082" width="14.140625" style="23" customWidth="1"/>
    <col min="14083" max="14336" width="11.42578125" style="23"/>
    <col min="14337" max="14337" width="36.42578125" style="23" customWidth="1"/>
    <col min="14338" max="14338" width="14.140625" style="23" customWidth="1"/>
    <col min="14339" max="14592" width="11.42578125" style="23"/>
    <col min="14593" max="14593" width="36.42578125" style="23" customWidth="1"/>
    <col min="14594" max="14594" width="14.140625" style="23" customWidth="1"/>
    <col min="14595" max="14848" width="11.42578125" style="23"/>
    <col min="14849" max="14849" width="36.42578125" style="23" customWidth="1"/>
    <col min="14850" max="14850" width="14.140625" style="23" customWidth="1"/>
    <col min="14851" max="15104" width="11.42578125" style="23"/>
    <col min="15105" max="15105" width="36.42578125" style="23" customWidth="1"/>
    <col min="15106" max="15106" width="14.140625" style="23" customWidth="1"/>
    <col min="15107" max="15360" width="11.42578125" style="23"/>
    <col min="15361" max="15361" width="36.42578125" style="23" customWidth="1"/>
    <col min="15362" max="15362" width="14.140625" style="23" customWidth="1"/>
    <col min="15363" max="15616" width="11.42578125" style="23"/>
    <col min="15617" max="15617" width="36.42578125" style="23" customWidth="1"/>
    <col min="15618" max="15618" width="14.140625" style="23" customWidth="1"/>
    <col min="15619" max="15872" width="11.42578125" style="23"/>
    <col min="15873" max="15873" width="36.42578125" style="23" customWidth="1"/>
    <col min="15874" max="15874" width="14.140625" style="23" customWidth="1"/>
    <col min="15875" max="16128" width="11.42578125" style="23"/>
    <col min="16129" max="16129" width="36.42578125" style="23" customWidth="1"/>
    <col min="16130" max="16130" width="14.140625" style="23" customWidth="1"/>
    <col min="16131" max="16384" width="11.42578125" style="23"/>
  </cols>
  <sheetData>
    <row r="6" spans="1:13" ht="15" x14ac:dyDescent="0.2">
      <c r="A6" s="783" t="s">
        <v>328</v>
      </c>
      <c r="B6" s="783"/>
      <c r="C6" s="783"/>
      <c r="D6" s="783"/>
      <c r="E6" s="783"/>
      <c r="F6" s="783"/>
      <c r="G6" s="783"/>
      <c r="H6" s="783"/>
      <c r="I6" s="783"/>
      <c r="J6" s="783"/>
      <c r="K6" s="783"/>
      <c r="L6" s="783"/>
      <c r="M6" s="783"/>
    </row>
    <row r="9" spans="1:13" x14ac:dyDescent="0.2">
      <c r="A9" s="777" t="s">
        <v>329</v>
      </c>
      <c r="B9" s="778"/>
      <c r="C9" s="778"/>
      <c r="D9" s="778"/>
      <c r="E9" s="778"/>
      <c r="F9" s="778"/>
      <c r="G9" s="778"/>
      <c r="H9" s="778"/>
      <c r="I9" s="778"/>
      <c r="J9" s="778"/>
      <c r="K9" s="778"/>
      <c r="L9" s="778"/>
      <c r="M9" s="778"/>
    </row>
    <row r="12" spans="1:13" ht="13.5" thickBot="1" x14ac:dyDescent="0.25"/>
    <row r="13" spans="1:13" ht="18.75" thickBot="1" x14ac:dyDescent="0.3">
      <c r="A13" s="800" t="s">
        <v>186</v>
      </c>
      <c r="B13" s="801"/>
      <c r="C13" s="767"/>
    </row>
    <row r="14" spans="1:13" x14ac:dyDescent="0.2">
      <c r="A14" s="315" t="s">
        <v>330</v>
      </c>
      <c r="B14" s="316">
        <v>3.9E-2</v>
      </c>
      <c r="F14" s="317"/>
      <c r="G14" s="178"/>
    </row>
    <row r="15" spans="1:13" x14ac:dyDescent="0.2">
      <c r="A15" s="315" t="s">
        <v>331</v>
      </c>
      <c r="B15" s="316">
        <v>0.16600000000000001</v>
      </c>
      <c r="F15" s="317"/>
      <c r="G15" s="178"/>
    </row>
    <row r="16" spans="1:13" x14ac:dyDescent="0.2">
      <c r="A16" s="315" t="s">
        <v>332</v>
      </c>
      <c r="B16" s="316">
        <v>0.23699999999999999</v>
      </c>
      <c r="F16" s="317"/>
      <c r="G16" s="178"/>
    </row>
    <row r="17" spans="1:12" x14ac:dyDescent="0.2">
      <c r="A17" s="315" t="s">
        <v>333</v>
      </c>
      <c r="B17" s="316">
        <v>0.248</v>
      </c>
      <c r="F17" s="317"/>
      <c r="G17" s="178"/>
    </row>
    <row r="18" spans="1:12" x14ac:dyDescent="0.2">
      <c r="A18" s="315" t="s">
        <v>334</v>
      </c>
      <c r="B18" s="316">
        <v>0.31</v>
      </c>
      <c r="F18" s="317"/>
      <c r="G18" s="178"/>
    </row>
    <row r="19" spans="1:12" x14ac:dyDescent="0.2">
      <c r="A19" s="315" t="s">
        <v>279</v>
      </c>
      <c r="B19" s="316">
        <v>1</v>
      </c>
      <c r="F19" s="317"/>
      <c r="G19" s="178"/>
    </row>
    <row r="20" spans="1:12" x14ac:dyDescent="0.2">
      <c r="A20" s="315" t="s">
        <v>335</v>
      </c>
      <c r="B20" s="318">
        <v>1953</v>
      </c>
      <c r="F20" s="317"/>
      <c r="G20" s="178"/>
      <c r="H20" s="178"/>
      <c r="I20" s="178"/>
      <c r="J20" s="178"/>
      <c r="K20" s="178"/>
      <c r="L20" s="178"/>
    </row>
    <row r="21" spans="1:12" x14ac:dyDescent="0.2">
      <c r="F21" s="319"/>
    </row>
    <row r="22" spans="1:12" x14ac:dyDescent="0.2">
      <c r="F22" s="319"/>
    </row>
    <row r="23" spans="1:12" x14ac:dyDescent="0.2">
      <c r="F23" s="319"/>
    </row>
    <row r="24" spans="1:12" x14ac:dyDescent="0.2">
      <c r="F24" s="319"/>
    </row>
    <row r="25" spans="1:12" x14ac:dyDescent="0.2">
      <c r="F25" s="319"/>
    </row>
    <row r="26" spans="1:12" x14ac:dyDescent="0.2">
      <c r="F26" s="319"/>
    </row>
    <row r="27" spans="1:12" x14ac:dyDescent="0.2">
      <c r="F27" s="320"/>
    </row>
    <row r="42" spans="1:5" ht="13.5" thickBot="1" x14ac:dyDescent="0.25"/>
    <row r="43" spans="1:5" ht="18.75" thickBot="1" x14ac:dyDescent="0.3">
      <c r="A43" s="800" t="s">
        <v>186</v>
      </c>
      <c r="B43" s="801"/>
      <c r="C43" s="767"/>
      <c r="E43" s="178"/>
    </row>
    <row r="44" spans="1:5" x14ac:dyDescent="0.2">
      <c r="A44" s="315" t="s">
        <v>336</v>
      </c>
      <c r="B44" s="316">
        <v>0.50600000000000001</v>
      </c>
      <c r="E44" s="178"/>
    </row>
    <row r="45" spans="1:5" x14ac:dyDescent="0.2">
      <c r="A45" s="315" t="s">
        <v>337</v>
      </c>
      <c r="B45" s="316">
        <v>0.49399999999999999</v>
      </c>
      <c r="E45" s="178"/>
    </row>
    <row r="46" spans="1:5" x14ac:dyDescent="0.2">
      <c r="A46" s="315" t="s">
        <v>279</v>
      </c>
      <c r="B46" s="316">
        <v>1</v>
      </c>
    </row>
    <row r="47" spans="1:5" x14ac:dyDescent="0.2">
      <c r="A47" s="315" t="s">
        <v>335</v>
      </c>
      <c r="B47" s="318">
        <f>$B$20</f>
        <v>1953</v>
      </c>
    </row>
    <row r="71" spans="1:11" ht="13.5" thickBot="1" x14ac:dyDescent="0.25"/>
    <row r="72" spans="1:11" ht="18.75" thickBot="1" x14ac:dyDescent="0.3">
      <c r="A72" s="800" t="s">
        <v>186</v>
      </c>
      <c r="B72" s="801"/>
      <c r="C72" s="767"/>
      <c r="G72" s="178"/>
      <c r="H72" s="178"/>
      <c r="I72" s="178"/>
      <c r="J72" s="178"/>
      <c r="K72" s="178"/>
    </row>
    <row r="73" spans="1:11" x14ac:dyDescent="0.2">
      <c r="A73" s="321" t="s">
        <v>338</v>
      </c>
      <c r="B73" s="316">
        <v>1E-3</v>
      </c>
      <c r="F73" s="178"/>
      <c r="G73" s="178"/>
      <c r="H73" s="178"/>
      <c r="I73" s="178"/>
      <c r="J73" s="178"/>
      <c r="K73" s="178"/>
    </row>
    <row r="74" spans="1:11" x14ac:dyDescent="0.2">
      <c r="A74" s="321" t="s">
        <v>556</v>
      </c>
      <c r="B74" s="316">
        <v>9.0999999999999998E-2</v>
      </c>
      <c r="F74" s="178"/>
      <c r="G74" s="178"/>
      <c r="H74" s="178"/>
      <c r="I74" s="178"/>
      <c r="J74" s="178"/>
      <c r="K74" s="178"/>
    </row>
    <row r="75" spans="1:11" x14ac:dyDescent="0.2">
      <c r="A75" s="321" t="s">
        <v>557</v>
      </c>
      <c r="B75" s="316">
        <v>0.33800000000000002</v>
      </c>
      <c r="F75" s="178"/>
      <c r="G75" s="178"/>
      <c r="H75" s="178"/>
      <c r="I75" s="178"/>
      <c r="J75" s="178"/>
      <c r="K75" s="178"/>
    </row>
    <row r="76" spans="1:11" x14ac:dyDescent="0.2">
      <c r="A76" s="321" t="s">
        <v>339</v>
      </c>
      <c r="B76" s="316">
        <v>0.56000000000000005</v>
      </c>
      <c r="F76" s="178"/>
      <c r="G76" s="178"/>
      <c r="H76" s="178"/>
      <c r="I76" s="178"/>
      <c r="J76" s="178"/>
      <c r="K76" s="178"/>
    </row>
    <row r="77" spans="1:11" x14ac:dyDescent="0.2">
      <c r="A77" s="321" t="s">
        <v>350</v>
      </c>
      <c r="B77" s="316">
        <v>0.01</v>
      </c>
      <c r="F77" s="178"/>
      <c r="G77" s="178"/>
      <c r="H77" s="178"/>
      <c r="I77" s="178"/>
      <c r="J77" s="178"/>
      <c r="K77" s="178"/>
    </row>
    <row r="78" spans="1:11" x14ac:dyDescent="0.2">
      <c r="A78" s="321" t="s">
        <v>279</v>
      </c>
      <c r="B78" s="316">
        <v>1</v>
      </c>
      <c r="F78" s="178"/>
      <c r="G78" s="178"/>
      <c r="H78" s="178"/>
    </row>
    <row r="79" spans="1:11" x14ac:dyDescent="0.2">
      <c r="A79" s="321" t="s">
        <v>335</v>
      </c>
      <c r="B79" s="318">
        <f>$B$20</f>
        <v>1953</v>
      </c>
      <c r="F79" s="178"/>
      <c r="G79" s="178"/>
      <c r="H79" s="178"/>
    </row>
    <row r="103" spans="1:3" ht="13.5" thickBot="1" x14ac:dyDescent="0.25"/>
    <row r="104" spans="1:3" ht="18.75" thickBot="1" x14ac:dyDescent="0.3">
      <c r="A104" s="800" t="s">
        <v>186</v>
      </c>
      <c r="B104" s="801"/>
      <c r="C104" s="767"/>
    </row>
    <row r="105" spans="1:3" x14ac:dyDescent="0.2">
      <c r="A105" s="321" t="s">
        <v>340</v>
      </c>
      <c r="B105" s="316">
        <v>0.68899999999999995</v>
      </c>
    </row>
    <row r="106" spans="1:3" x14ac:dyDescent="0.2">
      <c r="A106" s="321" t="s">
        <v>342</v>
      </c>
      <c r="B106" s="316">
        <v>0.13100000000000001</v>
      </c>
    </row>
    <row r="107" spans="1:3" x14ac:dyDescent="0.2">
      <c r="A107" s="321" t="s">
        <v>341</v>
      </c>
      <c r="B107" s="316">
        <v>9.4E-2</v>
      </c>
    </row>
    <row r="108" spans="1:3" x14ac:dyDescent="0.2">
      <c r="A108" s="321" t="s">
        <v>343</v>
      </c>
      <c r="B108" s="316">
        <v>3.6999999999999998E-2</v>
      </c>
    </row>
    <row r="109" spans="1:3" x14ac:dyDescent="0.2">
      <c r="A109" s="321" t="s">
        <v>344</v>
      </c>
      <c r="B109" s="316">
        <v>2.5999999999999999E-2</v>
      </c>
    </row>
    <row r="110" spans="1:3" x14ac:dyDescent="0.2">
      <c r="A110" s="321" t="s">
        <v>345</v>
      </c>
      <c r="B110" s="316">
        <v>1.2E-2</v>
      </c>
    </row>
    <row r="111" spans="1:3" x14ac:dyDescent="0.2">
      <c r="A111" s="321" t="s">
        <v>350</v>
      </c>
      <c r="B111" s="316">
        <v>1.0999999999999999E-2</v>
      </c>
    </row>
    <row r="112" spans="1:3" x14ac:dyDescent="0.2">
      <c r="A112" s="321" t="s">
        <v>279</v>
      </c>
      <c r="B112" s="316">
        <v>1</v>
      </c>
    </row>
    <row r="113" spans="1:6" x14ac:dyDescent="0.2">
      <c r="A113" s="321" t="s">
        <v>335</v>
      </c>
      <c r="B113" s="318">
        <f>$B$20</f>
        <v>1953</v>
      </c>
      <c r="F113" s="178"/>
    </row>
    <row r="140" spans="1:8" ht="13.5" thickBot="1" x14ac:dyDescent="0.25"/>
    <row r="141" spans="1:8" ht="18.75" thickBot="1" x14ac:dyDescent="0.3">
      <c r="A141" s="800" t="s">
        <v>186</v>
      </c>
      <c r="B141" s="801"/>
      <c r="C141" s="767"/>
      <c r="F141" s="178"/>
      <c r="G141" s="178"/>
      <c r="H141" s="178"/>
    </row>
    <row r="142" spans="1:8" x14ac:dyDescent="0.2">
      <c r="A142" s="315" t="s">
        <v>346</v>
      </c>
      <c r="B142" s="316">
        <v>7.2999999999999995E-2</v>
      </c>
      <c r="E142" s="178"/>
      <c r="F142" s="178"/>
      <c r="G142" s="178"/>
      <c r="H142" s="178"/>
    </row>
    <row r="143" spans="1:8" x14ac:dyDescent="0.2">
      <c r="A143" s="315" t="s">
        <v>347</v>
      </c>
      <c r="B143" s="316">
        <v>0.51400000000000001</v>
      </c>
      <c r="E143" s="178"/>
      <c r="F143" s="178"/>
      <c r="G143" s="178"/>
      <c r="H143" s="178"/>
    </row>
    <row r="144" spans="1:8" x14ac:dyDescent="0.2">
      <c r="A144" s="315" t="s">
        <v>348</v>
      </c>
      <c r="B144" s="316">
        <v>0.115</v>
      </c>
      <c r="E144" s="178"/>
      <c r="F144" s="178"/>
      <c r="G144" s="178"/>
      <c r="H144" s="178"/>
    </row>
    <row r="145" spans="1:8" x14ac:dyDescent="0.2">
      <c r="A145" s="315" t="s">
        <v>349</v>
      </c>
      <c r="B145" s="316">
        <v>2.1999999999999999E-2</v>
      </c>
      <c r="E145" s="178"/>
      <c r="F145" s="178"/>
      <c r="G145" s="178"/>
      <c r="H145" s="178"/>
    </row>
    <row r="146" spans="1:8" x14ac:dyDescent="0.2">
      <c r="A146" s="315" t="s">
        <v>350</v>
      </c>
      <c r="B146" s="316">
        <v>0.27600000000000002</v>
      </c>
      <c r="E146" s="178"/>
    </row>
    <row r="147" spans="1:8" x14ac:dyDescent="0.2">
      <c r="A147" s="315" t="s">
        <v>279</v>
      </c>
      <c r="B147" s="316">
        <v>1</v>
      </c>
      <c r="E147" s="178"/>
    </row>
    <row r="148" spans="1:8" x14ac:dyDescent="0.2">
      <c r="A148" s="321" t="s">
        <v>335</v>
      </c>
      <c r="B148" s="318">
        <f>$B$20</f>
        <v>1953</v>
      </c>
    </row>
    <row r="171" spans="1:13" x14ac:dyDescent="0.2">
      <c r="A171" s="777" t="s">
        <v>351</v>
      </c>
      <c r="B171" s="778"/>
      <c r="C171" s="778"/>
      <c r="D171" s="778"/>
      <c r="E171" s="778"/>
      <c r="F171" s="778"/>
      <c r="G171" s="778"/>
      <c r="H171" s="778"/>
      <c r="I171" s="778"/>
      <c r="J171" s="778"/>
      <c r="K171" s="778"/>
      <c r="L171" s="778"/>
      <c r="M171" s="778"/>
    </row>
    <row r="173" spans="1:13" x14ac:dyDescent="0.2">
      <c r="A173" s="777" t="s">
        <v>352</v>
      </c>
      <c r="B173" s="778"/>
      <c r="C173" s="778"/>
      <c r="D173" s="778"/>
      <c r="E173" s="778"/>
      <c r="F173" s="778"/>
      <c r="G173" s="778"/>
      <c r="H173" s="778"/>
      <c r="I173" s="778"/>
      <c r="J173" s="778"/>
      <c r="K173" s="778"/>
      <c r="L173" s="778"/>
      <c r="M173" s="778"/>
    </row>
    <row r="176" spans="1:13" ht="13.5" thickBot="1" x14ac:dyDescent="0.25"/>
    <row r="177" spans="1:7" ht="18.75" thickBot="1" x14ac:dyDescent="0.3">
      <c r="A177" s="800" t="s">
        <v>186</v>
      </c>
      <c r="B177" s="801"/>
      <c r="C177" s="767"/>
    </row>
    <row r="178" spans="1:7" x14ac:dyDescent="0.2">
      <c r="A178" s="315" t="s">
        <v>350</v>
      </c>
      <c r="B178" s="316">
        <v>6.0000000000000001E-3</v>
      </c>
    </row>
    <row r="179" spans="1:7" x14ac:dyDescent="0.2">
      <c r="A179" s="315" t="s">
        <v>353</v>
      </c>
      <c r="B179" s="316">
        <v>2.1000000000000001E-2</v>
      </c>
    </row>
    <row r="180" spans="1:7" x14ac:dyDescent="0.2">
      <c r="A180" s="315" t="s">
        <v>354</v>
      </c>
      <c r="B180" s="316">
        <v>7.0000000000000001E-3</v>
      </c>
    </row>
    <row r="181" spans="1:7" x14ac:dyDescent="0.2">
      <c r="A181" s="315" t="s">
        <v>357</v>
      </c>
      <c r="B181" s="316">
        <v>0.03</v>
      </c>
    </row>
    <row r="182" spans="1:7" x14ac:dyDescent="0.2">
      <c r="A182" s="315" t="s">
        <v>355</v>
      </c>
      <c r="B182" s="316">
        <v>3.6999999999999998E-2</v>
      </c>
    </row>
    <row r="183" spans="1:7" x14ac:dyDescent="0.2">
      <c r="A183" s="315" t="s">
        <v>359</v>
      </c>
      <c r="B183" s="316">
        <v>4.2999999999999997E-2</v>
      </c>
    </row>
    <row r="184" spans="1:7" x14ac:dyDescent="0.2">
      <c r="A184" s="315" t="s">
        <v>358</v>
      </c>
      <c r="B184" s="316">
        <v>5.8000000000000003E-2</v>
      </c>
    </row>
    <row r="185" spans="1:7" x14ac:dyDescent="0.2">
      <c r="A185" s="315" t="s">
        <v>356</v>
      </c>
      <c r="B185" s="316">
        <v>7.1999999999999995E-2</v>
      </c>
    </row>
    <row r="186" spans="1:7" x14ac:dyDescent="0.2">
      <c r="A186" s="315" t="s">
        <v>360</v>
      </c>
      <c r="B186" s="316">
        <v>0.72599999999999998</v>
      </c>
    </row>
    <row r="187" spans="1:7" x14ac:dyDescent="0.2">
      <c r="A187" s="321" t="s">
        <v>279</v>
      </c>
      <c r="B187" s="322">
        <v>1</v>
      </c>
      <c r="F187" s="178"/>
      <c r="G187" s="178"/>
    </row>
    <row r="188" spans="1:7" x14ac:dyDescent="0.2">
      <c r="A188" s="321" t="s">
        <v>335</v>
      </c>
      <c r="B188" s="318">
        <f>$B$20</f>
        <v>1953</v>
      </c>
    </row>
    <row r="209" spans="1:8" x14ac:dyDescent="0.2">
      <c r="A209" s="802"/>
      <c r="B209" s="802"/>
      <c r="C209" s="802"/>
      <c r="D209" s="802"/>
      <c r="E209" s="802"/>
      <c r="F209" s="802"/>
    </row>
    <row r="211" spans="1:8" ht="13.5" thickBot="1" x14ac:dyDescent="0.25"/>
    <row r="212" spans="1:8" ht="18.75" thickBot="1" x14ac:dyDescent="0.3">
      <c r="A212" s="800" t="s">
        <v>186</v>
      </c>
      <c r="B212" s="801"/>
      <c r="C212" s="767"/>
      <c r="E212" s="178"/>
      <c r="F212" s="178"/>
      <c r="G212" s="178"/>
      <c r="H212" s="178"/>
    </row>
    <row r="213" spans="1:8" x14ac:dyDescent="0.2">
      <c r="A213" s="315" t="s">
        <v>361</v>
      </c>
      <c r="B213" s="316">
        <v>0.46600000000000003</v>
      </c>
      <c r="E213" s="178"/>
      <c r="F213" s="178"/>
      <c r="G213" s="178"/>
      <c r="H213" s="178"/>
    </row>
    <row r="214" spans="1:8" x14ac:dyDescent="0.2">
      <c r="A214" s="315" t="s">
        <v>362</v>
      </c>
      <c r="B214" s="316">
        <v>0.38800000000000001</v>
      </c>
      <c r="E214" s="178"/>
      <c r="F214" s="178"/>
      <c r="G214" s="178"/>
      <c r="H214" s="178"/>
    </row>
    <row r="215" spans="1:8" x14ac:dyDescent="0.2">
      <c r="A215" s="315" t="s">
        <v>363</v>
      </c>
      <c r="B215" s="323">
        <v>0.14599999999999999</v>
      </c>
      <c r="E215" s="178"/>
      <c r="F215" s="178"/>
      <c r="G215" s="178"/>
      <c r="H215" s="178"/>
    </row>
    <row r="216" spans="1:8" x14ac:dyDescent="0.2">
      <c r="A216" s="315" t="s">
        <v>350</v>
      </c>
      <c r="B216" s="316">
        <v>0</v>
      </c>
      <c r="F216" s="178"/>
      <c r="G216" s="178"/>
      <c r="H216" s="178"/>
    </row>
    <row r="217" spans="1:8" x14ac:dyDescent="0.2">
      <c r="A217" s="321" t="s">
        <v>279</v>
      </c>
      <c r="B217" s="322">
        <v>1</v>
      </c>
      <c r="F217" s="178"/>
      <c r="G217" s="178"/>
      <c r="H217" s="178"/>
    </row>
    <row r="218" spans="1:8" x14ac:dyDescent="0.2">
      <c r="A218" s="321" t="s">
        <v>335</v>
      </c>
      <c r="B218" s="318">
        <f>$B$20</f>
        <v>1953</v>
      </c>
      <c r="F218" s="178"/>
      <c r="G218" s="178"/>
      <c r="H218" s="178"/>
    </row>
    <row r="219" spans="1:8" x14ac:dyDescent="0.2">
      <c r="F219" s="178"/>
      <c r="G219" s="178"/>
      <c r="H219" s="178"/>
    </row>
    <row r="220" spans="1:8" x14ac:dyDescent="0.2">
      <c r="G220" s="178"/>
    </row>
    <row r="240" ht="13.5" thickBot="1" x14ac:dyDescent="0.25"/>
    <row r="241" spans="1:9" ht="18.75" thickBot="1" x14ac:dyDescent="0.3">
      <c r="A241" s="800" t="s">
        <v>186</v>
      </c>
      <c r="B241" s="801"/>
      <c r="C241" s="767"/>
    </row>
    <row r="242" spans="1:9" ht="14.1" customHeight="1" x14ac:dyDescent="0.2">
      <c r="A242" s="321" t="s">
        <v>350</v>
      </c>
      <c r="B242" s="316">
        <v>1.4999999999999999E-2</v>
      </c>
      <c r="G242" s="178"/>
      <c r="H242" s="178"/>
      <c r="I242" s="178"/>
    </row>
    <row r="243" spans="1:9" ht="14.1" customHeight="1" x14ac:dyDescent="0.2">
      <c r="A243" s="324" t="s">
        <v>364</v>
      </c>
      <c r="B243" s="316">
        <v>1.4E-2</v>
      </c>
      <c r="G243" s="178"/>
      <c r="H243" s="178"/>
      <c r="I243" s="178"/>
    </row>
    <row r="244" spans="1:9" ht="14.1" customHeight="1" x14ac:dyDescent="0.2">
      <c r="A244" s="324" t="s">
        <v>365</v>
      </c>
      <c r="B244" s="316">
        <v>2.5000000000000001E-2</v>
      </c>
      <c r="I244" s="178"/>
    </row>
    <row r="245" spans="1:9" ht="14.1" customHeight="1" x14ac:dyDescent="0.2">
      <c r="A245" s="324" t="s">
        <v>366</v>
      </c>
      <c r="B245" s="316">
        <v>0.26600000000000001</v>
      </c>
      <c r="G245" s="178"/>
      <c r="H245" s="178"/>
      <c r="I245" s="178"/>
    </row>
    <row r="246" spans="1:9" ht="14.1" customHeight="1" x14ac:dyDescent="0.2">
      <c r="A246" s="324" t="s">
        <v>367</v>
      </c>
      <c r="B246" s="316">
        <v>0.72499999999999998</v>
      </c>
      <c r="G246" s="178"/>
      <c r="H246" s="178"/>
      <c r="I246" s="178"/>
    </row>
    <row r="247" spans="1:9" ht="14.1" customHeight="1" x14ac:dyDescent="0.2">
      <c r="A247" s="325" t="s">
        <v>279</v>
      </c>
      <c r="B247" s="326">
        <v>1</v>
      </c>
      <c r="F247" s="178"/>
      <c r="G247" s="178"/>
      <c r="H247" s="178"/>
      <c r="I247" s="178"/>
    </row>
    <row r="248" spans="1:9" ht="14.1" customHeight="1" x14ac:dyDescent="0.2">
      <c r="A248" s="321" t="s">
        <v>335</v>
      </c>
      <c r="B248" s="318">
        <f>$B$20</f>
        <v>1953</v>
      </c>
      <c r="F248" s="178"/>
      <c r="G248" s="178"/>
      <c r="H248" s="178"/>
      <c r="I248" s="178"/>
    </row>
    <row r="269" spans="1:3" ht="13.5" thickBot="1" x14ac:dyDescent="0.25"/>
    <row r="270" spans="1:3" ht="18.75" thickBot="1" x14ac:dyDescent="0.3">
      <c r="A270" s="800" t="s">
        <v>186</v>
      </c>
      <c r="B270" s="801"/>
      <c r="C270" s="767"/>
    </row>
    <row r="271" spans="1:3" x14ac:dyDescent="0.2">
      <c r="A271" s="315" t="s">
        <v>368</v>
      </c>
      <c r="B271" s="316">
        <v>0.71</v>
      </c>
    </row>
    <row r="272" spans="1:3" x14ac:dyDescent="0.2">
      <c r="A272" s="315" t="s">
        <v>369</v>
      </c>
      <c r="B272" s="316">
        <v>0.28999999999999998</v>
      </c>
    </row>
    <row r="273" spans="1:2" x14ac:dyDescent="0.2">
      <c r="A273" s="315" t="s">
        <v>279</v>
      </c>
      <c r="B273" s="316">
        <v>1</v>
      </c>
    </row>
    <row r="274" spans="1:2" x14ac:dyDescent="0.2">
      <c r="A274" s="321" t="s">
        <v>335</v>
      </c>
      <c r="B274" s="318">
        <f>$B$20</f>
        <v>1953</v>
      </c>
    </row>
    <row r="294" spans="1:3" ht="13.5" thickBot="1" x14ac:dyDescent="0.25"/>
    <row r="295" spans="1:3" ht="18.75" thickBot="1" x14ac:dyDescent="0.3">
      <c r="A295" s="800" t="s">
        <v>186</v>
      </c>
      <c r="B295" s="801"/>
      <c r="C295" s="767"/>
    </row>
    <row r="296" spans="1:3" x14ac:dyDescent="0.2">
      <c r="A296" s="315" t="s">
        <v>558</v>
      </c>
      <c r="B296" s="316">
        <v>0.82199999999999995</v>
      </c>
    </row>
    <row r="297" spans="1:3" x14ac:dyDescent="0.2">
      <c r="A297" s="315" t="s">
        <v>559</v>
      </c>
      <c r="B297" s="316">
        <v>0.17799999999999999</v>
      </c>
    </row>
    <row r="298" spans="1:3" x14ac:dyDescent="0.2">
      <c r="A298" s="315" t="s">
        <v>279</v>
      </c>
      <c r="B298" s="316">
        <v>1</v>
      </c>
    </row>
    <row r="299" spans="1:3" x14ac:dyDescent="0.2">
      <c r="A299" s="321" t="s">
        <v>335</v>
      </c>
      <c r="B299" s="318">
        <f>$B$20</f>
        <v>1953</v>
      </c>
    </row>
    <row r="325" spans="1:13" x14ac:dyDescent="0.2">
      <c r="A325" s="777" t="s">
        <v>370</v>
      </c>
      <c r="B325" s="778"/>
      <c r="C325" s="778"/>
      <c r="D325" s="778"/>
      <c r="E325" s="778"/>
      <c r="F325" s="778"/>
      <c r="G325" s="778"/>
      <c r="H325" s="778"/>
      <c r="I325" s="778"/>
      <c r="J325" s="778"/>
      <c r="K325" s="778"/>
      <c r="L325" s="778"/>
      <c r="M325" s="778"/>
    </row>
    <row r="327" spans="1:13" ht="13.5" thickBot="1" x14ac:dyDescent="0.25"/>
    <row r="328" spans="1:13" ht="18.75" thickBot="1" x14ac:dyDescent="0.3">
      <c r="A328" s="800" t="s">
        <v>186</v>
      </c>
      <c r="B328" s="801"/>
      <c r="C328" s="767"/>
    </row>
    <row r="329" spans="1:13" x14ac:dyDescent="0.2">
      <c r="A329" s="315" t="s">
        <v>350</v>
      </c>
      <c r="B329" s="316">
        <v>3.0000000000000001E-3</v>
      </c>
    </row>
    <row r="330" spans="1:13" x14ac:dyDescent="0.2">
      <c r="A330" s="315" t="s">
        <v>371</v>
      </c>
      <c r="B330" s="316">
        <v>3.9E-2</v>
      </c>
    </row>
    <row r="331" spans="1:13" x14ac:dyDescent="0.2">
      <c r="A331" s="315" t="s">
        <v>374</v>
      </c>
      <c r="B331" s="316">
        <v>4.0000000000000001E-3</v>
      </c>
    </row>
    <row r="332" spans="1:13" x14ac:dyDescent="0.2">
      <c r="A332" s="315" t="s">
        <v>372</v>
      </c>
      <c r="B332" s="316">
        <v>6.0000000000000001E-3</v>
      </c>
    </row>
    <row r="333" spans="1:13" x14ac:dyDescent="0.2">
      <c r="A333" s="315" t="s">
        <v>373</v>
      </c>
      <c r="B333" s="316">
        <v>7.0000000000000001E-3</v>
      </c>
    </row>
    <row r="334" spans="1:13" x14ac:dyDescent="0.2">
      <c r="A334" s="315" t="s">
        <v>375</v>
      </c>
      <c r="B334" s="316">
        <v>2.7E-2</v>
      </c>
    </row>
    <row r="335" spans="1:13" x14ac:dyDescent="0.2">
      <c r="A335" s="315" t="s">
        <v>376</v>
      </c>
      <c r="B335" s="316">
        <v>3.7999999999999999E-2</v>
      </c>
    </row>
    <row r="336" spans="1:13" x14ac:dyDescent="0.2">
      <c r="A336" s="315" t="s">
        <v>560</v>
      </c>
      <c r="B336" s="316">
        <v>4.2000000000000003E-2</v>
      </c>
    </row>
    <row r="337" spans="1:2" x14ac:dyDescent="0.2">
      <c r="A337" s="315" t="s">
        <v>377</v>
      </c>
      <c r="B337" s="316">
        <v>6.7000000000000004E-2</v>
      </c>
    </row>
    <row r="338" spans="1:2" x14ac:dyDescent="0.2">
      <c r="A338" s="315" t="s">
        <v>379</v>
      </c>
      <c r="B338" s="316">
        <v>0.106</v>
      </c>
    </row>
    <row r="339" spans="1:2" x14ac:dyDescent="0.2">
      <c r="A339" s="315" t="s">
        <v>561</v>
      </c>
      <c r="B339" s="316">
        <v>0.154</v>
      </c>
    </row>
    <row r="340" spans="1:2" x14ac:dyDescent="0.2">
      <c r="A340" s="315" t="s">
        <v>378</v>
      </c>
      <c r="B340" s="316">
        <v>0.184</v>
      </c>
    </row>
    <row r="341" spans="1:2" x14ac:dyDescent="0.2">
      <c r="A341" s="315" t="s">
        <v>380</v>
      </c>
      <c r="B341" s="316">
        <v>0.20899999999999999</v>
      </c>
    </row>
    <row r="342" spans="1:2" x14ac:dyDescent="0.2">
      <c r="A342" s="315" t="s">
        <v>382</v>
      </c>
      <c r="B342" s="316">
        <v>0.29799999999999999</v>
      </c>
    </row>
    <row r="343" spans="1:2" x14ac:dyDescent="0.2">
      <c r="A343" s="315" t="s">
        <v>381</v>
      </c>
      <c r="B343" s="316">
        <v>0.39</v>
      </c>
    </row>
    <row r="344" spans="1:2" x14ac:dyDescent="0.2">
      <c r="A344" s="315" t="s">
        <v>383</v>
      </c>
      <c r="B344" s="316">
        <v>0.45500000000000002</v>
      </c>
    </row>
    <row r="345" spans="1:2" x14ac:dyDescent="0.2">
      <c r="A345" s="315" t="s">
        <v>384</v>
      </c>
      <c r="B345" s="316">
        <v>0.51800000000000002</v>
      </c>
    </row>
    <row r="346" spans="1:2" x14ac:dyDescent="0.2">
      <c r="A346" s="315" t="s">
        <v>385</v>
      </c>
      <c r="B346" s="316">
        <v>0.67500000000000004</v>
      </c>
    </row>
    <row r="347" spans="1:2" x14ac:dyDescent="0.2">
      <c r="A347" s="321" t="s">
        <v>279</v>
      </c>
      <c r="B347" s="316">
        <f>SUM(B329:B346)</f>
        <v>3.2219999999999995</v>
      </c>
    </row>
    <row r="348" spans="1:2" x14ac:dyDescent="0.2">
      <c r="A348" s="321" t="s">
        <v>335</v>
      </c>
      <c r="B348" s="318">
        <f>$B$20</f>
        <v>1953</v>
      </c>
    </row>
    <row r="380" spans="1:3" ht="13.5" thickBot="1" x14ac:dyDescent="0.25"/>
    <row r="381" spans="1:3" ht="18.75" thickBot="1" x14ac:dyDescent="0.3">
      <c r="A381" s="800" t="s">
        <v>186</v>
      </c>
      <c r="B381" s="801"/>
      <c r="C381" s="767"/>
    </row>
    <row r="382" spans="1:3" x14ac:dyDescent="0.2">
      <c r="A382" s="324" t="s">
        <v>350</v>
      </c>
      <c r="B382" s="316">
        <v>4.0000000000000001E-3</v>
      </c>
    </row>
    <row r="383" spans="1:3" x14ac:dyDescent="0.2">
      <c r="A383" s="324" t="s">
        <v>386</v>
      </c>
      <c r="B383" s="316">
        <v>5.0999999999999997E-2</v>
      </c>
    </row>
    <row r="384" spans="1:3" x14ac:dyDescent="0.2">
      <c r="A384" s="324" t="s">
        <v>387</v>
      </c>
      <c r="B384" s="316">
        <v>2E-3</v>
      </c>
    </row>
    <row r="385" spans="1:2" x14ac:dyDescent="0.2">
      <c r="A385" s="324" t="s">
        <v>379</v>
      </c>
      <c r="B385" s="316">
        <v>4.0000000000000001E-3</v>
      </c>
    </row>
    <row r="386" spans="1:2" x14ac:dyDescent="0.2">
      <c r="A386" s="324" t="s">
        <v>388</v>
      </c>
      <c r="B386" s="316">
        <v>8.0000000000000002E-3</v>
      </c>
    </row>
    <row r="387" spans="1:2" x14ac:dyDescent="0.2">
      <c r="A387" s="324" t="s">
        <v>389</v>
      </c>
      <c r="B387" s="316">
        <v>2.8000000000000001E-2</v>
      </c>
    </row>
    <row r="388" spans="1:2" x14ac:dyDescent="0.2">
      <c r="A388" s="324" t="s">
        <v>390</v>
      </c>
      <c r="B388" s="316">
        <v>0.11799999999999999</v>
      </c>
    </row>
    <row r="389" spans="1:2" ht="38.25" x14ac:dyDescent="0.2">
      <c r="A389" s="324" t="s">
        <v>392</v>
      </c>
      <c r="B389" s="316">
        <v>0.21099999999999999</v>
      </c>
    </row>
    <row r="390" spans="1:2" x14ac:dyDescent="0.2">
      <c r="A390" s="324" t="s">
        <v>391</v>
      </c>
      <c r="B390" s="316">
        <v>0.24099999999999999</v>
      </c>
    </row>
    <row r="391" spans="1:2" x14ac:dyDescent="0.2">
      <c r="A391" s="324" t="s">
        <v>393</v>
      </c>
      <c r="B391" s="316">
        <v>0.33300000000000002</v>
      </c>
    </row>
    <row r="392" spans="1:2" x14ac:dyDescent="0.2">
      <c r="A392" s="327" t="s">
        <v>279</v>
      </c>
      <c r="B392" s="316">
        <v>1</v>
      </c>
    </row>
    <row r="393" spans="1:2" x14ac:dyDescent="0.2">
      <c r="A393" s="321" t="s">
        <v>335</v>
      </c>
      <c r="B393" s="318">
        <f>$B$20</f>
        <v>1953</v>
      </c>
    </row>
    <row r="426" spans="1:13" x14ac:dyDescent="0.2">
      <c r="A426" s="777" t="s">
        <v>394</v>
      </c>
      <c r="B426" s="778"/>
      <c r="C426" s="778"/>
      <c r="D426" s="778"/>
      <c r="E426" s="778"/>
      <c r="F426" s="778"/>
      <c r="G426" s="778"/>
      <c r="H426" s="778"/>
      <c r="I426" s="778"/>
      <c r="J426" s="778"/>
      <c r="K426" s="778"/>
      <c r="L426" s="778"/>
      <c r="M426" s="778"/>
    </row>
    <row r="428" spans="1:13" ht="13.5" thickBot="1" x14ac:dyDescent="0.25"/>
    <row r="429" spans="1:13" ht="18.75" thickBot="1" x14ac:dyDescent="0.3">
      <c r="A429" s="800" t="s">
        <v>186</v>
      </c>
      <c r="B429" s="801"/>
      <c r="C429" s="767"/>
    </row>
    <row r="430" spans="1:13" x14ac:dyDescent="0.2">
      <c r="A430" s="321" t="s">
        <v>395</v>
      </c>
      <c r="B430" s="321"/>
      <c r="E430" s="328"/>
      <c r="F430" s="329"/>
    </row>
    <row r="431" spans="1:13" x14ac:dyDescent="0.2">
      <c r="A431" s="324" t="s">
        <v>396</v>
      </c>
      <c r="B431" s="330">
        <v>8.0399999999999991</v>
      </c>
      <c r="E431" s="328"/>
      <c r="F431" s="329"/>
    </row>
    <row r="432" spans="1:13" x14ac:dyDescent="0.2">
      <c r="A432" s="324" t="s">
        <v>397</v>
      </c>
      <c r="B432" s="330">
        <v>8.07</v>
      </c>
      <c r="E432" s="328"/>
      <c r="F432" s="329"/>
    </row>
    <row r="433" spans="1:6" x14ac:dyDescent="0.2">
      <c r="A433" s="324" t="s">
        <v>398</v>
      </c>
      <c r="B433" s="330">
        <v>8.14</v>
      </c>
      <c r="E433" s="328"/>
      <c r="F433" s="329"/>
    </row>
    <row r="434" spans="1:6" x14ac:dyDescent="0.2">
      <c r="A434" s="324" t="s">
        <v>399</v>
      </c>
      <c r="B434" s="330">
        <v>8.17</v>
      </c>
      <c r="E434" s="328"/>
      <c r="F434" s="329"/>
    </row>
    <row r="435" spans="1:6" x14ac:dyDescent="0.2">
      <c r="A435" s="321" t="s">
        <v>402</v>
      </c>
      <c r="B435" s="330">
        <v>8.3699999999999992</v>
      </c>
      <c r="E435" s="328"/>
      <c r="F435" s="329"/>
    </row>
    <row r="436" spans="1:6" ht="12.75" customHeight="1" x14ac:dyDescent="0.2">
      <c r="A436" s="324" t="s">
        <v>633</v>
      </c>
      <c r="B436" s="330">
        <v>8.42</v>
      </c>
      <c r="E436" s="328"/>
      <c r="F436" s="329"/>
    </row>
    <row r="437" spans="1:6" ht="25.5" x14ac:dyDescent="0.2">
      <c r="A437" s="324" t="s">
        <v>614</v>
      </c>
      <c r="B437" s="330">
        <v>8.4499999999999993</v>
      </c>
      <c r="E437" s="328"/>
      <c r="F437" s="329"/>
    </row>
    <row r="438" spans="1:6" ht="13.5" customHeight="1" x14ac:dyDescent="0.2">
      <c r="A438" s="324" t="s">
        <v>401</v>
      </c>
      <c r="B438" s="330">
        <v>8.49</v>
      </c>
      <c r="E438" s="328"/>
      <c r="F438" s="329"/>
    </row>
    <row r="439" spans="1:6" x14ac:dyDescent="0.2">
      <c r="A439" s="324" t="s">
        <v>400</v>
      </c>
      <c r="B439" s="330">
        <v>8.51</v>
      </c>
      <c r="E439" s="328"/>
      <c r="F439" s="329"/>
    </row>
    <row r="440" spans="1:6" x14ac:dyDescent="0.2">
      <c r="A440" s="324" t="s">
        <v>405</v>
      </c>
      <c r="B440" s="330">
        <v>8.59</v>
      </c>
    </row>
    <row r="441" spans="1:6" x14ac:dyDescent="0.2">
      <c r="A441" s="324" t="s">
        <v>403</v>
      </c>
      <c r="B441" s="330">
        <v>8.67</v>
      </c>
    </row>
    <row r="442" spans="1:6" ht="15.75" customHeight="1" x14ac:dyDescent="0.2">
      <c r="A442" s="324" t="s">
        <v>404</v>
      </c>
      <c r="B442" s="330">
        <v>8.68</v>
      </c>
    </row>
    <row r="474" spans="1:10" ht="13.5" thickBot="1" x14ac:dyDescent="0.25"/>
    <row r="475" spans="1:10" ht="15" x14ac:dyDescent="0.2">
      <c r="A475" s="98"/>
      <c r="B475" s="331" t="s">
        <v>24</v>
      </c>
      <c r="C475" s="332"/>
      <c r="D475" s="332"/>
      <c r="E475" s="332"/>
      <c r="F475" s="332"/>
      <c r="G475" s="332"/>
      <c r="H475" s="332"/>
      <c r="I475" s="333"/>
      <c r="J475" s="98"/>
    </row>
    <row r="476" spans="1:10" ht="13.5" thickBot="1" x14ac:dyDescent="0.25">
      <c r="A476" s="98"/>
      <c r="B476" s="334" t="s">
        <v>25</v>
      </c>
      <c r="C476" s="335"/>
      <c r="D476" s="335"/>
      <c r="E476" s="335"/>
      <c r="F476" s="335"/>
      <c r="G476" s="335"/>
      <c r="H476" s="335"/>
      <c r="I476" s="336"/>
      <c r="J476" s="98"/>
    </row>
    <row r="477" spans="1:10" ht="13.5" thickBot="1" x14ac:dyDescent="0.25">
      <c r="A477" s="98"/>
      <c r="B477" s="337"/>
      <c r="C477" s="337"/>
      <c r="D477" s="337"/>
      <c r="E477" s="337"/>
      <c r="F477" s="337"/>
      <c r="G477" s="337"/>
      <c r="H477" s="337"/>
      <c r="I477" s="337"/>
      <c r="J477" s="98"/>
    </row>
    <row r="478" spans="1:10" x14ac:dyDescent="0.2">
      <c r="A478" s="98"/>
      <c r="B478" s="338" t="s">
        <v>406</v>
      </c>
      <c r="C478" s="332"/>
      <c r="D478" s="332"/>
      <c r="E478" s="332"/>
      <c r="F478" s="332"/>
      <c r="G478" s="332"/>
      <c r="H478" s="332"/>
      <c r="I478" s="333"/>
      <c r="J478" s="98"/>
    </row>
    <row r="479" spans="1:10" x14ac:dyDescent="0.2">
      <c r="A479" s="98"/>
      <c r="B479" s="183" t="s">
        <v>407</v>
      </c>
      <c r="I479" s="339"/>
      <c r="J479" s="98"/>
    </row>
    <row r="480" spans="1:10" ht="15.75" thickBot="1" x14ac:dyDescent="0.25">
      <c r="A480" s="98"/>
      <c r="B480" s="340" t="s">
        <v>618</v>
      </c>
      <c r="C480" s="341"/>
      <c r="D480" s="341"/>
      <c r="E480" s="341"/>
      <c r="F480" s="341"/>
      <c r="G480" s="341"/>
      <c r="H480" s="341"/>
      <c r="I480" s="342"/>
      <c r="J480" s="343"/>
    </row>
    <row r="481" spans="1:12" ht="13.5" thickBot="1" x14ac:dyDescent="0.25">
      <c r="A481" s="344" t="s">
        <v>408</v>
      </c>
      <c r="B481" s="345"/>
      <c r="C481" s="345"/>
      <c r="D481" s="345"/>
      <c r="E481" s="345"/>
      <c r="F481" s="345"/>
      <c r="G481" s="345"/>
      <c r="H481" s="345"/>
      <c r="I481" s="345"/>
      <c r="J481" s="345"/>
      <c r="K481" s="346"/>
      <c r="L481" s="346"/>
    </row>
    <row r="482" spans="1:12" x14ac:dyDescent="0.2">
      <c r="A482" s="347"/>
      <c r="B482" s="348"/>
      <c r="C482" s="348"/>
      <c r="D482" s="348"/>
      <c r="E482" s="348"/>
      <c r="F482" s="348"/>
      <c r="G482" s="348"/>
      <c r="H482" s="348"/>
      <c r="I482" s="348"/>
      <c r="J482" s="348"/>
      <c r="K482" s="349"/>
    </row>
    <row r="483" spans="1:12" x14ac:dyDescent="0.2">
      <c r="A483" s="350"/>
      <c r="B483" s="98"/>
      <c r="C483" s="98"/>
      <c r="D483" s="98"/>
      <c r="E483" s="98"/>
      <c r="F483" s="98"/>
      <c r="G483" s="98"/>
      <c r="H483" s="98"/>
      <c r="I483" s="98"/>
      <c r="J483" s="98"/>
      <c r="K483" s="339"/>
    </row>
    <row r="484" spans="1:12" x14ac:dyDescent="0.2">
      <c r="A484" s="183" t="s">
        <v>409</v>
      </c>
      <c r="K484" s="339"/>
    </row>
    <row r="485" spans="1:12" x14ac:dyDescent="0.2">
      <c r="A485" s="351" t="s">
        <v>410</v>
      </c>
      <c r="B485" s="23" t="s">
        <v>411</v>
      </c>
      <c r="K485" s="339"/>
    </row>
    <row r="486" spans="1:12" x14ac:dyDescent="0.2">
      <c r="A486" s="351" t="s">
        <v>412</v>
      </c>
      <c r="B486" s="23" t="s">
        <v>413</v>
      </c>
      <c r="K486" s="339"/>
    </row>
    <row r="487" spans="1:12" x14ac:dyDescent="0.2">
      <c r="A487" s="351" t="s">
        <v>414</v>
      </c>
      <c r="B487" s="23" t="s">
        <v>415</v>
      </c>
      <c r="K487" s="339"/>
    </row>
    <row r="488" spans="1:12" x14ac:dyDescent="0.2">
      <c r="A488" s="351" t="s">
        <v>416</v>
      </c>
      <c r="B488" s="23" t="s">
        <v>417</v>
      </c>
      <c r="K488" s="339"/>
    </row>
    <row r="489" spans="1:12" ht="12.75" customHeight="1" x14ac:dyDescent="0.2">
      <c r="A489" s="809" t="s">
        <v>418</v>
      </c>
      <c r="B489" s="810" t="s">
        <v>419</v>
      </c>
      <c r="C489" s="810"/>
      <c r="D489" s="810"/>
      <c r="E489" s="810"/>
      <c r="F489" s="810"/>
      <c r="G489" s="810"/>
      <c r="H489" s="810"/>
      <c r="I489" s="810"/>
      <c r="J489" s="810"/>
      <c r="K489" s="352"/>
    </row>
    <row r="490" spans="1:12" x14ac:dyDescent="0.2">
      <c r="A490" s="809"/>
      <c r="B490" s="810"/>
      <c r="C490" s="810"/>
      <c r="D490" s="810"/>
      <c r="E490" s="810"/>
      <c r="F490" s="810"/>
      <c r="G490" s="810"/>
      <c r="H490" s="810"/>
      <c r="I490" s="810"/>
      <c r="J490" s="810"/>
      <c r="K490" s="352"/>
    </row>
    <row r="491" spans="1:12" x14ac:dyDescent="0.2">
      <c r="A491" s="351" t="s">
        <v>420</v>
      </c>
      <c r="B491" s="23" t="s">
        <v>421</v>
      </c>
      <c r="K491" s="339"/>
    </row>
    <row r="492" spans="1:12" ht="13.5" thickBot="1" x14ac:dyDescent="0.25">
      <c r="A492" s="353" t="s">
        <v>422</v>
      </c>
      <c r="B492" s="341" t="s">
        <v>423</v>
      </c>
      <c r="C492" s="341"/>
      <c r="D492" s="341"/>
      <c r="E492" s="341"/>
      <c r="F492" s="341"/>
      <c r="G492" s="341"/>
      <c r="H492" s="341"/>
      <c r="I492" s="341"/>
      <c r="J492" s="341"/>
      <c r="K492" s="342"/>
    </row>
    <row r="493" spans="1:12" ht="13.5" thickBot="1" x14ac:dyDescent="0.25">
      <c r="A493" s="98"/>
      <c r="B493" s="98"/>
      <c r="C493" s="98"/>
      <c r="D493" s="98"/>
      <c r="E493" s="98"/>
      <c r="F493" s="98"/>
      <c r="G493" s="98"/>
      <c r="H493" s="98"/>
      <c r="I493" s="98"/>
      <c r="J493" s="98"/>
    </row>
    <row r="494" spans="1:12" x14ac:dyDescent="0.2">
      <c r="A494" s="354" t="s">
        <v>424</v>
      </c>
      <c r="B494" s="355"/>
      <c r="C494" s="356"/>
      <c r="D494" s="356"/>
      <c r="E494" s="356"/>
      <c r="F494" s="356"/>
      <c r="G494" s="356"/>
      <c r="H494" s="356"/>
      <c r="I494" s="357"/>
      <c r="J494" s="98"/>
    </row>
    <row r="495" spans="1:12" x14ac:dyDescent="0.2">
      <c r="A495" s="351" t="s">
        <v>425</v>
      </c>
      <c r="B495" s="23" t="s">
        <v>426</v>
      </c>
      <c r="I495" s="339"/>
      <c r="J495" s="98"/>
    </row>
    <row r="496" spans="1:12" ht="24" customHeight="1" x14ac:dyDescent="0.2">
      <c r="A496" s="351" t="s">
        <v>427</v>
      </c>
      <c r="B496" s="810" t="s">
        <v>555</v>
      </c>
      <c r="C496" s="810"/>
      <c r="D496" s="810"/>
      <c r="E496" s="810"/>
      <c r="F496" s="810"/>
      <c r="G496" s="810"/>
      <c r="H496" s="810"/>
      <c r="I496" s="811"/>
      <c r="J496" s="98"/>
    </row>
    <row r="497" spans="1:10" ht="15" x14ac:dyDescent="0.25">
      <c r="A497" s="351" t="s">
        <v>428</v>
      </c>
      <c r="B497" s="23" t="s">
        <v>429</v>
      </c>
      <c r="E497" s="358"/>
      <c r="I497" s="339"/>
      <c r="J497" s="98"/>
    </row>
    <row r="498" spans="1:10" x14ac:dyDescent="0.2">
      <c r="A498" s="351" t="s">
        <v>430</v>
      </c>
      <c r="B498" s="23" t="s">
        <v>431</v>
      </c>
      <c r="I498" s="339"/>
      <c r="J498" s="98"/>
    </row>
    <row r="499" spans="1:10" x14ac:dyDescent="0.2">
      <c r="A499" s="351" t="s">
        <v>432</v>
      </c>
      <c r="B499" s="23" t="s">
        <v>433</v>
      </c>
      <c r="I499" s="339"/>
      <c r="J499" s="98"/>
    </row>
    <row r="500" spans="1:10" ht="15" x14ac:dyDescent="0.25">
      <c r="A500" s="351" t="s">
        <v>434</v>
      </c>
      <c r="B500" s="23" t="s">
        <v>435</v>
      </c>
      <c r="E500" s="358"/>
      <c r="I500" s="339"/>
      <c r="J500" s="98"/>
    </row>
    <row r="501" spans="1:10" ht="12.75" customHeight="1" x14ac:dyDescent="0.2">
      <c r="A501" s="351" t="s">
        <v>436</v>
      </c>
      <c r="B501" s="805" t="s">
        <v>569</v>
      </c>
      <c r="C501" s="805"/>
      <c r="D501" s="805"/>
      <c r="E501" s="805"/>
      <c r="F501" s="805"/>
      <c r="G501" s="805"/>
      <c r="H501" s="805"/>
      <c r="I501" s="806"/>
      <c r="J501" s="98"/>
    </row>
    <row r="502" spans="1:10" ht="13.5" thickBot="1" x14ac:dyDescent="0.25">
      <c r="A502" s="353"/>
      <c r="B502" s="807"/>
      <c r="C502" s="807"/>
      <c r="D502" s="807"/>
      <c r="E502" s="807"/>
      <c r="F502" s="807"/>
      <c r="G502" s="807"/>
      <c r="H502" s="807"/>
      <c r="I502" s="808"/>
      <c r="J502" s="98"/>
    </row>
    <row r="503" spans="1:10" ht="15.75" thickBot="1" x14ac:dyDescent="0.25">
      <c r="A503" s="98"/>
      <c r="B503" s="98"/>
      <c r="C503" s="359"/>
      <c r="D503" s="98"/>
      <c r="E503" s="98"/>
      <c r="F503" s="98"/>
      <c r="G503" s="98"/>
      <c r="H503" s="98"/>
      <c r="I503" s="98"/>
      <c r="J503" s="98"/>
    </row>
    <row r="504" spans="1:10" x14ac:dyDescent="0.2">
      <c r="A504" s="360" t="s">
        <v>176</v>
      </c>
      <c r="B504" s="355"/>
      <c r="C504" s="355"/>
      <c r="D504" s="355"/>
      <c r="E504" s="355"/>
      <c r="F504" s="355"/>
      <c r="G504" s="355"/>
      <c r="H504" s="356"/>
      <c r="I504" s="356"/>
      <c r="J504" s="357"/>
    </row>
    <row r="505" spans="1:10" x14ac:dyDescent="0.2">
      <c r="A505" s="351" t="s">
        <v>437</v>
      </c>
      <c r="B505" s="23" t="s">
        <v>438</v>
      </c>
      <c r="H505" s="98"/>
      <c r="I505" s="98"/>
      <c r="J505" s="361"/>
    </row>
    <row r="506" spans="1:10" x14ac:dyDescent="0.2">
      <c r="A506" s="351" t="s">
        <v>439</v>
      </c>
      <c r="B506" s="23" t="s">
        <v>440</v>
      </c>
      <c r="H506" s="98"/>
      <c r="I506" s="98"/>
      <c r="J506" s="361"/>
    </row>
    <row r="507" spans="1:10" ht="15" x14ac:dyDescent="0.25">
      <c r="A507" s="351" t="s">
        <v>441</v>
      </c>
      <c r="B507" s="23" t="s">
        <v>442</v>
      </c>
      <c r="E507" s="358"/>
      <c r="H507" s="98"/>
      <c r="I507" s="98"/>
      <c r="J507" s="361"/>
    </row>
    <row r="508" spans="1:10" s="363" customFormat="1" ht="12.75" customHeight="1" x14ac:dyDescent="0.2">
      <c r="A508" s="362" t="s">
        <v>443</v>
      </c>
      <c r="B508" s="803" t="s">
        <v>630</v>
      </c>
      <c r="C508" s="803"/>
      <c r="D508" s="803"/>
      <c r="E508" s="803"/>
      <c r="F508" s="803"/>
      <c r="G508" s="803"/>
      <c r="H508" s="803"/>
      <c r="I508" s="803"/>
      <c r="J508" s="804"/>
    </row>
    <row r="509" spans="1:10" ht="15" x14ac:dyDescent="0.25">
      <c r="A509" s="351" t="s">
        <v>434</v>
      </c>
      <c r="B509" s="23" t="s">
        <v>444</v>
      </c>
      <c r="E509" s="358"/>
      <c r="H509" s="98"/>
      <c r="I509" s="98"/>
      <c r="J509" s="361"/>
    </row>
    <row r="510" spans="1:10" ht="12.75" customHeight="1" x14ac:dyDescent="0.2">
      <c r="A510" s="351" t="s">
        <v>436</v>
      </c>
      <c r="B510" s="805" t="s">
        <v>631</v>
      </c>
      <c r="C510" s="805"/>
      <c r="D510" s="805"/>
      <c r="E510" s="805"/>
      <c r="F510" s="805"/>
      <c r="G510" s="805"/>
      <c r="H510" s="805"/>
      <c r="I510" s="805"/>
      <c r="J510" s="806"/>
    </row>
    <row r="511" spans="1:10" ht="13.5" thickBot="1" x14ac:dyDescent="0.25">
      <c r="A511" s="364"/>
      <c r="B511" s="807"/>
      <c r="C511" s="807"/>
      <c r="D511" s="807"/>
      <c r="E511" s="807"/>
      <c r="F511" s="807"/>
      <c r="G511" s="807"/>
      <c r="H511" s="807"/>
      <c r="I511" s="807"/>
      <c r="J511" s="808"/>
    </row>
    <row r="514" spans="1:1" x14ac:dyDescent="0.2">
      <c r="A514" s="108" t="s">
        <v>445</v>
      </c>
    </row>
    <row r="515" spans="1:1" x14ac:dyDescent="0.2">
      <c r="A515" s="23" t="s">
        <v>446</v>
      </c>
    </row>
    <row r="516" spans="1:1" x14ac:dyDescent="0.2">
      <c r="A516" s="23" t="s">
        <v>447</v>
      </c>
    </row>
    <row r="517" spans="1:1" x14ac:dyDescent="0.2">
      <c r="A517" s="23" t="s">
        <v>448</v>
      </c>
    </row>
    <row r="519" spans="1:1" x14ac:dyDescent="0.2">
      <c r="A519" s="108" t="s">
        <v>449</v>
      </c>
    </row>
    <row r="520" spans="1:1" x14ac:dyDescent="0.2">
      <c r="A520" s="23" t="s">
        <v>450</v>
      </c>
    </row>
  </sheetData>
  <sortState ref="A431:B442">
    <sortCondition ref="B431:B442"/>
  </sortState>
  <mergeCells count="31">
    <mergeCell ref="B508:J508"/>
    <mergeCell ref="B510:J511"/>
    <mergeCell ref="A381:C381"/>
    <mergeCell ref="A426:G426"/>
    <mergeCell ref="A429:C429"/>
    <mergeCell ref="A489:A490"/>
    <mergeCell ref="B489:J490"/>
    <mergeCell ref="B501:I502"/>
    <mergeCell ref="B496:I496"/>
    <mergeCell ref="H426:M426"/>
    <mergeCell ref="A328:C328"/>
    <mergeCell ref="A104:C104"/>
    <mergeCell ref="A141:C141"/>
    <mergeCell ref="A171:G171"/>
    <mergeCell ref="H171:M171"/>
    <mergeCell ref="A173:G173"/>
    <mergeCell ref="A177:C177"/>
    <mergeCell ref="A209:F209"/>
    <mergeCell ref="A212:C212"/>
    <mergeCell ref="A241:C241"/>
    <mergeCell ref="A270:C270"/>
    <mergeCell ref="A325:G325"/>
    <mergeCell ref="A295:C295"/>
    <mergeCell ref="H173:M173"/>
    <mergeCell ref="H325:M325"/>
    <mergeCell ref="A72:C72"/>
    <mergeCell ref="A6:M6"/>
    <mergeCell ref="A9:G9"/>
    <mergeCell ref="H9:M9"/>
    <mergeCell ref="A13:C13"/>
    <mergeCell ref="A43:C43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topLeftCell="C1" zoomScale="75" zoomScaleNormal="100" workbookViewId="0">
      <selection activeCell="L5" sqref="L5"/>
    </sheetView>
  </sheetViews>
  <sheetFormatPr baseColWidth="10" defaultRowHeight="12.75" x14ac:dyDescent="0.2"/>
  <cols>
    <col min="1" max="1" width="11.42578125" style="23"/>
    <col min="2" max="2" width="25.42578125" style="23" customWidth="1"/>
    <col min="3" max="3" width="13" style="23" bestFit="1" customWidth="1"/>
    <col min="4" max="4" width="12.5703125" style="23" bestFit="1" customWidth="1"/>
    <col min="5" max="5" width="12" style="23" bestFit="1" customWidth="1"/>
    <col min="6" max="6" width="11.5703125" style="23" bestFit="1" customWidth="1"/>
    <col min="7" max="7" width="12.5703125" style="23" bestFit="1" customWidth="1"/>
    <col min="8" max="9" width="11.5703125" style="23" bestFit="1" customWidth="1"/>
    <col min="10" max="10" width="12" style="23" bestFit="1" customWidth="1"/>
    <col min="11" max="11" width="11.5703125" style="23" customWidth="1"/>
    <col min="12" max="12" width="14.140625" style="23" customWidth="1"/>
    <col min="13" max="13" width="15" style="23" customWidth="1"/>
    <col min="14" max="14" width="13" style="23" customWidth="1"/>
    <col min="15" max="16" width="14.85546875" style="23" bestFit="1" customWidth="1"/>
    <col min="17" max="257" width="11.42578125" style="23"/>
    <col min="258" max="258" width="25.42578125" style="23" customWidth="1"/>
    <col min="259" max="259" width="13" style="23" bestFit="1" customWidth="1"/>
    <col min="260" max="260" width="12.5703125" style="23" bestFit="1" customWidth="1"/>
    <col min="261" max="261" width="12" style="23" bestFit="1" customWidth="1"/>
    <col min="262" max="262" width="11.5703125" style="23" bestFit="1" customWidth="1"/>
    <col min="263" max="263" width="12.5703125" style="23" bestFit="1" customWidth="1"/>
    <col min="264" max="265" width="11.5703125" style="23" bestFit="1" customWidth="1"/>
    <col min="266" max="266" width="12" style="23" bestFit="1" customWidth="1"/>
    <col min="267" max="267" width="11.5703125" style="23" customWidth="1"/>
    <col min="268" max="268" width="14.140625" style="23" customWidth="1"/>
    <col min="269" max="269" width="16.140625" style="23" customWidth="1"/>
    <col min="270" max="270" width="13" style="23" customWidth="1"/>
    <col min="271" max="272" width="14.85546875" style="23" bestFit="1" customWidth="1"/>
    <col min="273" max="513" width="11.42578125" style="23"/>
    <col min="514" max="514" width="25.42578125" style="23" customWidth="1"/>
    <col min="515" max="515" width="13" style="23" bestFit="1" customWidth="1"/>
    <col min="516" max="516" width="12.5703125" style="23" bestFit="1" customWidth="1"/>
    <col min="517" max="517" width="12" style="23" bestFit="1" customWidth="1"/>
    <col min="518" max="518" width="11.5703125" style="23" bestFit="1" customWidth="1"/>
    <col min="519" max="519" width="12.5703125" style="23" bestFit="1" customWidth="1"/>
    <col min="520" max="521" width="11.5703125" style="23" bestFit="1" customWidth="1"/>
    <col min="522" max="522" width="12" style="23" bestFit="1" customWidth="1"/>
    <col min="523" max="523" width="11.5703125" style="23" customWidth="1"/>
    <col min="524" max="524" width="14.140625" style="23" customWidth="1"/>
    <col min="525" max="525" width="16.140625" style="23" customWidth="1"/>
    <col min="526" max="526" width="13" style="23" customWidth="1"/>
    <col min="527" max="528" width="14.85546875" style="23" bestFit="1" customWidth="1"/>
    <col min="529" max="769" width="11.42578125" style="23"/>
    <col min="770" max="770" width="25.42578125" style="23" customWidth="1"/>
    <col min="771" max="771" width="13" style="23" bestFit="1" customWidth="1"/>
    <col min="772" max="772" width="12.5703125" style="23" bestFit="1" customWidth="1"/>
    <col min="773" max="773" width="12" style="23" bestFit="1" customWidth="1"/>
    <col min="774" max="774" width="11.5703125" style="23" bestFit="1" customWidth="1"/>
    <col min="775" max="775" width="12.5703125" style="23" bestFit="1" customWidth="1"/>
    <col min="776" max="777" width="11.5703125" style="23" bestFit="1" customWidth="1"/>
    <col min="778" max="778" width="12" style="23" bestFit="1" customWidth="1"/>
    <col min="779" max="779" width="11.5703125" style="23" customWidth="1"/>
    <col min="780" max="780" width="14.140625" style="23" customWidth="1"/>
    <col min="781" max="781" width="16.140625" style="23" customWidth="1"/>
    <col min="782" max="782" width="13" style="23" customWidth="1"/>
    <col min="783" max="784" width="14.85546875" style="23" bestFit="1" customWidth="1"/>
    <col min="785" max="1025" width="11.42578125" style="23"/>
    <col min="1026" max="1026" width="25.42578125" style="23" customWidth="1"/>
    <col min="1027" max="1027" width="13" style="23" bestFit="1" customWidth="1"/>
    <col min="1028" max="1028" width="12.5703125" style="23" bestFit="1" customWidth="1"/>
    <col min="1029" max="1029" width="12" style="23" bestFit="1" customWidth="1"/>
    <col min="1030" max="1030" width="11.5703125" style="23" bestFit="1" customWidth="1"/>
    <col min="1031" max="1031" width="12.5703125" style="23" bestFit="1" customWidth="1"/>
    <col min="1032" max="1033" width="11.5703125" style="23" bestFit="1" customWidth="1"/>
    <col min="1034" max="1034" width="12" style="23" bestFit="1" customWidth="1"/>
    <col min="1035" max="1035" width="11.5703125" style="23" customWidth="1"/>
    <col min="1036" max="1036" width="14.140625" style="23" customWidth="1"/>
    <col min="1037" max="1037" width="16.140625" style="23" customWidth="1"/>
    <col min="1038" max="1038" width="13" style="23" customWidth="1"/>
    <col min="1039" max="1040" width="14.85546875" style="23" bestFit="1" customWidth="1"/>
    <col min="1041" max="1281" width="11.42578125" style="23"/>
    <col min="1282" max="1282" width="25.42578125" style="23" customWidth="1"/>
    <col min="1283" max="1283" width="13" style="23" bestFit="1" customWidth="1"/>
    <col min="1284" max="1284" width="12.5703125" style="23" bestFit="1" customWidth="1"/>
    <col min="1285" max="1285" width="12" style="23" bestFit="1" customWidth="1"/>
    <col min="1286" max="1286" width="11.5703125" style="23" bestFit="1" customWidth="1"/>
    <col min="1287" max="1287" width="12.5703125" style="23" bestFit="1" customWidth="1"/>
    <col min="1288" max="1289" width="11.5703125" style="23" bestFit="1" customWidth="1"/>
    <col min="1290" max="1290" width="12" style="23" bestFit="1" customWidth="1"/>
    <col min="1291" max="1291" width="11.5703125" style="23" customWidth="1"/>
    <col min="1292" max="1292" width="14.140625" style="23" customWidth="1"/>
    <col min="1293" max="1293" width="16.140625" style="23" customWidth="1"/>
    <col min="1294" max="1294" width="13" style="23" customWidth="1"/>
    <col min="1295" max="1296" width="14.85546875" style="23" bestFit="1" customWidth="1"/>
    <col min="1297" max="1537" width="11.42578125" style="23"/>
    <col min="1538" max="1538" width="25.42578125" style="23" customWidth="1"/>
    <col min="1539" max="1539" width="13" style="23" bestFit="1" customWidth="1"/>
    <col min="1540" max="1540" width="12.5703125" style="23" bestFit="1" customWidth="1"/>
    <col min="1541" max="1541" width="12" style="23" bestFit="1" customWidth="1"/>
    <col min="1542" max="1542" width="11.5703125" style="23" bestFit="1" customWidth="1"/>
    <col min="1543" max="1543" width="12.5703125" style="23" bestFit="1" customWidth="1"/>
    <col min="1544" max="1545" width="11.5703125" style="23" bestFit="1" customWidth="1"/>
    <col min="1546" max="1546" width="12" style="23" bestFit="1" customWidth="1"/>
    <col min="1547" max="1547" width="11.5703125" style="23" customWidth="1"/>
    <col min="1548" max="1548" width="14.140625" style="23" customWidth="1"/>
    <col min="1549" max="1549" width="16.140625" style="23" customWidth="1"/>
    <col min="1550" max="1550" width="13" style="23" customWidth="1"/>
    <col min="1551" max="1552" width="14.85546875" style="23" bestFit="1" customWidth="1"/>
    <col min="1553" max="1793" width="11.42578125" style="23"/>
    <col min="1794" max="1794" width="25.42578125" style="23" customWidth="1"/>
    <col min="1795" max="1795" width="13" style="23" bestFit="1" customWidth="1"/>
    <col min="1796" max="1796" width="12.5703125" style="23" bestFit="1" customWidth="1"/>
    <col min="1797" max="1797" width="12" style="23" bestFit="1" customWidth="1"/>
    <col min="1798" max="1798" width="11.5703125" style="23" bestFit="1" customWidth="1"/>
    <col min="1799" max="1799" width="12.5703125" style="23" bestFit="1" customWidth="1"/>
    <col min="1800" max="1801" width="11.5703125" style="23" bestFit="1" customWidth="1"/>
    <col min="1802" max="1802" width="12" style="23" bestFit="1" customWidth="1"/>
    <col min="1803" max="1803" width="11.5703125" style="23" customWidth="1"/>
    <col min="1804" max="1804" width="14.140625" style="23" customWidth="1"/>
    <col min="1805" max="1805" width="16.140625" style="23" customWidth="1"/>
    <col min="1806" max="1806" width="13" style="23" customWidth="1"/>
    <col min="1807" max="1808" width="14.85546875" style="23" bestFit="1" customWidth="1"/>
    <col min="1809" max="2049" width="11.42578125" style="23"/>
    <col min="2050" max="2050" width="25.42578125" style="23" customWidth="1"/>
    <col min="2051" max="2051" width="13" style="23" bestFit="1" customWidth="1"/>
    <col min="2052" max="2052" width="12.5703125" style="23" bestFit="1" customWidth="1"/>
    <col min="2053" max="2053" width="12" style="23" bestFit="1" customWidth="1"/>
    <col min="2054" max="2054" width="11.5703125" style="23" bestFit="1" customWidth="1"/>
    <col min="2055" max="2055" width="12.5703125" style="23" bestFit="1" customWidth="1"/>
    <col min="2056" max="2057" width="11.5703125" style="23" bestFit="1" customWidth="1"/>
    <col min="2058" max="2058" width="12" style="23" bestFit="1" customWidth="1"/>
    <col min="2059" max="2059" width="11.5703125" style="23" customWidth="1"/>
    <col min="2060" max="2060" width="14.140625" style="23" customWidth="1"/>
    <col min="2061" max="2061" width="16.140625" style="23" customWidth="1"/>
    <col min="2062" max="2062" width="13" style="23" customWidth="1"/>
    <col min="2063" max="2064" width="14.85546875" style="23" bestFit="1" customWidth="1"/>
    <col min="2065" max="2305" width="11.42578125" style="23"/>
    <col min="2306" max="2306" width="25.42578125" style="23" customWidth="1"/>
    <col min="2307" max="2307" width="13" style="23" bestFit="1" customWidth="1"/>
    <col min="2308" max="2308" width="12.5703125" style="23" bestFit="1" customWidth="1"/>
    <col min="2309" max="2309" width="12" style="23" bestFit="1" customWidth="1"/>
    <col min="2310" max="2310" width="11.5703125" style="23" bestFit="1" customWidth="1"/>
    <col min="2311" max="2311" width="12.5703125" style="23" bestFit="1" customWidth="1"/>
    <col min="2312" max="2313" width="11.5703125" style="23" bestFit="1" customWidth="1"/>
    <col min="2314" max="2314" width="12" style="23" bestFit="1" customWidth="1"/>
    <col min="2315" max="2315" width="11.5703125" style="23" customWidth="1"/>
    <col min="2316" max="2316" width="14.140625" style="23" customWidth="1"/>
    <col min="2317" max="2317" width="16.140625" style="23" customWidth="1"/>
    <col min="2318" max="2318" width="13" style="23" customWidth="1"/>
    <col min="2319" max="2320" width="14.85546875" style="23" bestFit="1" customWidth="1"/>
    <col min="2321" max="2561" width="11.42578125" style="23"/>
    <col min="2562" max="2562" width="25.42578125" style="23" customWidth="1"/>
    <col min="2563" max="2563" width="13" style="23" bestFit="1" customWidth="1"/>
    <col min="2564" max="2564" width="12.5703125" style="23" bestFit="1" customWidth="1"/>
    <col min="2565" max="2565" width="12" style="23" bestFit="1" customWidth="1"/>
    <col min="2566" max="2566" width="11.5703125" style="23" bestFit="1" customWidth="1"/>
    <col min="2567" max="2567" width="12.5703125" style="23" bestFit="1" customWidth="1"/>
    <col min="2568" max="2569" width="11.5703125" style="23" bestFit="1" customWidth="1"/>
    <col min="2570" max="2570" width="12" style="23" bestFit="1" customWidth="1"/>
    <col min="2571" max="2571" width="11.5703125" style="23" customWidth="1"/>
    <col min="2572" max="2572" width="14.140625" style="23" customWidth="1"/>
    <col min="2573" max="2573" width="16.140625" style="23" customWidth="1"/>
    <col min="2574" max="2574" width="13" style="23" customWidth="1"/>
    <col min="2575" max="2576" width="14.85546875" style="23" bestFit="1" customWidth="1"/>
    <col min="2577" max="2817" width="11.42578125" style="23"/>
    <col min="2818" max="2818" width="25.42578125" style="23" customWidth="1"/>
    <col min="2819" max="2819" width="13" style="23" bestFit="1" customWidth="1"/>
    <col min="2820" max="2820" width="12.5703125" style="23" bestFit="1" customWidth="1"/>
    <col min="2821" max="2821" width="12" style="23" bestFit="1" customWidth="1"/>
    <col min="2822" max="2822" width="11.5703125" style="23" bestFit="1" customWidth="1"/>
    <col min="2823" max="2823" width="12.5703125" style="23" bestFit="1" customWidth="1"/>
    <col min="2824" max="2825" width="11.5703125" style="23" bestFit="1" customWidth="1"/>
    <col min="2826" max="2826" width="12" style="23" bestFit="1" customWidth="1"/>
    <col min="2827" max="2827" width="11.5703125" style="23" customWidth="1"/>
    <col min="2828" max="2828" width="14.140625" style="23" customWidth="1"/>
    <col min="2829" max="2829" width="16.140625" style="23" customWidth="1"/>
    <col min="2830" max="2830" width="13" style="23" customWidth="1"/>
    <col min="2831" max="2832" width="14.85546875" style="23" bestFit="1" customWidth="1"/>
    <col min="2833" max="3073" width="11.42578125" style="23"/>
    <col min="3074" max="3074" width="25.42578125" style="23" customWidth="1"/>
    <col min="3075" max="3075" width="13" style="23" bestFit="1" customWidth="1"/>
    <col min="3076" max="3076" width="12.5703125" style="23" bestFit="1" customWidth="1"/>
    <col min="3077" max="3077" width="12" style="23" bestFit="1" customWidth="1"/>
    <col min="3078" max="3078" width="11.5703125" style="23" bestFit="1" customWidth="1"/>
    <col min="3079" max="3079" width="12.5703125" style="23" bestFit="1" customWidth="1"/>
    <col min="3080" max="3081" width="11.5703125" style="23" bestFit="1" customWidth="1"/>
    <col min="3082" max="3082" width="12" style="23" bestFit="1" customWidth="1"/>
    <col min="3083" max="3083" width="11.5703125" style="23" customWidth="1"/>
    <col min="3084" max="3084" width="14.140625" style="23" customWidth="1"/>
    <col min="3085" max="3085" width="16.140625" style="23" customWidth="1"/>
    <col min="3086" max="3086" width="13" style="23" customWidth="1"/>
    <col min="3087" max="3088" width="14.85546875" style="23" bestFit="1" customWidth="1"/>
    <col min="3089" max="3329" width="11.42578125" style="23"/>
    <col min="3330" max="3330" width="25.42578125" style="23" customWidth="1"/>
    <col min="3331" max="3331" width="13" style="23" bestFit="1" customWidth="1"/>
    <col min="3332" max="3332" width="12.5703125" style="23" bestFit="1" customWidth="1"/>
    <col min="3333" max="3333" width="12" style="23" bestFit="1" customWidth="1"/>
    <col min="3334" max="3334" width="11.5703125" style="23" bestFit="1" customWidth="1"/>
    <col min="3335" max="3335" width="12.5703125" style="23" bestFit="1" customWidth="1"/>
    <col min="3336" max="3337" width="11.5703125" style="23" bestFit="1" customWidth="1"/>
    <col min="3338" max="3338" width="12" style="23" bestFit="1" customWidth="1"/>
    <col min="3339" max="3339" width="11.5703125" style="23" customWidth="1"/>
    <col min="3340" max="3340" width="14.140625" style="23" customWidth="1"/>
    <col min="3341" max="3341" width="16.140625" style="23" customWidth="1"/>
    <col min="3342" max="3342" width="13" style="23" customWidth="1"/>
    <col min="3343" max="3344" width="14.85546875" style="23" bestFit="1" customWidth="1"/>
    <col min="3345" max="3585" width="11.42578125" style="23"/>
    <col min="3586" max="3586" width="25.42578125" style="23" customWidth="1"/>
    <col min="3587" max="3587" width="13" style="23" bestFit="1" customWidth="1"/>
    <col min="3588" max="3588" width="12.5703125" style="23" bestFit="1" customWidth="1"/>
    <col min="3589" max="3589" width="12" style="23" bestFit="1" customWidth="1"/>
    <col min="3590" max="3590" width="11.5703125" style="23" bestFit="1" customWidth="1"/>
    <col min="3591" max="3591" width="12.5703125" style="23" bestFit="1" customWidth="1"/>
    <col min="3592" max="3593" width="11.5703125" style="23" bestFit="1" customWidth="1"/>
    <col min="3594" max="3594" width="12" style="23" bestFit="1" customWidth="1"/>
    <col min="3595" max="3595" width="11.5703125" style="23" customWidth="1"/>
    <col min="3596" max="3596" width="14.140625" style="23" customWidth="1"/>
    <col min="3597" max="3597" width="16.140625" style="23" customWidth="1"/>
    <col min="3598" max="3598" width="13" style="23" customWidth="1"/>
    <col min="3599" max="3600" width="14.85546875" style="23" bestFit="1" customWidth="1"/>
    <col min="3601" max="3841" width="11.42578125" style="23"/>
    <col min="3842" max="3842" width="25.42578125" style="23" customWidth="1"/>
    <col min="3843" max="3843" width="13" style="23" bestFit="1" customWidth="1"/>
    <col min="3844" max="3844" width="12.5703125" style="23" bestFit="1" customWidth="1"/>
    <col min="3845" max="3845" width="12" style="23" bestFit="1" customWidth="1"/>
    <col min="3846" max="3846" width="11.5703125" style="23" bestFit="1" customWidth="1"/>
    <col min="3847" max="3847" width="12.5703125" style="23" bestFit="1" customWidth="1"/>
    <col min="3848" max="3849" width="11.5703125" style="23" bestFit="1" customWidth="1"/>
    <col min="3850" max="3850" width="12" style="23" bestFit="1" customWidth="1"/>
    <col min="3851" max="3851" width="11.5703125" style="23" customWidth="1"/>
    <col min="3852" max="3852" width="14.140625" style="23" customWidth="1"/>
    <col min="3853" max="3853" width="16.140625" style="23" customWidth="1"/>
    <col min="3854" max="3854" width="13" style="23" customWidth="1"/>
    <col min="3855" max="3856" width="14.85546875" style="23" bestFit="1" customWidth="1"/>
    <col min="3857" max="4097" width="11.42578125" style="23"/>
    <col min="4098" max="4098" width="25.42578125" style="23" customWidth="1"/>
    <col min="4099" max="4099" width="13" style="23" bestFit="1" customWidth="1"/>
    <col min="4100" max="4100" width="12.5703125" style="23" bestFit="1" customWidth="1"/>
    <col min="4101" max="4101" width="12" style="23" bestFit="1" customWidth="1"/>
    <col min="4102" max="4102" width="11.5703125" style="23" bestFit="1" customWidth="1"/>
    <col min="4103" max="4103" width="12.5703125" style="23" bestFit="1" customWidth="1"/>
    <col min="4104" max="4105" width="11.5703125" style="23" bestFit="1" customWidth="1"/>
    <col min="4106" max="4106" width="12" style="23" bestFit="1" customWidth="1"/>
    <col min="4107" max="4107" width="11.5703125" style="23" customWidth="1"/>
    <col min="4108" max="4108" width="14.140625" style="23" customWidth="1"/>
    <col min="4109" max="4109" width="16.140625" style="23" customWidth="1"/>
    <col min="4110" max="4110" width="13" style="23" customWidth="1"/>
    <col min="4111" max="4112" width="14.85546875" style="23" bestFit="1" customWidth="1"/>
    <col min="4113" max="4353" width="11.42578125" style="23"/>
    <col min="4354" max="4354" width="25.42578125" style="23" customWidth="1"/>
    <col min="4355" max="4355" width="13" style="23" bestFit="1" customWidth="1"/>
    <col min="4356" max="4356" width="12.5703125" style="23" bestFit="1" customWidth="1"/>
    <col min="4357" max="4357" width="12" style="23" bestFit="1" customWidth="1"/>
    <col min="4358" max="4358" width="11.5703125" style="23" bestFit="1" customWidth="1"/>
    <col min="4359" max="4359" width="12.5703125" style="23" bestFit="1" customWidth="1"/>
    <col min="4360" max="4361" width="11.5703125" style="23" bestFit="1" customWidth="1"/>
    <col min="4362" max="4362" width="12" style="23" bestFit="1" customWidth="1"/>
    <col min="4363" max="4363" width="11.5703125" style="23" customWidth="1"/>
    <col min="4364" max="4364" width="14.140625" style="23" customWidth="1"/>
    <col min="4365" max="4365" width="16.140625" style="23" customWidth="1"/>
    <col min="4366" max="4366" width="13" style="23" customWidth="1"/>
    <col min="4367" max="4368" width="14.85546875" style="23" bestFit="1" customWidth="1"/>
    <col min="4369" max="4609" width="11.42578125" style="23"/>
    <col min="4610" max="4610" width="25.42578125" style="23" customWidth="1"/>
    <col min="4611" max="4611" width="13" style="23" bestFit="1" customWidth="1"/>
    <col min="4612" max="4612" width="12.5703125" style="23" bestFit="1" customWidth="1"/>
    <col min="4613" max="4613" width="12" style="23" bestFit="1" customWidth="1"/>
    <col min="4614" max="4614" width="11.5703125" style="23" bestFit="1" customWidth="1"/>
    <col min="4615" max="4615" width="12.5703125" style="23" bestFit="1" customWidth="1"/>
    <col min="4616" max="4617" width="11.5703125" style="23" bestFit="1" customWidth="1"/>
    <col min="4618" max="4618" width="12" style="23" bestFit="1" customWidth="1"/>
    <col min="4619" max="4619" width="11.5703125" style="23" customWidth="1"/>
    <col min="4620" max="4620" width="14.140625" style="23" customWidth="1"/>
    <col min="4621" max="4621" width="16.140625" style="23" customWidth="1"/>
    <col min="4622" max="4622" width="13" style="23" customWidth="1"/>
    <col min="4623" max="4624" width="14.85546875" style="23" bestFit="1" customWidth="1"/>
    <col min="4625" max="4865" width="11.42578125" style="23"/>
    <col min="4866" max="4866" width="25.42578125" style="23" customWidth="1"/>
    <col min="4867" max="4867" width="13" style="23" bestFit="1" customWidth="1"/>
    <col min="4868" max="4868" width="12.5703125" style="23" bestFit="1" customWidth="1"/>
    <col min="4869" max="4869" width="12" style="23" bestFit="1" customWidth="1"/>
    <col min="4870" max="4870" width="11.5703125" style="23" bestFit="1" customWidth="1"/>
    <col min="4871" max="4871" width="12.5703125" style="23" bestFit="1" customWidth="1"/>
    <col min="4872" max="4873" width="11.5703125" style="23" bestFit="1" customWidth="1"/>
    <col min="4874" max="4874" width="12" style="23" bestFit="1" customWidth="1"/>
    <col min="4875" max="4875" width="11.5703125" style="23" customWidth="1"/>
    <col min="4876" max="4876" width="14.140625" style="23" customWidth="1"/>
    <col min="4877" max="4877" width="16.140625" style="23" customWidth="1"/>
    <col min="4878" max="4878" width="13" style="23" customWidth="1"/>
    <col min="4879" max="4880" width="14.85546875" style="23" bestFit="1" customWidth="1"/>
    <col min="4881" max="5121" width="11.42578125" style="23"/>
    <col min="5122" max="5122" width="25.42578125" style="23" customWidth="1"/>
    <col min="5123" max="5123" width="13" style="23" bestFit="1" customWidth="1"/>
    <col min="5124" max="5124" width="12.5703125" style="23" bestFit="1" customWidth="1"/>
    <col min="5125" max="5125" width="12" style="23" bestFit="1" customWidth="1"/>
    <col min="5126" max="5126" width="11.5703125" style="23" bestFit="1" customWidth="1"/>
    <col min="5127" max="5127" width="12.5703125" style="23" bestFit="1" customWidth="1"/>
    <col min="5128" max="5129" width="11.5703125" style="23" bestFit="1" customWidth="1"/>
    <col min="5130" max="5130" width="12" style="23" bestFit="1" customWidth="1"/>
    <col min="5131" max="5131" width="11.5703125" style="23" customWidth="1"/>
    <col min="5132" max="5132" width="14.140625" style="23" customWidth="1"/>
    <col min="5133" max="5133" width="16.140625" style="23" customWidth="1"/>
    <col min="5134" max="5134" width="13" style="23" customWidth="1"/>
    <col min="5135" max="5136" width="14.85546875" style="23" bestFit="1" customWidth="1"/>
    <col min="5137" max="5377" width="11.42578125" style="23"/>
    <col min="5378" max="5378" width="25.42578125" style="23" customWidth="1"/>
    <col min="5379" max="5379" width="13" style="23" bestFit="1" customWidth="1"/>
    <col min="5380" max="5380" width="12.5703125" style="23" bestFit="1" customWidth="1"/>
    <col min="5381" max="5381" width="12" style="23" bestFit="1" customWidth="1"/>
    <col min="5382" max="5382" width="11.5703125" style="23" bestFit="1" customWidth="1"/>
    <col min="5383" max="5383" width="12.5703125" style="23" bestFit="1" customWidth="1"/>
    <col min="5384" max="5385" width="11.5703125" style="23" bestFit="1" customWidth="1"/>
    <col min="5386" max="5386" width="12" style="23" bestFit="1" customWidth="1"/>
    <col min="5387" max="5387" width="11.5703125" style="23" customWidth="1"/>
    <col min="5388" max="5388" width="14.140625" style="23" customWidth="1"/>
    <col min="5389" max="5389" width="16.140625" style="23" customWidth="1"/>
    <col min="5390" max="5390" width="13" style="23" customWidth="1"/>
    <col min="5391" max="5392" width="14.85546875" style="23" bestFit="1" customWidth="1"/>
    <col min="5393" max="5633" width="11.42578125" style="23"/>
    <col min="5634" max="5634" width="25.42578125" style="23" customWidth="1"/>
    <col min="5635" max="5635" width="13" style="23" bestFit="1" customWidth="1"/>
    <col min="5636" max="5636" width="12.5703125" style="23" bestFit="1" customWidth="1"/>
    <col min="5637" max="5637" width="12" style="23" bestFit="1" customWidth="1"/>
    <col min="5638" max="5638" width="11.5703125" style="23" bestFit="1" customWidth="1"/>
    <col min="5639" max="5639" width="12.5703125" style="23" bestFit="1" customWidth="1"/>
    <col min="5640" max="5641" width="11.5703125" style="23" bestFit="1" customWidth="1"/>
    <col min="5642" max="5642" width="12" style="23" bestFit="1" customWidth="1"/>
    <col min="5643" max="5643" width="11.5703125" style="23" customWidth="1"/>
    <col min="5644" max="5644" width="14.140625" style="23" customWidth="1"/>
    <col min="5645" max="5645" width="16.140625" style="23" customWidth="1"/>
    <col min="5646" max="5646" width="13" style="23" customWidth="1"/>
    <col min="5647" max="5648" width="14.85546875" style="23" bestFit="1" customWidth="1"/>
    <col min="5649" max="5889" width="11.42578125" style="23"/>
    <col min="5890" max="5890" width="25.42578125" style="23" customWidth="1"/>
    <col min="5891" max="5891" width="13" style="23" bestFit="1" customWidth="1"/>
    <col min="5892" max="5892" width="12.5703125" style="23" bestFit="1" customWidth="1"/>
    <col min="5893" max="5893" width="12" style="23" bestFit="1" customWidth="1"/>
    <col min="5894" max="5894" width="11.5703125" style="23" bestFit="1" customWidth="1"/>
    <col min="5895" max="5895" width="12.5703125" style="23" bestFit="1" customWidth="1"/>
    <col min="5896" max="5897" width="11.5703125" style="23" bestFit="1" customWidth="1"/>
    <col min="5898" max="5898" width="12" style="23" bestFit="1" customWidth="1"/>
    <col min="5899" max="5899" width="11.5703125" style="23" customWidth="1"/>
    <col min="5900" max="5900" width="14.140625" style="23" customWidth="1"/>
    <col min="5901" max="5901" width="16.140625" style="23" customWidth="1"/>
    <col min="5902" max="5902" width="13" style="23" customWidth="1"/>
    <col min="5903" max="5904" width="14.85546875" style="23" bestFit="1" customWidth="1"/>
    <col min="5905" max="6145" width="11.42578125" style="23"/>
    <col min="6146" max="6146" width="25.42578125" style="23" customWidth="1"/>
    <col min="6147" max="6147" width="13" style="23" bestFit="1" customWidth="1"/>
    <col min="6148" max="6148" width="12.5703125" style="23" bestFit="1" customWidth="1"/>
    <col min="6149" max="6149" width="12" style="23" bestFit="1" customWidth="1"/>
    <col min="6150" max="6150" width="11.5703125" style="23" bestFit="1" customWidth="1"/>
    <col min="6151" max="6151" width="12.5703125" style="23" bestFit="1" customWidth="1"/>
    <col min="6152" max="6153" width="11.5703125" style="23" bestFit="1" customWidth="1"/>
    <col min="6154" max="6154" width="12" style="23" bestFit="1" customWidth="1"/>
    <col min="6155" max="6155" width="11.5703125" style="23" customWidth="1"/>
    <col min="6156" max="6156" width="14.140625" style="23" customWidth="1"/>
    <col min="6157" max="6157" width="16.140625" style="23" customWidth="1"/>
    <col min="6158" max="6158" width="13" style="23" customWidth="1"/>
    <col min="6159" max="6160" width="14.85546875" style="23" bestFit="1" customWidth="1"/>
    <col min="6161" max="6401" width="11.42578125" style="23"/>
    <col min="6402" max="6402" width="25.42578125" style="23" customWidth="1"/>
    <col min="6403" max="6403" width="13" style="23" bestFit="1" customWidth="1"/>
    <col min="6404" max="6404" width="12.5703125" style="23" bestFit="1" customWidth="1"/>
    <col min="6405" max="6405" width="12" style="23" bestFit="1" customWidth="1"/>
    <col min="6406" max="6406" width="11.5703125" style="23" bestFit="1" customWidth="1"/>
    <col min="6407" max="6407" width="12.5703125" style="23" bestFit="1" customWidth="1"/>
    <col min="6408" max="6409" width="11.5703125" style="23" bestFit="1" customWidth="1"/>
    <col min="6410" max="6410" width="12" style="23" bestFit="1" customWidth="1"/>
    <col min="6411" max="6411" width="11.5703125" style="23" customWidth="1"/>
    <col min="6412" max="6412" width="14.140625" style="23" customWidth="1"/>
    <col min="6413" max="6413" width="16.140625" style="23" customWidth="1"/>
    <col min="6414" max="6414" width="13" style="23" customWidth="1"/>
    <col min="6415" max="6416" width="14.85546875" style="23" bestFit="1" customWidth="1"/>
    <col min="6417" max="6657" width="11.42578125" style="23"/>
    <col min="6658" max="6658" width="25.42578125" style="23" customWidth="1"/>
    <col min="6659" max="6659" width="13" style="23" bestFit="1" customWidth="1"/>
    <col min="6660" max="6660" width="12.5703125" style="23" bestFit="1" customWidth="1"/>
    <col min="6661" max="6661" width="12" style="23" bestFit="1" customWidth="1"/>
    <col min="6662" max="6662" width="11.5703125" style="23" bestFit="1" customWidth="1"/>
    <col min="6663" max="6663" width="12.5703125" style="23" bestFit="1" customWidth="1"/>
    <col min="6664" max="6665" width="11.5703125" style="23" bestFit="1" customWidth="1"/>
    <col min="6666" max="6666" width="12" style="23" bestFit="1" customWidth="1"/>
    <col min="6667" max="6667" width="11.5703125" style="23" customWidth="1"/>
    <col min="6668" max="6668" width="14.140625" style="23" customWidth="1"/>
    <col min="6669" max="6669" width="16.140625" style="23" customWidth="1"/>
    <col min="6670" max="6670" width="13" style="23" customWidth="1"/>
    <col min="6671" max="6672" width="14.85546875" style="23" bestFit="1" customWidth="1"/>
    <col min="6673" max="6913" width="11.42578125" style="23"/>
    <col min="6914" max="6914" width="25.42578125" style="23" customWidth="1"/>
    <col min="6915" max="6915" width="13" style="23" bestFit="1" customWidth="1"/>
    <col min="6916" max="6916" width="12.5703125" style="23" bestFit="1" customWidth="1"/>
    <col min="6917" max="6917" width="12" style="23" bestFit="1" customWidth="1"/>
    <col min="6918" max="6918" width="11.5703125" style="23" bestFit="1" customWidth="1"/>
    <col min="6919" max="6919" width="12.5703125" style="23" bestFit="1" customWidth="1"/>
    <col min="6920" max="6921" width="11.5703125" style="23" bestFit="1" customWidth="1"/>
    <col min="6922" max="6922" width="12" style="23" bestFit="1" customWidth="1"/>
    <col min="6923" max="6923" width="11.5703125" style="23" customWidth="1"/>
    <col min="6924" max="6924" width="14.140625" style="23" customWidth="1"/>
    <col min="6925" max="6925" width="16.140625" style="23" customWidth="1"/>
    <col min="6926" max="6926" width="13" style="23" customWidth="1"/>
    <col min="6927" max="6928" width="14.85546875" style="23" bestFit="1" customWidth="1"/>
    <col min="6929" max="7169" width="11.42578125" style="23"/>
    <col min="7170" max="7170" width="25.42578125" style="23" customWidth="1"/>
    <col min="7171" max="7171" width="13" style="23" bestFit="1" customWidth="1"/>
    <col min="7172" max="7172" width="12.5703125" style="23" bestFit="1" customWidth="1"/>
    <col min="7173" max="7173" width="12" style="23" bestFit="1" customWidth="1"/>
    <col min="7174" max="7174" width="11.5703125" style="23" bestFit="1" customWidth="1"/>
    <col min="7175" max="7175" width="12.5703125" style="23" bestFit="1" customWidth="1"/>
    <col min="7176" max="7177" width="11.5703125" style="23" bestFit="1" customWidth="1"/>
    <col min="7178" max="7178" width="12" style="23" bestFit="1" customWidth="1"/>
    <col min="7179" max="7179" width="11.5703125" style="23" customWidth="1"/>
    <col min="7180" max="7180" width="14.140625" style="23" customWidth="1"/>
    <col min="7181" max="7181" width="16.140625" style="23" customWidth="1"/>
    <col min="7182" max="7182" width="13" style="23" customWidth="1"/>
    <col min="7183" max="7184" width="14.85546875" style="23" bestFit="1" customWidth="1"/>
    <col min="7185" max="7425" width="11.42578125" style="23"/>
    <col min="7426" max="7426" width="25.42578125" style="23" customWidth="1"/>
    <col min="7427" max="7427" width="13" style="23" bestFit="1" customWidth="1"/>
    <col min="7428" max="7428" width="12.5703125" style="23" bestFit="1" customWidth="1"/>
    <col min="7429" max="7429" width="12" style="23" bestFit="1" customWidth="1"/>
    <col min="7430" max="7430" width="11.5703125" style="23" bestFit="1" customWidth="1"/>
    <col min="7431" max="7431" width="12.5703125" style="23" bestFit="1" customWidth="1"/>
    <col min="7432" max="7433" width="11.5703125" style="23" bestFit="1" customWidth="1"/>
    <col min="7434" max="7434" width="12" style="23" bestFit="1" customWidth="1"/>
    <col min="7435" max="7435" width="11.5703125" style="23" customWidth="1"/>
    <col min="7436" max="7436" width="14.140625" style="23" customWidth="1"/>
    <col min="7437" max="7437" width="16.140625" style="23" customWidth="1"/>
    <col min="7438" max="7438" width="13" style="23" customWidth="1"/>
    <col min="7439" max="7440" width="14.85546875" style="23" bestFit="1" customWidth="1"/>
    <col min="7441" max="7681" width="11.42578125" style="23"/>
    <col min="7682" max="7682" width="25.42578125" style="23" customWidth="1"/>
    <col min="7683" max="7683" width="13" style="23" bestFit="1" customWidth="1"/>
    <col min="7684" max="7684" width="12.5703125" style="23" bestFit="1" customWidth="1"/>
    <col min="7685" max="7685" width="12" style="23" bestFit="1" customWidth="1"/>
    <col min="7686" max="7686" width="11.5703125" style="23" bestFit="1" customWidth="1"/>
    <col min="7687" max="7687" width="12.5703125" style="23" bestFit="1" customWidth="1"/>
    <col min="7688" max="7689" width="11.5703125" style="23" bestFit="1" customWidth="1"/>
    <col min="7690" max="7690" width="12" style="23" bestFit="1" customWidth="1"/>
    <col min="7691" max="7691" width="11.5703125" style="23" customWidth="1"/>
    <col min="7692" max="7692" width="14.140625" style="23" customWidth="1"/>
    <col min="7693" max="7693" width="16.140625" style="23" customWidth="1"/>
    <col min="7694" max="7694" width="13" style="23" customWidth="1"/>
    <col min="7695" max="7696" width="14.85546875" style="23" bestFit="1" customWidth="1"/>
    <col min="7697" max="7937" width="11.42578125" style="23"/>
    <col min="7938" max="7938" width="25.42578125" style="23" customWidth="1"/>
    <col min="7939" max="7939" width="13" style="23" bestFit="1" customWidth="1"/>
    <col min="7940" max="7940" width="12.5703125" style="23" bestFit="1" customWidth="1"/>
    <col min="7941" max="7941" width="12" style="23" bestFit="1" customWidth="1"/>
    <col min="7942" max="7942" width="11.5703125" style="23" bestFit="1" customWidth="1"/>
    <col min="7943" max="7943" width="12.5703125" style="23" bestFit="1" customWidth="1"/>
    <col min="7944" max="7945" width="11.5703125" style="23" bestFit="1" customWidth="1"/>
    <col min="7946" max="7946" width="12" style="23" bestFit="1" customWidth="1"/>
    <col min="7947" max="7947" width="11.5703125" style="23" customWidth="1"/>
    <col min="7948" max="7948" width="14.140625" style="23" customWidth="1"/>
    <col min="7949" max="7949" width="16.140625" style="23" customWidth="1"/>
    <col min="7950" max="7950" width="13" style="23" customWidth="1"/>
    <col min="7951" max="7952" width="14.85546875" style="23" bestFit="1" customWidth="1"/>
    <col min="7953" max="8193" width="11.42578125" style="23"/>
    <col min="8194" max="8194" width="25.42578125" style="23" customWidth="1"/>
    <col min="8195" max="8195" width="13" style="23" bestFit="1" customWidth="1"/>
    <col min="8196" max="8196" width="12.5703125" style="23" bestFit="1" customWidth="1"/>
    <col min="8197" max="8197" width="12" style="23" bestFit="1" customWidth="1"/>
    <col min="8198" max="8198" width="11.5703125" style="23" bestFit="1" customWidth="1"/>
    <col min="8199" max="8199" width="12.5703125" style="23" bestFit="1" customWidth="1"/>
    <col min="8200" max="8201" width="11.5703125" style="23" bestFit="1" customWidth="1"/>
    <col min="8202" max="8202" width="12" style="23" bestFit="1" customWidth="1"/>
    <col min="8203" max="8203" width="11.5703125" style="23" customWidth="1"/>
    <col min="8204" max="8204" width="14.140625" style="23" customWidth="1"/>
    <col min="8205" max="8205" width="16.140625" style="23" customWidth="1"/>
    <col min="8206" max="8206" width="13" style="23" customWidth="1"/>
    <col min="8207" max="8208" width="14.85546875" style="23" bestFit="1" customWidth="1"/>
    <col min="8209" max="8449" width="11.42578125" style="23"/>
    <col min="8450" max="8450" width="25.42578125" style="23" customWidth="1"/>
    <col min="8451" max="8451" width="13" style="23" bestFit="1" customWidth="1"/>
    <col min="8452" max="8452" width="12.5703125" style="23" bestFit="1" customWidth="1"/>
    <col min="8453" max="8453" width="12" style="23" bestFit="1" customWidth="1"/>
    <col min="8454" max="8454" width="11.5703125" style="23" bestFit="1" customWidth="1"/>
    <col min="8455" max="8455" width="12.5703125" style="23" bestFit="1" customWidth="1"/>
    <col min="8456" max="8457" width="11.5703125" style="23" bestFit="1" customWidth="1"/>
    <col min="8458" max="8458" width="12" style="23" bestFit="1" customWidth="1"/>
    <col min="8459" max="8459" width="11.5703125" style="23" customWidth="1"/>
    <col min="8460" max="8460" width="14.140625" style="23" customWidth="1"/>
    <col min="8461" max="8461" width="16.140625" style="23" customWidth="1"/>
    <col min="8462" max="8462" width="13" style="23" customWidth="1"/>
    <col min="8463" max="8464" width="14.85546875" style="23" bestFit="1" customWidth="1"/>
    <col min="8465" max="8705" width="11.42578125" style="23"/>
    <col min="8706" max="8706" width="25.42578125" style="23" customWidth="1"/>
    <col min="8707" max="8707" width="13" style="23" bestFit="1" customWidth="1"/>
    <col min="8708" max="8708" width="12.5703125" style="23" bestFit="1" customWidth="1"/>
    <col min="8709" max="8709" width="12" style="23" bestFit="1" customWidth="1"/>
    <col min="8710" max="8710" width="11.5703125" style="23" bestFit="1" customWidth="1"/>
    <col min="8711" max="8711" width="12.5703125" style="23" bestFit="1" customWidth="1"/>
    <col min="8712" max="8713" width="11.5703125" style="23" bestFit="1" customWidth="1"/>
    <col min="8714" max="8714" width="12" style="23" bestFit="1" customWidth="1"/>
    <col min="8715" max="8715" width="11.5703125" style="23" customWidth="1"/>
    <col min="8716" max="8716" width="14.140625" style="23" customWidth="1"/>
    <col min="8717" max="8717" width="16.140625" style="23" customWidth="1"/>
    <col min="8718" max="8718" width="13" style="23" customWidth="1"/>
    <col min="8719" max="8720" width="14.85546875" style="23" bestFit="1" customWidth="1"/>
    <col min="8721" max="8961" width="11.42578125" style="23"/>
    <col min="8962" max="8962" width="25.42578125" style="23" customWidth="1"/>
    <col min="8963" max="8963" width="13" style="23" bestFit="1" customWidth="1"/>
    <col min="8964" max="8964" width="12.5703125" style="23" bestFit="1" customWidth="1"/>
    <col min="8965" max="8965" width="12" style="23" bestFit="1" customWidth="1"/>
    <col min="8966" max="8966" width="11.5703125" style="23" bestFit="1" customWidth="1"/>
    <col min="8967" max="8967" width="12.5703125" style="23" bestFit="1" customWidth="1"/>
    <col min="8968" max="8969" width="11.5703125" style="23" bestFit="1" customWidth="1"/>
    <col min="8970" max="8970" width="12" style="23" bestFit="1" customWidth="1"/>
    <col min="8971" max="8971" width="11.5703125" style="23" customWidth="1"/>
    <col min="8972" max="8972" width="14.140625" style="23" customWidth="1"/>
    <col min="8973" max="8973" width="16.140625" style="23" customWidth="1"/>
    <col min="8974" max="8974" width="13" style="23" customWidth="1"/>
    <col min="8975" max="8976" width="14.85546875" style="23" bestFit="1" customWidth="1"/>
    <col min="8977" max="9217" width="11.42578125" style="23"/>
    <col min="9218" max="9218" width="25.42578125" style="23" customWidth="1"/>
    <col min="9219" max="9219" width="13" style="23" bestFit="1" customWidth="1"/>
    <col min="9220" max="9220" width="12.5703125" style="23" bestFit="1" customWidth="1"/>
    <col min="9221" max="9221" width="12" style="23" bestFit="1" customWidth="1"/>
    <col min="9222" max="9222" width="11.5703125" style="23" bestFit="1" customWidth="1"/>
    <col min="9223" max="9223" width="12.5703125" style="23" bestFit="1" customWidth="1"/>
    <col min="9224" max="9225" width="11.5703125" style="23" bestFit="1" customWidth="1"/>
    <col min="9226" max="9226" width="12" style="23" bestFit="1" customWidth="1"/>
    <col min="9227" max="9227" width="11.5703125" style="23" customWidth="1"/>
    <col min="9228" max="9228" width="14.140625" style="23" customWidth="1"/>
    <col min="9229" max="9229" width="16.140625" style="23" customWidth="1"/>
    <col min="9230" max="9230" width="13" style="23" customWidth="1"/>
    <col min="9231" max="9232" width="14.85546875" style="23" bestFit="1" customWidth="1"/>
    <col min="9233" max="9473" width="11.42578125" style="23"/>
    <col min="9474" max="9474" width="25.42578125" style="23" customWidth="1"/>
    <col min="9475" max="9475" width="13" style="23" bestFit="1" customWidth="1"/>
    <col min="9476" max="9476" width="12.5703125" style="23" bestFit="1" customWidth="1"/>
    <col min="9477" max="9477" width="12" style="23" bestFit="1" customWidth="1"/>
    <col min="9478" max="9478" width="11.5703125" style="23" bestFit="1" customWidth="1"/>
    <col min="9479" max="9479" width="12.5703125" style="23" bestFit="1" customWidth="1"/>
    <col min="9480" max="9481" width="11.5703125" style="23" bestFit="1" customWidth="1"/>
    <col min="9482" max="9482" width="12" style="23" bestFit="1" customWidth="1"/>
    <col min="9483" max="9483" width="11.5703125" style="23" customWidth="1"/>
    <col min="9484" max="9484" width="14.140625" style="23" customWidth="1"/>
    <col min="9485" max="9485" width="16.140625" style="23" customWidth="1"/>
    <col min="9486" max="9486" width="13" style="23" customWidth="1"/>
    <col min="9487" max="9488" width="14.85546875" style="23" bestFit="1" customWidth="1"/>
    <col min="9489" max="9729" width="11.42578125" style="23"/>
    <col min="9730" max="9730" width="25.42578125" style="23" customWidth="1"/>
    <col min="9731" max="9731" width="13" style="23" bestFit="1" customWidth="1"/>
    <col min="9732" max="9732" width="12.5703125" style="23" bestFit="1" customWidth="1"/>
    <col min="9733" max="9733" width="12" style="23" bestFit="1" customWidth="1"/>
    <col min="9734" max="9734" width="11.5703125" style="23" bestFit="1" customWidth="1"/>
    <col min="9735" max="9735" width="12.5703125" style="23" bestFit="1" customWidth="1"/>
    <col min="9736" max="9737" width="11.5703125" style="23" bestFit="1" customWidth="1"/>
    <col min="9738" max="9738" width="12" style="23" bestFit="1" customWidth="1"/>
    <col min="9739" max="9739" width="11.5703125" style="23" customWidth="1"/>
    <col min="9740" max="9740" width="14.140625" style="23" customWidth="1"/>
    <col min="9741" max="9741" width="16.140625" style="23" customWidth="1"/>
    <col min="9742" max="9742" width="13" style="23" customWidth="1"/>
    <col min="9743" max="9744" width="14.85546875" style="23" bestFit="1" customWidth="1"/>
    <col min="9745" max="9985" width="11.42578125" style="23"/>
    <col min="9986" max="9986" width="25.42578125" style="23" customWidth="1"/>
    <col min="9987" max="9987" width="13" style="23" bestFit="1" customWidth="1"/>
    <col min="9988" max="9988" width="12.5703125" style="23" bestFit="1" customWidth="1"/>
    <col min="9989" max="9989" width="12" style="23" bestFit="1" customWidth="1"/>
    <col min="9990" max="9990" width="11.5703125" style="23" bestFit="1" customWidth="1"/>
    <col min="9991" max="9991" width="12.5703125" style="23" bestFit="1" customWidth="1"/>
    <col min="9992" max="9993" width="11.5703125" style="23" bestFit="1" customWidth="1"/>
    <col min="9994" max="9994" width="12" style="23" bestFit="1" customWidth="1"/>
    <col min="9995" max="9995" width="11.5703125" style="23" customWidth="1"/>
    <col min="9996" max="9996" width="14.140625" style="23" customWidth="1"/>
    <col min="9997" max="9997" width="16.140625" style="23" customWidth="1"/>
    <col min="9998" max="9998" width="13" style="23" customWidth="1"/>
    <col min="9999" max="10000" width="14.85546875" style="23" bestFit="1" customWidth="1"/>
    <col min="10001" max="10241" width="11.42578125" style="23"/>
    <col min="10242" max="10242" width="25.42578125" style="23" customWidth="1"/>
    <col min="10243" max="10243" width="13" style="23" bestFit="1" customWidth="1"/>
    <col min="10244" max="10244" width="12.5703125" style="23" bestFit="1" customWidth="1"/>
    <col min="10245" max="10245" width="12" style="23" bestFit="1" customWidth="1"/>
    <col min="10246" max="10246" width="11.5703125" style="23" bestFit="1" customWidth="1"/>
    <col min="10247" max="10247" width="12.5703125" style="23" bestFit="1" customWidth="1"/>
    <col min="10248" max="10249" width="11.5703125" style="23" bestFit="1" customWidth="1"/>
    <col min="10250" max="10250" width="12" style="23" bestFit="1" customWidth="1"/>
    <col min="10251" max="10251" width="11.5703125" style="23" customWidth="1"/>
    <col min="10252" max="10252" width="14.140625" style="23" customWidth="1"/>
    <col min="10253" max="10253" width="16.140625" style="23" customWidth="1"/>
    <col min="10254" max="10254" width="13" style="23" customWidth="1"/>
    <col min="10255" max="10256" width="14.85546875" style="23" bestFit="1" customWidth="1"/>
    <col min="10257" max="10497" width="11.42578125" style="23"/>
    <col min="10498" max="10498" width="25.42578125" style="23" customWidth="1"/>
    <col min="10499" max="10499" width="13" style="23" bestFit="1" customWidth="1"/>
    <col min="10500" max="10500" width="12.5703125" style="23" bestFit="1" customWidth="1"/>
    <col min="10501" max="10501" width="12" style="23" bestFit="1" customWidth="1"/>
    <col min="10502" max="10502" width="11.5703125" style="23" bestFit="1" customWidth="1"/>
    <col min="10503" max="10503" width="12.5703125" style="23" bestFit="1" customWidth="1"/>
    <col min="10504" max="10505" width="11.5703125" style="23" bestFit="1" customWidth="1"/>
    <col min="10506" max="10506" width="12" style="23" bestFit="1" customWidth="1"/>
    <col min="10507" max="10507" width="11.5703125" style="23" customWidth="1"/>
    <col min="10508" max="10508" width="14.140625" style="23" customWidth="1"/>
    <col min="10509" max="10509" width="16.140625" style="23" customWidth="1"/>
    <col min="10510" max="10510" width="13" style="23" customWidth="1"/>
    <col min="10511" max="10512" width="14.85546875" style="23" bestFit="1" customWidth="1"/>
    <col min="10513" max="10753" width="11.42578125" style="23"/>
    <col min="10754" max="10754" width="25.42578125" style="23" customWidth="1"/>
    <col min="10755" max="10755" width="13" style="23" bestFit="1" customWidth="1"/>
    <col min="10756" max="10756" width="12.5703125" style="23" bestFit="1" customWidth="1"/>
    <col min="10757" max="10757" width="12" style="23" bestFit="1" customWidth="1"/>
    <col min="10758" max="10758" width="11.5703125" style="23" bestFit="1" customWidth="1"/>
    <col min="10759" max="10759" width="12.5703125" style="23" bestFit="1" customWidth="1"/>
    <col min="10760" max="10761" width="11.5703125" style="23" bestFit="1" customWidth="1"/>
    <col min="10762" max="10762" width="12" style="23" bestFit="1" customWidth="1"/>
    <col min="10763" max="10763" width="11.5703125" style="23" customWidth="1"/>
    <col min="10764" max="10764" width="14.140625" style="23" customWidth="1"/>
    <col min="10765" max="10765" width="16.140625" style="23" customWidth="1"/>
    <col min="10766" max="10766" width="13" style="23" customWidth="1"/>
    <col min="10767" max="10768" width="14.85546875" style="23" bestFit="1" customWidth="1"/>
    <col min="10769" max="11009" width="11.42578125" style="23"/>
    <col min="11010" max="11010" width="25.42578125" style="23" customWidth="1"/>
    <col min="11011" max="11011" width="13" style="23" bestFit="1" customWidth="1"/>
    <col min="11012" max="11012" width="12.5703125" style="23" bestFit="1" customWidth="1"/>
    <col min="11013" max="11013" width="12" style="23" bestFit="1" customWidth="1"/>
    <col min="11014" max="11014" width="11.5703125" style="23" bestFit="1" customWidth="1"/>
    <col min="11015" max="11015" width="12.5703125" style="23" bestFit="1" customWidth="1"/>
    <col min="11016" max="11017" width="11.5703125" style="23" bestFit="1" customWidth="1"/>
    <col min="11018" max="11018" width="12" style="23" bestFit="1" customWidth="1"/>
    <col min="11019" max="11019" width="11.5703125" style="23" customWidth="1"/>
    <col min="11020" max="11020" width="14.140625" style="23" customWidth="1"/>
    <col min="11021" max="11021" width="16.140625" style="23" customWidth="1"/>
    <col min="11022" max="11022" width="13" style="23" customWidth="1"/>
    <col min="11023" max="11024" width="14.85546875" style="23" bestFit="1" customWidth="1"/>
    <col min="11025" max="11265" width="11.42578125" style="23"/>
    <col min="11266" max="11266" width="25.42578125" style="23" customWidth="1"/>
    <col min="11267" max="11267" width="13" style="23" bestFit="1" customWidth="1"/>
    <col min="11268" max="11268" width="12.5703125" style="23" bestFit="1" customWidth="1"/>
    <col min="11269" max="11269" width="12" style="23" bestFit="1" customWidth="1"/>
    <col min="11270" max="11270" width="11.5703125" style="23" bestFit="1" customWidth="1"/>
    <col min="11271" max="11271" width="12.5703125" style="23" bestFit="1" customWidth="1"/>
    <col min="11272" max="11273" width="11.5703125" style="23" bestFit="1" customWidth="1"/>
    <col min="11274" max="11274" width="12" style="23" bestFit="1" customWidth="1"/>
    <col min="11275" max="11275" width="11.5703125" style="23" customWidth="1"/>
    <col min="11276" max="11276" width="14.140625" style="23" customWidth="1"/>
    <col min="11277" max="11277" width="16.140625" style="23" customWidth="1"/>
    <col min="11278" max="11278" width="13" style="23" customWidth="1"/>
    <col min="11279" max="11280" width="14.85546875" style="23" bestFit="1" customWidth="1"/>
    <col min="11281" max="11521" width="11.42578125" style="23"/>
    <col min="11522" max="11522" width="25.42578125" style="23" customWidth="1"/>
    <col min="11523" max="11523" width="13" style="23" bestFit="1" customWidth="1"/>
    <col min="11524" max="11524" width="12.5703125" style="23" bestFit="1" customWidth="1"/>
    <col min="11525" max="11525" width="12" style="23" bestFit="1" customWidth="1"/>
    <col min="11526" max="11526" width="11.5703125" style="23" bestFit="1" customWidth="1"/>
    <col min="11527" max="11527" width="12.5703125" style="23" bestFit="1" customWidth="1"/>
    <col min="11528" max="11529" width="11.5703125" style="23" bestFit="1" customWidth="1"/>
    <col min="11530" max="11530" width="12" style="23" bestFit="1" customWidth="1"/>
    <col min="11531" max="11531" width="11.5703125" style="23" customWidth="1"/>
    <col min="11532" max="11532" width="14.140625" style="23" customWidth="1"/>
    <col min="11533" max="11533" width="16.140625" style="23" customWidth="1"/>
    <col min="11534" max="11534" width="13" style="23" customWidth="1"/>
    <col min="11535" max="11536" width="14.85546875" style="23" bestFit="1" customWidth="1"/>
    <col min="11537" max="11777" width="11.42578125" style="23"/>
    <col min="11778" max="11778" width="25.42578125" style="23" customWidth="1"/>
    <col min="11779" max="11779" width="13" style="23" bestFit="1" customWidth="1"/>
    <col min="11780" max="11780" width="12.5703125" style="23" bestFit="1" customWidth="1"/>
    <col min="11781" max="11781" width="12" style="23" bestFit="1" customWidth="1"/>
    <col min="11782" max="11782" width="11.5703125" style="23" bestFit="1" customWidth="1"/>
    <col min="11783" max="11783" width="12.5703125" style="23" bestFit="1" customWidth="1"/>
    <col min="11784" max="11785" width="11.5703125" style="23" bestFit="1" customWidth="1"/>
    <col min="11786" max="11786" width="12" style="23" bestFit="1" customWidth="1"/>
    <col min="11787" max="11787" width="11.5703125" style="23" customWidth="1"/>
    <col min="11788" max="11788" width="14.140625" style="23" customWidth="1"/>
    <col min="11789" max="11789" width="16.140625" style="23" customWidth="1"/>
    <col min="11790" max="11790" width="13" style="23" customWidth="1"/>
    <col min="11791" max="11792" width="14.85546875" style="23" bestFit="1" customWidth="1"/>
    <col min="11793" max="12033" width="11.42578125" style="23"/>
    <col min="12034" max="12034" width="25.42578125" style="23" customWidth="1"/>
    <col min="12035" max="12035" width="13" style="23" bestFit="1" customWidth="1"/>
    <col min="12036" max="12036" width="12.5703125" style="23" bestFit="1" customWidth="1"/>
    <col min="12037" max="12037" width="12" style="23" bestFit="1" customWidth="1"/>
    <col min="12038" max="12038" width="11.5703125" style="23" bestFit="1" customWidth="1"/>
    <col min="12039" max="12039" width="12.5703125" style="23" bestFit="1" customWidth="1"/>
    <col min="12040" max="12041" width="11.5703125" style="23" bestFit="1" customWidth="1"/>
    <col min="12042" max="12042" width="12" style="23" bestFit="1" customWidth="1"/>
    <col min="12043" max="12043" width="11.5703125" style="23" customWidth="1"/>
    <col min="12044" max="12044" width="14.140625" style="23" customWidth="1"/>
    <col min="12045" max="12045" width="16.140625" style="23" customWidth="1"/>
    <col min="12046" max="12046" width="13" style="23" customWidth="1"/>
    <col min="12047" max="12048" width="14.85546875" style="23" bestFit="1" customWidth="1"/>
    <col min="12049" max="12289" width="11.42578125" style="23"/>
    <col min="12290" max="12290" width="25.42578125" style="23" customWidth="1"/>
    <col min="12291" max="12291" width="13" style="23" bestFit="1" customWidth="1"/>
    <col min="12292" max="12292" width="12.5703125" style="23" bestFit="1" customWidth="1"/>
    <col min="12293" max="12293" width="12" style="23" bestFit="1" customWidth="1"/>
    <col min="12294" max="12294" width="11.5703125" style="23" bestFit="1" customWidth="1"/>
    <col min="12295" max="12295" width="12.5703125" style="23" bestFit="1" customWidth="1"/>
    <col min="12296" max="12297" width="11.5703125" style="23" bestFit="1" customWidth="1"/>
    <col min="12298" max="12298" width="12" style="23" bestFit="1" customWidth="1"/>
    <col min="12299" max="12299" width="11.5703125" style="23" customWidth="1"/>
    <col min="12300" max="12300" width="14.140625" style="23" customWidth="1"/>
    <col min="12301" max="12301" width="16.140625" style="23" customWidth="1"/>
    <col min="12302" max="12302" width="13" style="23" customWidth="1"/>
    <col min="12303" max="12304" width="14.85546875" style="23" bestFit="1" customWidth="1"/>
    <col min="12305" max="12545" width="11.42578125" style="23"/>
    <col min="12546" max="12546" width="25.42578125" style="23" customWidth="1"/>
    <col min="12547" max="12547" width="13" style="23" bestFit="1" customWidth="1"/>
    <col min="12548" max="12548" width="12.5703125" style="23" bestFit="1" customWidth="1"/>
    <col min="12549" max="12549" width="12" style="23" bestFit="1" customWidth="1"/>
    <col min="12550" max="12550" width="11.5703125" style="23" bestFit="1" customWidth="1"/>
    <col min="12551" max="12551" width="12.5703125" style="23" bestFit="1" customWidth="1"/>
    <col min="12552" max="12553" width="11.5703125" style="23" bestFit="1" customWidth="1"/>
    <col min="12554" max="12554" width="12" style="23" bestFit="1" customWidth="1"/>
    <col min="12555" max="12555" width="11.5703125" style="23" customWidth="1"/>
    <col min="12556" max="12556" width="14.140625" style="23" customWidth="1"/>
    <col min="12557" max="12557" width="16.140625" style="23" customWidth="1"/>
    <col min="12558" max="12558" width="13" style="23" customWidth="1"/>
    <col min="12559" max="12560" width="14.85546875" style="23" bestFit="1" customWidth="1"/>
    <col min="12561" max="12801" width="11.42578125" style="23"/>
    <col min="12802" max="12802" width="25.42578125" style="23" customWidth="1"/>
    <col min="12803" max="12803" width="13" style="23" bestFit="1" customWidth="1"/>
    <col min="12804" max="12804" width="12.5703125" style="23" bestFit="1" customWidth="1"/>
    <col min="12805" max="12805" width="12" style="23" bestFit="1" customWidth="1"/>
    <col min="12806" max="12806" width="11.5703125" style="23" bestFit="1" customWidth="1"/>
    <col min="12807" max="12807" width="12.5703125" style="23" bestFit="1" customWidth="1"/>
    <col min="12808" max="12809" width="11.5703125" style="23" bestFit="1" customWidth="1"/>
    <col min="12810" max="12810" width="12" style="23" bestFit="1" customWidth="1"/>
    <col min="12811" max="12811" width="11.5703125" style="23" customWidth="1"/>
    <col min="12812" max="12812" width="14.140625" style="23" customWidth="1"/>
    <col min="12813" max="12813" width="16.140625" style="23" customWidth="1"/>
    <col min="12814" max="12814" width="13" style="23" customWidth="1"/>
    <col min="12815" max="12816" width="14.85546875" style="23" bestFit="1" customWidth="1"/>
    <col min="12817" max="13057" width="11.42578125" style="23"/>
    <col min="13058" max="13058" width="25.42578125" style="23" customWidth="1"/>
    <col min="13059" max="13059" width="13" style="23" bestFit="1" customWidth="1"/>
    <col min="13060" max="13060" width="12.5703125" style="23" bestFit="1" customWidth="1"/>
    <col min="13061" max="13061" width="12" style="23" bestFit="1" customWidth="1"/>
    <col min="13062" max="13062" width="11.5703125" style="23" bestFit="1" customWidth="1"/>
    <col min="13063" max="13063" width="12.5703125" style="23" bestFit="1" customWidth="1"/>
    <col min="13064" max="13065" width="11.5703125" style="23" bestFit="1" customWidth="1"/>
    <col min="13066" max="13066" width="12" style="23" bestFit="1" customWidth="1"/>
    <col min="13067" max="13067" width="11.5703125" style="23" customWidth="1"/>
    <col min="13068" max="13068" width="14.140625" style="23" customWidth="1"/>
    <col min="13069" max="13069" width="16.140625" style="23" customWidth="1"/>
    <col min="13070" max="13070" width="13" style="23" customWidth="1"/>
    <col min="13071" max="13072" width="14.85546875" style="23" bestFit="1" customWidth="1"/>
    <col min="13073" max="13313" width="11.42578125" style="23"/>
    <col min="13314" max="13314" width="25.42578125" style="23" customWidth="1"/>
    <col min="13315" max="13315" width="13" style="23" bestFit="1" customWidth="1"/>
    <col min="13316" max="13316" width="12.5703125" style="23" bestFit="1" customWidth="1"/>
    <col min="13317" max="13317" width="12" style="23" bestFit="1" customWidth="1"/>
    <col min="13318" max="13318" width="11.5703125" style="23" bestFit="1" customWidth="1"/>
    <col min="13319" max="13319" width="12.5703125" style="23" bestFit="1" customWidth="1"/>
    <col min="13320" max="13321" width="11.5703125" style="23" bestFit="1" customWidth="1"/>
    <col min="13322" max="13322" width="12" style="23" bestFit="1" customWidth="1"/>
    <col min="13323" max="13323" width="11.5703125" style="23" customWidth="1"/>
    <col min="13324" max="13324" width="14.140625" style="23" customWidth="1"/>
    <col min="13325" max="13325" width="16.140625" style="23" customWidth="1"/>
    <col min="13326" max="13326" width="13" style="23" customWidth="1"/>
    <col min="13327" max="13328" width="14.85546875" style="23" bestFit="1" customWidth="1"/>
    <col min="13329" max="13569" width="11.42578125" style="23"/>
    <col min="13570" max="13570" width="25.42578125" style="23" customWidth="1"/>
    <col min="13571" max="13571" width="13" style="23" bestFit="1" customWidth="1"/>
    <col min="13572" max="13572" width="12.5703125" style="23" bestFit="1" customWidth="1"/>
    <col min="13573" max="13573" width="12" style="23" bestFit="1" customWidth="1"/>
    <col min="13574" max="13574" width="11.5703125" style="23" bestFit="1" customWidth="1"/>
    <col min="13575" max="13575" width="12.5703125" style="23" bestFit="1" customWidth="1"/>
    <col min="13576" max="13577" width="11.5703125" style="23" bestFit="1" customWidth="1"/>
    <col min="13578" max="13578" width="12" style="23" bestFit="1" customWidth="1"/>
    <col min="13579" max="13579" width="11.5703125" style="23" customWidth="1"/>
    <col min="13580" max="13580" width="14.140625" style="23" customWidth="1"/>
    <col min="13581" max="13581" width="16.140625" style="23" customWidth="1"/>
    <col min="13582" max="13582" width="13" style="23" customWidth="1"/>
    <col min="13583" max="13584" width="14.85546875" style="23" bestFit="1" customWidth="1"/>
    <col min="13585" max="13825" width="11.42578125" style="23"/>
    <col min="13826" max="13826" width="25.42578125" style="23" customWidth="1"/>
    <col min="13827" max="13827" width="13" style="23" bestFit="1" customWidth="1"/>
    <col min="13828" max="13828" width="12.5703125" style="23" bestFit="1" customWidth="1"/>
    <col min="13829" max="13829" width="12" style="23" bestFit="1" customWidth="1"/>
    <col min="13830" max="13830" width="11.5703125" style="23" bestFit="1" customWidth="1"/>
    <col min="13831" max="13831" width="12.5703125" style="23" bestFit="1" customWidth="1"/>
    <col min="13832" max="13833" width="11.5703125" style="23" bestFit="1" customWidth="1"/>
    <col min="13834" max="13834" width="12" style="23" bestFit="1" customWidth="1"/>
    <col min="13835" max="13835" width="11.5703125" style="23" customWidth="1"/>
    <col min="13836" max="13836" width="14.140625" style="23" customWidth="1"/>
    <col min="13837" max="13837" width="16.140625" style="23" customWidth="1"/>
    <col min="13838" max="13838" width="13" style="23" customWidth="1"/>
    <col min="13839" max="13840" width="14.85546875" style="23" bestFit="1" customWidth="1"/>
    <col min="13841" max="14081" width="11.42578125" style="23"/>
    <col min="14082" max="14082" width="25.42578125" style="23" customWidth="1"/>
    <col min="14083" max="14083" width="13" style="23" bestFit="1" customWidth="1"/>
    <col min="14084" max="14084" width="12.5703125" style="23" bestFit="1" customWidth="1"/>
    <col min="14085" max="14085" width="12" style="23" bestFit="1" customWidth="1"/>
    <col min="14086" max="14086" width="11.5703125" style="23" bestFit="1" customWidth="1"/>
    <col min="14087" max="14087" width="12.5703125" style="23" bestFit="1" customWidth="1"/>
    <col min="14088" max="14089" width="11.5703125" style="23" bestFit="1" customWidth="1"/>
    <col min="14090" max="14090" width="12" style="23" bestFit="1" customWidth="1"/>
    <col min="14091" max="14091" width="11.5703125" style="23" customWidth="1"/>
    <col min="14092" max="14092" width="14.140625" style="23" customWidth="1"/>
    <col min="14093" max="14093" width="16.140625" style="23" customWidth="1"/>
    <col min="14094" max="14094" width="13" style="23" customWidth="1"/>
    <col min="14095" max="14096" width="14.85546875" style="23" bestFit="1" customWidth="1"/>
    <col min="14097" max="14337" width="11.42578125" style="23"/>
    <col min="14338" max="14338" width="25.42578125" style="23" customWidth="1"/>
    <col min="14339" max="14339" width="13" style="23" bestFit="1" customWidth="1"/>
    <col min="14340" max="14340" width="12.5703125" style="23" bestFit="1" customWidth="1"/>
    <col min="14341" max="14341" width="12" style="23" bestFit="1" customWidth="1"/>
    <col min="14342" max="14342" width="11.5703125" style="23" bestFit="1" customWidth="1"/>
    <col min="14343" max="14343" width="12.5703125" style="23" bestFit="1" customWidth="1"/>
    <col min="14344" max="14345" width="11.5703125" style="23" bestFit="1" customWidth="1"/>
    <col min="14346" max="14346" width="12" style="23" bestFit="1" customWidth="1"/>
    <col min="14347" max="14347" width="11.5703125" style="23" customWidth="1"/>
    <col min="14348" max="14348" width="14.140625" style="23" customWidth="1"/>
    <col min="14349" max="14349" width="16.140625" style="23" customWidth="1"/>
    <col min="14350" max="14350" width="13" style="23" customWidth="1"/>
    <col min="14351" max="14352" width="14.85546875" style="23" bestFit="1" customWidth="1"/>
    <col min="14353" max="14593" width="11.42578125" style="23"/>
    <col min="14594" max="14594" width="25.42578125" style="23" customWidth="1"/>
    <col min="14595" max="14595" width="13" style="23" bestFit="1" customWidth="1"/>
    <col min="14596" max="14596" width="12.5703125" style="23" bestFit="1" customWidth="1"/>
    <col min="14597" max="14597" width="12" style="23" bestFit="1" customWidth="1"/>
    <col min="14598" max="14598" width="11.5703125" style="23" bestFit="1" customWidth="1"/>
    <col min="14599" max="14599" width="12.5703125" style="23" bestFit="1" customWidth="1"/>
    <col min="14600" max="14601" width="11.5703125" style="23" bestFit="1" customWidth="1"/>
    <col min="14602" max="14602" width="12" style="23" bestFit="1" customWidth="1"/>
    <col min="14603" max="14603" width="11.5703125" style="23" customWidth="1"/>
    <col min="14604" max="14604" width="14.140625" style="23" customWidth="1"/>
    <col min="14605" max="14605" width="16.140625" style="23" customWidth="1"/>
    <col min="14606" max="14606" width="13" style="23" customWidth="1"/>
    <col min="14607" max="14608" width="14.85546875" style="23" bestFit="1" customWidth="1"/>
    <col min="14609" max="14849" width="11.42578125" style="23"/>
    <col min="14850" max="14850" width="25.42578125" style="23" customWidth="1"/>
    <col min="14851" max="14851" width="13" style="23" bestFit="1" customWidth="1"/>
    <col min="14852" max="14852" width="12.5703125" style="23" bestFit="1" customWidth="1"/>
    <col min="14853" max="14853" width="12" style="23" bestFit="1" customWidth="1"/>
    <col min="14854" max="14854" width="11.5703125" style="23" bestFit="1" customWidth="1"/>
    <col min="14855" max="14855" width="12.5703125" style="23" bestFit="1" customWidth="1"/>
    <col min="14856" max="14857" width="11.5703125" style="23" bestFit="1" customWidth="1"/>
    <col min="14858" max="14858" width="12" style="23" bestFit="1" customWidth="1"/>
    <col min="14859" max="14859" width="11.5703125" style="23" customWidth="1"/>
    <col min="14860" max="14860" width="14.140625" style="23" customWidth="1"/>
    <col min="14861" max="14861" width="16.140625" style="23" customWidth="1"/>
    <col min="14862" max="14862" width="13" style="23" customWidth="1"/>
    <col min="14863" max="14864" width="14.85546875" style="23" bestFit="1" customWidth="1"/>
    <col min="14865" max="15105" width="11.42578125" style="23"/>
    <col min="15106" max="15106" width="25.42578125" style="23" customWidth="1"/>
    <col min="15107" max="15107" width="13" style="23" bestFit="1" customWidth="1"/>
    <col min="15108" max="15108" width="12.5703125" style="23" bestFit="1" customWidth="1"/>
    <col min="15109" max="15109" width="12" style="23" bestFit="1" customWidth="1"/>
    <col min="15110" max="15110" width="11.5703125" style="23" bestFit="1" customWidth="1"/>
    <col min="15111" max="15111" width="12.5703125" style="23" bestFit="1" customWidth="1"/>
    <col min="15112" max="15113" width="11.5703125" style="23" bestFit="1" customWidth="1"/>
    <col min="15114" max="15114" width="12" style="23" bestFit="1" customWidth="1"/>
    <col min="15115" max="15115" width="11.5703125" style="23" customWidth="1"/>
    <col min="15116" max="15116" width="14.140625" style="23" customWidth="1"/>
    <col min="15117" max="15117" width="16.140625" style="23" customWidth="1"/>
    <col min="15118" max="15118" width="13" style="23" customWidth="1"/>
    <col min="15119" max="15120" width="14.85546875" style="23" bestFit="1" customWidth="1"/>
    <col min="15121" max="15361" width="11.42578125" style="23"/>
    <col min="15362" max="15362" width="25.42578125" style="23" customWidth="1"/>
    <col min="15363" max="15363" width="13" style="23" bestFit="1" customWidth="1"/>
    <col min="15364" max="15364" width="12.5703125" style="23" bestFit="1" customWidth="1"/>
    <col min="15365" max="15365" width="12" style="23" bestFit="1" customWidth="1"/>
    <col min="15366" max="15366" width="11.5703125" style="23" bestFit="1" customWidth="1"/>
    <col min="15367" max="15367" width="12.5703125" style="23" bestFit="1" customWidth="1"/>
    <col min="15368" max="15369" width="11.5703125" style="23" bestFit="1" customWidth="1"/>
    <col min="15370" max="15370" width="12" style="23" bestFit="1" customWidth="1"/>
    <col min="15371" max="15371" width="11.5703125" style="23" customWidth="1"/>
    <col min="15372" max="15372" width="14.140625" style="23" customWidth="1"/>
    <col min="15373" max="15373" width="16.140625" style="23" customWidth="1"/>
    <col min="15374" max="15374" width="13" style="23" customWidth="1"/>
    <col min="15375" max="15376" width="14.85546875" style="23" bestFit="1" customWidth="1"/>
    <col min="15377" max="15617" width="11.42578125" style="23"/>
    <col min="15618" max="15618" width="25.42578125" style="23" customWidth="1"/>
    <col min="15619" max="15619" width="13" style="23" bestFit="1" customWidth="1"/>
    <col min="15620" max="15620" width="12.5703125" style="23" bestFit="1" customWidth="1"/>
    <col min="15621" max="15621" width="12" style="23" bestFit="1" customWidth="1"/>
    <col min="15622" max="15622" width="11.5703125" style="23" bestFit="1" customWidth="1"/>
    <col min="15623" max="15623" width="12.5703125" style="23" bestFit="1" customWidth="1"/>
    <col min="15624" max="15625" width="11.5703125" style="23" bestFit="1" customWidth="1"/>
    <col min="15626" max="15626" width="12" style="23" bestFit="1" customWidth="1"/>
    <col min="15627" max="15627" width="11.5703125" style="23" customWidth="1"/>
    <col min="15628" max="15628" width="14.140625" style="23" customWidth="1"/>
    <col min="15629" max="15629" width="16.140625" style="23" customWidth="1"/>
    <col min="15630" max="15630" width="13" style="23" customWidth="1"/>
    <col min="15631" max="15632" width="14.85546875" style="23" bestFit="1" customWidth="1"/>
    <col min="15633" max="15873" width="11.42578125" style="23"/>
    <col min="15874" max="15874" width="25.42578125" style="23" customWidth="1"/>
    <col min="15875" max="15875" width="13" style="23" bestFit="1" customWidth="1"/>
    <col min="15876" max="15876" width="12.5703125" style="23" bestFit="1" customWidth="1"/>
    <col min="15877" max="15877" width="12" style="23" bestFit="1" customWidth="1"/>
    <col min="15878" max="15878" width="11.5703125" style="23" bestFit="1" customWidth="1"/>
    <col min="15879" max="15879" width="12.5703125" style="23" bestFit="1" customWidth="1"/>
    <col min="15880" max="15881" width="11.5703125" style="23" bestFit="1" customWidth="1"/>
    <col min="15882" max="15882" width="12" style="23" bestFit="1" customWidth="1"/>
    <col min="15883" max="15883" width="11.5703125" style="23" customWidth="1"/>
    <col min="15884" max="15884" width="14.140625" style="23" customWidth="1"/>
    <col min="15885" max="15885" width="16.140625" style="23" customWidth="1"/>
    <col min="15886" max="15886" width="13" style="23" customWidth="1"/>
    <col min="15887" max="15888" width="14.85546875" style="23" bestFit="1" customWidth="1"/>
    <col min="15889" max="16129" width="11.42578125" style="23"/>
    <col min="16130" max="16130" width="25.42578125" style="23" customWidth="1"/>
    <col min="16131" max="16131" width="13" style="23" bestFit="1" customWidth="1"/>
    <col min="16132" max="16132" width="12.5703125" style="23" bestFit="1" customWidth="1"/>
    <col min="16133" max="16133" width="12" style="23" bestFit="1" customWidth="1"/>
    <col min="16134" max="16134" width="11.5703125" style="23" bestFit="1" customWidth="1"/>
    <col min="16135" max="16135" width="12.5703125" style="23" bestFit="1" customWidth="1"/>
    <col min="16136" max="16137" width="11.5703125" style="23" bestFit="1" customWidth="1"/>
    <col min="16138" max="16138" width="12" style="23" bestFit="1" customWidth="1"/>
    <col min="16139" max="16139" width="11.5703125" style="23" customWidth="1"/>
    <col min="16140" max="16140" width="14.140625" style="23" customWidth="1"/>
    <col min="16141" max="16141" width="16.140625" style="23" customWidth="1"/>
    <col min="16142" max="16142" width="13" style="23" customWidth="1"/>
    <col min="16143" max="16144" width="14.85546875" style="23" bestFit="1" customWidth="1"/>
    <col min="16145" max="16384" width="11.42578125" style="23"/>
  </cols>
  <sheetData>
    <row r="1" spans="1:10" ht="18.75" customHeight="1" x14ac:dyDescent="0.2">
      <c r="A1" s="17"/>
      <c r="B1" s="18" t="s">
        <v>177</v>
      </c>
      <c r="C1" s="19"/>
      <c r="D1" s="19"/>
      <c r="E1" s="19"/>
      <c r="F1" s="19"/>
      <c r="G1" s="20"/>
      <c r="H1" s="20"/>
      <c r="I1" s="21"/>
      <c r="J1" s="22"/>
    </row>
    <row r="2" spans="1:10" ht="13.5" thickBot="1" x14ac:dyDescent="0.25">
      <c r="A2" s="17"/>
      <c r="B2" s="24"/>
      <c r="C2" s="25"/>
      <c r="D2" s="25"/>
      <c r="E2" s="25"/>
      <c r="F2" s="25"/>
      <c r="G2" s="26" t="s">
        <v>615</v>
      </c>
      <c r="H2" s="26"/>
      <c r="I2" s="27"/>
      <c r="J2" s="22"/>
    </row>
    <row r="3" spans="1:10" ht="13.5" thickBot="1" x14ac:dyDescent="0.25">
      <c r="A3" s="17"/>
      <c r="B3" s="28"/>
      <c r="C3" s="29"/>
      <c r="D3" s="29"/>
      <c r="E3" s="29"/>
      <c r="F3" s="29"/>
      <c r="G3" s="30"/>
      <c r="H3" s="30"/>
      <c r="I3" s="31"/>
      <c r="J3" s="22"/>
    </row>
    <row r="4" spans="1:10" ht="15.75" thickBot="1" x14ac:dyDescent="0.25">
      <c r="B4" s="32" t="s">
        <v>178</v>
      </c>
      <c r="C4" s="33"/>
      <c r="D4" s="33"/>
      <c r="E4" s="33"/>
      <c r="F4" s="33"/>
      <c r="G4" s="33"/>
      <c r="H4" s="34"/>
      <c r="J4" s="22"/>
    </row>
    <row r="5" spans="1:10" x14ac:dyDescent="0.2">
      <c r="A5" s="17"/>
      <c r="B5" s="28"/>
      <c r="C5" s="29"/>
      <c r="D5" s="29"/>
      <c r="E5" s="29"/>
      <c r="F5" s="29"/>
      <c r="J5" s="22"/>
    </row>
    <row r="7" spans="1:10" ht="13.5" thickBot="1" x14ac:dyDescent="0.25">
      <c r="A7" s="764" t="s">
        <v>616</v>
      </c>
      <c r="B7" s="764"/>
      <c r="C7" s="764"/>
    </row>
    <row r="8" spans="1:10" x14ac:dyDescent="0.2">
      <c r="A8" s="35" t="s">
        <v>130</v>
      </c>
      <c r="B8" s="36"/>
      <c r="C8" s="37">
        <f>L22</f>
        <v>7923657</v>
      </c>
    </row>
    <row r="9" spans="1:10" x14ac:dyDescent="0.2">
      <c r="A9" s="38" t="s">
        <v>180</v>
      </c>
      <c r="B9" s="39"/>
      <c r="C9" s="40">
        <f t="shared" ref="C9:C17" si="0">L23</f>
        <v>6169241</v>
      </c>
    </row>
    <row r="10" spans="1:10" x14ac:dyDescent="0.2">
      <c r="A10" s="38" t="s">
        <v>181</v>
      </c>
      <c r="B10" s="39"/>
      <c r="C10" s="40">
        <f t="shared" si="0"/>
        <v>1754416</v>
      </c>
    </row>
    <row r="11" spans="1:10" x14ac:dyDescent="0.2">
      <c r="A11" s="41" t="s">
        <v>131</v>
      </c>
      <c r="B11" s="42"/>
      <c r="C11" s="43">
        <f t="shared" si="0"/>
        <v>13123431</v>
      </c>
    </row>
    <row r="12" spans="1:10" x14ac:dyDescent="0.2">
      <c r="A12" s="38" t="s">
        <v>182</v>
      </c>
      <c r="B12" s="39"/>
      <c r="C12" s="40">
        <f t="shared" si="0"/>
        <v>10598970</v>
      </c>
    </row>
    <row r="13" spans="1:10" x14ac:dyDescent="0.2">
      <c r="A13" s="38" t="s">
        <v>183</v>
      </c>
      <c r="B13" s="39"/>
      <c r="C13" s="40">
        <f t="shared" si="0"/>
        <v>2524461</v>
      </c>
    </row>
    <row r="14" spans="1:10" x14ac:dyDescent="0.2">
      <c r="A14" s="41" t="s">
        <v>66</v>
      </c>
      <c r="B14" s="42"/>
      <c r="C14" s="63">
        <f t="shared" si="0"/>
        <v>0.25341155679905147</v>
      </c>
    </row>
    <row r="15" spans="1:10" x14ac:dyDescent="0.2">
      <c r="A15" s="45" t="s">
        <v>3</v>
      </c>
      <c r="B15" s="46"/>
      <c r="C15" s="64">
        <f t="shared" si="0"/>
        <v>1.6562341100832607</v>
      </c>
      <c r="D15" s="48"/>
    </row>
    <row r="16" spans="1:10" x14ac:dyDescent="0.2">
      <c r="A16" s="49" t="s">
        <v>184</v>
      </c>
      <c r="B16" s="50"/>
      <c r="C16" s="65">
        <f t="shared" si="0"/>
        <v>1.7180346820621857</v>
      </c>
      <c r="D16" s="48"/>
    </row>
    <row r="17" spans="1:15" ht="13.5" thickBot="1" x14ac:dyDescent="0.25">
      <c r="A17" s="52" t="s">
        <v>185</v>
      </c>
      <c r="B17" s="53"/>
      <c r="C17" s="66">
        <f t="shared" si="0"/>
        <v>1.4389181357215164</v>
      </c>
      <c r="D17" s="48"/>
    </row>
    <row r="18" spans="1:15" x14ac:dyDescent="0.2">
      <c r="D18" s="22"/>
    </row>
    <row r="19" spans="1:15" ht="13.5" thickBot="1" x14ac:dyDescent="0.25">
      <c r="C19" s="55">
        <f>C22/$C$8</f>
        <v>9.5178400579429417E-2</v>
      </c>
      <c r="D19" s="55">
        <f t="shared" ref="D19:K19" si="1">D22/$C$8</f>
        <v>0.18046641847318731</v>
      </c>
      <c r="E19" s="55">
        <f t="shared" si="1"/>
        <v>0.16230548596437225</v>
      </c>
      <c r="F19" s="55">
        <f t="shared" si="1"/>
        <v>5.269940382325989E-2</v>
      </c>
      <c r="G19" s="55">
        <f t="shared" si="1"/>
        <v>0.16305286813904235</v>
      </c>
      <c r="H19" s="55">
        <f t="shared" si="1"/>
        <v>0.11571260593435581</v>
      </c>
      <c r="I19" s="55">
        <f t="shared" si="1"/>
        <v>5.4531638610808113E-2</v>
      </c>
      <c r="J19" s="55">
        <f t="shared" si="1"/>
        <v>0.1203214626781548</v>
      </c>
      <c r="K19" s="55">
        <f t="shared" si="1"/>
        <v>5.5731715797390016E-2</v>
      </c>
      <c r="L19" s="56">
        <f>SUM(C19:K19)</f>
        <v>1</v>
      </c>
    </row>
    <row r="20" spans="1:15" ht="18.75" thickBot="1" x14ac:dyDescent="0.3">
      <c r="A20" s="765" t="s">
        <v>186</v>
      </c>
      <c r="B20" s="766"/>
      <c r="C20" s="766"/>
      <c r="D20" s="766"/>
      <c r="E20" s="766"/>
      <c r="F20" s="766"/>
      <c r="G20" s="766"/>
      <c r="H20" s="766"/>
      <c r="I20" s="766"/>
      <c r="J20" s="766"/>
      <c r="K20" s="767"/>
    </row>
    <row r="21" spans="1:15" ht="13.5" thickBot="1" x14ac:dyDescent="0.25">
      <c r="A21" s="57"/>
      <c r="B21" s="57"/>
      <c r="C21" s="58" t="s">
        <v>187</v>
      </c>
      <c r="D21" s="59" t="s">
        <v>6</v>
      </c>
      <c r="E21" s="59" t="s">
        <v>18</v>
      </c>
      <c r="F21" s="59" t="s">
        <v>7</v>
      </c>
      <c r="G21" s="59" t="s">
        <v>8</v>
      </c>
      <c r="H21" s="59" t="s">
        <v>9</v>
      </c>
      <c r="I21" s="60" t="s">
        <v>10</v>
      </c>
      <c r="J21" s="60" t="s">
        <v>11</v>
      </c>
      <c r="K21" s="60" t="s">
        <v>12</v>
      </c>
      <c r="M21" s="61"/>
      <c r="N21" s="17"/>
    </row>
    <row r="22" spans="1:15" s="17" customFormat="1" x14ac:dyDescent="0.2">
      <c r="A22" s="35" t="s">
        <v>188</v>
      </c>
      <c r="B22" s="36"/>
      <c r="C22" s="37">
        <v>754161</v>
      </c>
      <c r="D22" s="37">
        <v>1429954</v>
      </c>
      <c r="E22" s="37">
        <v>1286053</v>
      </c>
      <c r="F22" s="37">
        <v>417572</v>
      </c>
      <c r="G22" s="37">
        <v>1291975</v>
      </c>
      <c r="H22" s="37">
        <v>916867</v>
      </c>
      <c r="I22" s="37">
        <v>432090</v>
      </c>
      <c r="J22" s="37">
        <v>953386</v>
      </c>
      <c r="K22" s="37">
        <v>441599</v>
      </c>
      <c r="L22" s="37">
        <f t="shared" ref="L22:L27" si="2">SUM(C22:K22)</f>
        <v>7923657</v>
      </c>
      <c r="M22" s="62"/>
      <c r="N22" s="48"/>
      <c r="O22" s="48"/>
    </row>
    <row r="23" spans="1:15" x14ac:dyDescent="0.2">
      <c r="A23" s="38" t="s">
        <v>180</v>
      </c>
      <c r="B23" s="39"/>
      <c r="C23" s="40">
        <v>691779</v>
      </c>
      <c r="D23" s="40">
        <v>953382</v>
      </c>
      <c r="E23" s="40">
        <v>957579</v>
      </c>
      <c r="F23" s="40">
        <v>308694</v>
      </c>
      <c r="G23" s="40">
        <v>937702</v>
      </c>
      <c r="H23" s="40">
        <v>767673</v>
      </c>
      <c r="I23" s="40">
        <v>399359</v>
      </c>
      <c r="J23" s="40">
        <v>763331</v>
      </c>
      <c r="K23" s="40">
        <v>389742</v>
      </c>
      <c r="L23" s="40">
        <f t="shared" si="2"/>
        <v>6169241</v>
      </c>
      <c r="M23" s="62"/>
      <c r="N23" s="48"/>
      <c r="O23" s="48"/>
    </row>
    <row r="24" spans="1:15" x14ac:dyDescent="0.2">
      <c r="A24" s="38" t="s">
        <v>181</v>
      </c>
      <c r="B24" s="39"/>
      <c r="C24" s="40">
        <v>62382</v>
      </c>
      <c r="D24" s="40">
        <v>476572</v>
      </c>
      <c r="E24" s="40">
        <v>328474</v>
      </c>
      <c r="F24" s="40">
        <v>108878</v>
      </c>
      <c r="G24" s="40">
        <v>354273</v>
      </c>
      <c r="H24" s="40">
        <v>149194</v>
      </c>
      <c r="I24" s="40">
        <v>32731</v>
      </c>
      <c r="J24" s="40">
        <v>190055</v>
      </c>
      <c r="K24" s="40">
        <v>51857</v>
      </c>
      <c r="L24" s="40">
        <f t="shared" si="2"/>
        <v>1754416</v>
      </c>
      <c r="M24" s="62"/>
      <c r="N24" s="48"/>
      <c r="O24" s="48"/>
    </row>
    <row r="25" spans="1:15" s="17" customFormat="1" x14ac:dyDescent="0.2">
      <c r="A25" s="41" t="s">
        <v>189</v>
      </c>
      <c r="B25" s="42"/>
      <c r="C25" s="43">
        <v>1331657</v>
      </c>
      <c r="D25" s="43">
        <v>2174619</v>
      </c>
      <c r="E25" s="43">
        <v>2085432</v>
      </c>
      <c r="F25" s="43">
        <v>701736</v>
      </c>
      <c r="G25" s="43">
        <v>2260557</v>
      </c>
      <c r="H25" s="43">
        <v>1463340</v>
      </c>
      <c r="I25" s="43">
        <v>830361</v>
      </c>
      <c r="J25" s="43">
        <v>1550142</v>
      </c>
      <c r="K25" s="43">
        <v>725587</v>
      </c>
      <c r="L25" s="43">
        <f t="shared" si="2"/>
        <v>13123431</v>
      </c>
      <c r="M25" s="62"/>
      <c r="N25" s="48"/>
      <c r="O25" s="48"/>
    </row>
    <row r="26" spans="1:15" x14ac:dyDescent="0.2">
      <c r="A26" s="38" t="s">
        <v>182</v>
      </c>
      <c r="B26" s="39"/>
      <c r="C26" s="40">
        <v>1220880</v>
      </c>
      <c r="D26" s="40">
        <v>1564272</v>
      </c>
      <c r="E26" s="40">
        <v>1647946</v>
      </c>
      <c r="F26" s="40">
        <v>564503</v>
      </c>
      <c r="G26" s="40">
        <v>1677938</v>
      </c>
      <c r="H26" s="40">
        <v>1262048</v>
      </c>
      <c r="I26" s="40">
        <v>772502</v>
      </c>
      <c r="J26" s="40">
        <v>1240508</v>
      </c>
      <c r="K26" s="40">
        <v>648373</v>
      </c>
      <c r="L26" s="40">
        <f t="shared" si="2"/>
        <v>10598970</v>
      </c>
      <c r="M26" s="62"/>
      <c r="N26" s="48"/>
      <c r="O26" s="48"/>
    </row>
    <row r="27" spans="1:15" x14ac:dyDescent="0.2">
      <c r="A27" s="38" t="s">
        <v>183</v>
      </c>
      <c r="B27" s="39"/>
      <c r="C27" s="40">
        <v>110777</v>
      </c>
      <c r="D27" s="40">
        <v>610347</v>
      </c>
      <c r="E27" s="40">
        <v>437486</v>
      </c>
      <c r="F27" s="40">
        <v>137233</v>
      </c>
      <c r="G27" s="40">
        <v>582619</v>
      </c>
      <c r="H27" s="40">
        <v>201292</v>
      </c>
      <c r="I27" s="40">
        <v>57859</v>
      </c>
      <c r="J27" s="40">
        <v>309634</v>
      </c>
      <c r="K27" s="40">
        <v>77214</v>
      </c>
      <c r="L27" s="40">
        <f t="shared" si="2"/>
        <v>2524461</v>
      </c>
      <c r="M27" s="62"/>
      <c r="N27" s="48"/>
      <c r="O27" s="48"/>
    </row>
    <row r="28" spans="1:15" s="17" customFormat="1" x14ac:dyDescent="0.2">
      <c r="A28" s="41" t="s">
        <v>66</v>
      </c>
      <c r="B28" s="42"/>
      <c r="C28" s="63">
        <v>0.17676828100073705</v>
      </c>
      <c r="D28" s="63">
        <v>0.27683636412831603</v>
      </c>
      <c r="E28" s="63">
        <v>0.25002355882541738</v>
      </c>
      <c r="F28" s="63">
        <v>0.27762817590741995</v>
      </c>
      <c r="G28" s="63">
        <v>0.29477844168026685</v>
      </c>
      <c r="H28" s="63">
        <v>0.25443941745623416</v>
      </c>
      <c r="I28" s="63">
        <v>0.21243610919851</v>
      </c>
      <c r="J28" s="63">
        <v>0.32330879979285876</v>
      </c>
      <c r="K28" s="63">
        <v>0.21299610782678524</v>
      </c>
      <c r="L28" s="44">
        <v>0.25341155679905147</v>
      </c>
      <c r="M28" s="62"/>
      <c r="N28" s="48"/>
      <c r="O28" s="48"/>
    </row>
    <row r="29" spans="1:15" s="17" customFormat="1" x14ac:dyDescent="0.2">
      <c r="A29" s="45" t="s">
        <v>3</v>
      </c>
      <c r="B29" s="46"/>
      <c r="C29" s="64">
        <v>1.7657463061600904</v>
      </c>
      <c r="D29" s="64">
        <v>1.5207615070135123</v>
      </c>
      <c r="E29" s="64">
        <v>1.6215754716174218</v>
      </c>
      <c r="F29" s="64">
        <v>1.6805149770578487</v>
      </c>
      <c r="G29" s="64">
        <v>1.7496909769925888</v>
      </c>
      <c r="H29" s="64">
        <v>1.5960221057143511</v>
      </c>
      <c r="I29" s="64">
        <v>1.9217315836978408</v>
      </c>
      <c r="J29" s="64">
        <v>1.6259332526384906</v>
      </c>
      <c r="K29" s="64">
        <v>1.643090224389095</v>
      </c>
      <c r="L29" s="47">
        <f>L25/L22</f>
        <v>1.6562341100832607</v>
      </c>
      <c r="M29" s="62"/>
      <c r="N29" s="48"/>
      <c r="O29" s="48"/>
    </row>
    <row r="30" spans="1:15" x14ac:dyDescent="0.2">
      <c r="A30" s="49" t="s">
        <v>184</v>
      </c>
      <c r="B30" s="50"/>
      <c r="C30" s="65">
        <v>1.7648410836408737</v>
      </c>
      <c r="D30" s="65">
        <v>1.6407609961169813</v>
      </c>
      <c r="E30" s="65">
        <v>1.7209504385538947</v>
      </c>
      <c r="F30" s="65">
        <v>1.828681477450161</v>
      </c>
      <c r="G30" s="65">
        <v>1.7894149740535905</v>
      </c>
      <c r="H30" s="65">
        <v>1.6439916474853224</v>
      </c>
      <c r="I30" s="65">
        <v>1.9343548035727254</v>
      </c>
      <c r="J30" s="65">
        <v>1.6251246182848593</v>
      </c>
      <c r="K30" s="65">
        <v>1.6635954041391485</v>
      </c>
      <c r="L30" s="65">
        <f>L26/L23</f>
        <v>1.7180346820621857</v>
      </c>
      <c r="M30" s="62"/>
      <c r="N30" s="48"/>
      <c r="O30" s="48"/>
    </row>
    <row r="31" spans="1:15" ht="13.5" thickBot="1" x14ac:dyDescent="0.25">
      <c r="A31" s="52" t="s">
        <v>185</v>
      </c>
      <c r="B31" s="53"/>
      <c r="C31" s="66">
        <v>1.7757846814786316</v>
      </c>
      <c r="D31" s="66">
        <v>1.2807026010760179</v>
      </c>
      <c r="E31" s="66">
        <v>1.3318740600473706</v>
      </c>
      <c r="F31" s="66">
        <v>1.2604291041349034</v>
      </c>
      <c r="G31" s="66">
        <v>1.6445481309611514</v>
      </c>
      <c r="H31" s="66">
        <v>1.3491963483786211</v>
      </c>
      <c r="I31" s="66">
        <v>1.7677125660688644</v>
      </c>
      <c r="J31" s="66">
        <v>1.6291810265449476</v>
      </c>
      <c r="K31" s="66">
        <v>1.4889793084829435</v>
      </c>
      <c r="L31" s="66">
        <f>L27/L24</f>
        <v>1.4389181357215164</v>
      </c>
      <c r="M31" s="62"/>
      <c r="N31" s="48"/>
      <c r="O31" s="48"/>
    </row>
    <row r="32" spans="1:15" x14ac:dyDescent="0.2">
      <c r="C32" s="55"/>
      <c r="D32" s="55"/>
      <c r="E32" s="67"/>
      <c r="F32" s="55"/>
      <c r="G32" s="55"/>
      <c r="H32" s="55"/>
      <c r="I32" s="55"/>
      <c r="J32" s="55"/>
      <c r="K32" s="55"/>
      <c r="L32" s="55"/>
      <c r="M32" s="62"/>
      <c r="O32" s="48"/>
    </row>
    <row r="52" spans="1:16" ht="13.5" thickBot="1" x14ac:dyDescent="0.25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</row>
    <row r="53" spans="1:16" ht="18.75" thickBot="1" x14ac:dyDescent="0.3">
      <c r="A53" s="765" t="s">
        <v>186</v>
      </c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7"/>
    </row>
    <row r="54" spans="1:16" ht="13.5" thickBot="1" x14ac:dyDescent="0.25">
      <c r="A54" s="57"/>
      <c r="B54" s="57"/>
      <c r="C54" s="58" t="s">
        <v>45</v>
      </c>
      <c r="D54" s="59" t="s">
        <v>46</v>
      </c>
      <c r="E54" s="59" t="s">
        <v>47</v>
      </c>
      <c r="F54" s="59" t="s">
        <v>48</v>
      </c>
      <c r="G54" s="59" t="s">
        <v>49</v>
      </c>
      <c r="H54" s="59" t="s">
        <v>50</v>
      </c>
      <c r="I54" s="60" t="s">
        <v>51</v>
      </c>
      <c r="J54" s="60" t="s">
        <v>52</v>
      </c>
      <c r="K54" s="58" t="s">
        <v>53</v>
      </c>
      <c r="L54" s="60" t="s">
        <v>54</v>
      </c>
      <c r="M54" s="648" t="s">
        <v>55</v>
      </c>
      <c r="N54" s="650" t="s">
        <v>56</v>
      </c>
    </row>
    <row r="55" spans="1:16" s="17" customFormat="1" x14ac:dyDescent="0.2">
      <c r="A55" s="35" t="s">
        <v>188</v>
      </c>
      <c r="B55" s="36"/>
      <c r="C55" s="69">
        <v>281451</v>
      </c>
      <c r="D55" s="69">
        <v>389633</v>
      </c>
      <c r="E55" s="69">
        <v>449376</v>
      </c>
      <c r="F55" s="69">
        <v>681947</v>
      </c>
      <c r="G55" s="69">
        <v>692687</v>
      </c>
      <c r="H55" s="69">
        <v>744246</v>
      </c>
      <c r="I55" s="69">
        <v>862818</v>
      </c>
      <c r="J55" s="69">
        <v>1247844</v>
      </c>
      <c r="K55" s="69">
        <v>805617</v>
      </c>
      <c r="L55" s="69">
        <v>741718</v>
      </c>
      <c r="M55" s="69">
        <v>547819</v>
      </c>
      <c r="N55" s="69">
        <v>478501</v>
      </c>
      <c r="O55" s="23"/>
      <c r="P55" s="48"/>
    </row>
    <row r="56" spans="1:16" x14ac:dyDescent="0.2">
      <c r="A56" s="38" t="s">
        <v>180</v>
      </c>
      <c r="B56" s="39"/>
      <c r="C56" s="70">
        <v>238009</v>
      </c>
      <c r="D56" s="70">
        <v>340961</v>
      </c>
      <c r="E56" s="70">
        <v>375955</v>
      </c>
      <c r="F56" s="70">
        <v>559927</v>
      </c>
      <c r="G56" s="70">
        <v>509552</v>
      </c>
      <c r="H56" s="70">
        <v>546299</v>
      </c>
      <c r="I56" s="70">
        <v>637832</v>
      </c>
      <c r="J56" s="70">
        <v>935989</v>
      </c>
      <c r="K56" s="70">
        <v>574083</v>
      </c>
      <c r="L56" s="70">
        <v>579220</v>
      </c>
      <c r="M56" s="70">
        <v>466985</v>
      </c>
      <c r="N56" s="70">
        <v>404429</v>
      </c>
      <c r="P56" s="48"/>
    </row>
    <row r="57" spans="1:16" x14ac:dyDescent="0.2">
      <c r="A57" s="38" t="s">
        <v>181</v>
      </c>
      <c r="B57" s="39"/>
      <c r="C57" s="70">
        <v>43442</v>
      </c>
      <c r="D57" s="70">
        <v>48672</v>
      </c>
      <c r="E57" s="70">
        <v>73421</v>
      </c>
      <c r="F57" s="70">
        <v>122020</v>
      </c>
      <c r="G57" s="70">
        <v>183135</v>
      </c>
      <c r="H57" s="70">
        <v>197947</v>
      </c>
      <c r="I57" s="70">
        <v>224986</v>
      </c>
      <c r="J57" s="70">
        <v>311855</v>
      </c>
      <c r="K57" s="70">
        <v>231534</v>
      </c>
      <c r="L57" s="70">
        <v>162498</v>
      </c>
      <c r="M57" s="70">
        <v>80834</v>
      </c>
      <c r="N57" s="70">
        <v>74072</v>
      </c>
      <c r="P57" s="48"/>
    </row>
    <row r="58" spans="1:16" s="17" customFormat="1" x14ac:dyDescent="0.2">
      <c r="A58" s="41" t="s">
        <v>189</v>
      </c>
      <c r="B58" s="42"/>
      <c r="C58" s="71">
        <v>455882</v>
      </c>
      <c r="D58" s="71">
        <v>625001</v>
      </c>
      <c r="E58" s="71">
        <v>733247</v>
      </c>
      <c r="F58" s="71">
        <v>1160823</v>
      </c>
      <c r="G58" s="71">
        <v>1125964</v>
      </c>
      <c r="H58" s="71">
        <v>1219897</v>
      </c>
      <c r="I58" s="71">
        <v>1443163</v>
      </c>
      <c r="J58" s="71">
        <v>2171143</v>
      </c>
      <c r="K58" s="71">
        <v>1273778</v>
      </c>
      <c r="L58" s="71">
        <v>1229946</v>
      </c>
      <c r="M58" s="71">
        <v>869267</v>
      </c>
      <c r="N58" s="71">
        <v>815320</v>
      </c>
      <c r="O58" s="23"/>
      <c r="P58" s="48"/>
    </row>
    <row r="59" spans="1:16" x14ac:dyDescent="0.2">
      <c r="A59" s="38" t="s">
        <v>182</v>
      </c>
      <c r="B59" s="39"/>
      <c r="C59" s="70">
        <v>385447</v>
      </c>
      <c r="D59" s="70">
        <v>547579</v>
      </c>
      <c r="E59" s="70">
        <v>624783</v>
      </c>
      <c r="F59" s="70">
        <v>975080</v>
      </c>
      <c r="G59" s="70">
        <v>858144</v>
      </c>
      <c r="H59" s="70">
        <v>928648</v>
      </c>
      <c r="I59" s="70">
        <v>1134399</v>
      </c>
      <c r="J59" s="70">
        <v>1740821</v>
      </c>
      <c r="K59" s="70">
        <v>961213</v>
      </c>
      <c r="L59" s="70">
        <v>992652</v>
      </c>
      <c r="M59" s="70">
        <v>747862</v>
      </c>
      <c r="N59" s="70">
        <v>702342</v>
      </c>
      <c r="P59" s="48"/>
    </row>
    <row r="60" spans="1:16" x14ac:dyDescent="0.2">
      <c r="A60" s="38" t="s">
        <v>183</v>
      </c>
      <c r="B60" s="39"/>
      <c r="C60" s="70">
        <v>70435</v>
      </c>
      <c r="D60" s="70">
        <v>77422</v>
      </c>
      <c r="E60" s="70">
        <v>108464</v>
      </c>
      <c r="F60" s="70">
        <v>185743</v>
      </c>
      <c r="G60" s="70">
        <v>267820</v>
      </c>
      <c r="H60" s="70">
        <v>291249</v>
      </c>
      <c r="I60" s="70">
        <v>308764</v>
      </c>
      <c r="J60" s="70">
        <v>430322</v>
      </c>
      <c r="K60" s="70">
        <v>312565</v>
      </c>
      <c r="L60" s="70">
        <v>237294</v>
      </c>
      <c r="M60" s="70">
        <v>121405</v>
      </c>
      <c r="N60" s="70">
        <v>112978</v>
      </c>
      <c r="P60" s="48"/>
    </row>
    <row r="61" spans="1:16" s="17" customFormat="1" x14ac:dyDescent="0.2">
      <c r="A61" s="41" t="s">
        <v>66</v>
      </c>
      <c r="B61" s="42"/>
      <c r="C61" s="72">
        <v>0.1482589429</v>
      </c>
      <c r="D61" s="72">
        <v>0.18649809470000001</v>
      </c>
      <c r="E61" s="72">
        <v>0.1781775649</v>
      </c>
      <c r="F61" s="72">
        <v>0.25785985719999999</v>
      </c>
      <c r="G61" s="72">
        <v>0.24054546569999999</v>
      </c>
      <c r="H61" s="72">
        <v>0.25981813970000001</v>
      </c>
      <c r="I61" s="72">
        <v>0.29158577740000002</v>
      </c>
      <c r="J61" s="72">
        <v>0.4209942176</v>
      </c>
      <c r="K61" s="72">
        <v>0.2655880471</v>
      </c>
      <c r="L61" s="72">
        <v>0.27483584519999998</v>
      </c>
      <c r="M61" s="72">
        <v>0.21483782200000001</v>
      </c>
      <c r="N61" s="72">
        <v>0.20673351470000001</v>
      </c>
      <c r="O61" s="23"/>
      <c r="P61" s="48"/>
    </row>
    <row r="62" spans="1:16" s="17" customFormat="1" x14ac:dyDescent="0.2">
      <c r="A62" s="45" t="s">
        <v>3</v>
      </c>
      <c r="B62" s="46"/>
      <c r="C62" s="73">
        <v>1.6197561920192001</v>
      </c>
      <c r="D62" s="73">
        <v>1.6040761434477999</v>
      </c>
      <c r="E62" s="73">
        <v>1.6317004023357</v>
      </c>
      <c r="F62" s="73">
        <v>1.7022187941292</v>
      </c>
      <c r="G62" s="73">
        <v>1.6255018500419001</v>
      </c>
      <c r="H62" s="73">
        <v>1.6391045433902001</v>
      </c>
      <c r="I62" s="73">
        <v>1.6726157776032</v>
      </c>
      <c r="J62" s="73">
        <v>1.7399154060924</v>
      </c>
      <c r="K62" s="73">
        <v>1.5811210538010001</v>
      </c>
      <c r="L62" s="73">
        <v>1.6582393847796999</v>
      </c>
      <c r="M62" s="73">
        <v>1.5867777495852</v>
      </c>
      <c r="N62" s="73">
        <v>1.7039044850481</v>
      </c>
      <c r="O62" s="23"/>
      <c r="P62" s="48"/>
    </row>
    <row r="63" spans="1:16" x14ac:dyDescent="0.2">
      <c r="A63" s="49" t="s">
        <v>184</v>
      </c>
      <c r="B63" s="50"/>
      <c r="C63" s="74">
        <v>1.6194639698499</v>
      </c>
      <c r="D63" s="74">
        <v>1.6059871950164</v>
      </c>
      <c r="E63" s="74">
        <v>1.6618558072109999</v>
      </c>
      <c r="F63" s="74">
        <v>1.7414412950260001</v>
      </c>
      <c r="G63" s="74">
        <v>1.6841146732815999</v>
      </c>
      <c r="H63" s="74">
        <v>1.6998896208853</v>
      </c>
      <c r="I63" s="74">
        <v>1.7785231847884999</v>
      </c>
      <c r="J63" s="74">
        <v>1.8598733532125</v>
      </c>
      <c r="K63" s="74">
        <v>1.6743449988939001</v>
      </c>
      <c r="L63" s="74">
        <v>1.7137736956597001</v>
      </c>
      <c r="M63" s="74">
        <v>1.6014689979336001</v>
      </c>
      <c r="N63" s="74">
        <v>1.7366262063304001</v>
      </c>
      <c r="P63" s="48"/>
    </row>
    <row r="64" spans="1:16" ht="13.5" thickBot="1" x14ac:dyDescent="0.25">
      <c r="A64" s="52" t="s">
        <v>185</v>
      </c>
      <c r="B64" s="53"/>
      <c r="C64" s="75">
        <v>1.6213572119146999</v>
      </c>
      <c r="D64" s="75">
        <v>1.5906886916502001</v>
      </c>
      <c r="E64" s="75">
        <v>1.4772885141853001</v>
      </c>
      <c r="F64" s="75">
        <v>1.5222340599902</v>
      </c>
      <c r="G64" s="75">
        <v>1.4624184344882001</v>
      </c>
      <c r="H64" s="75">
        <v>1.4713483912359999</v>
      </c>
      <c r="I64" s="75">
        <v>1.3723698363454</v>
      </c>
      <c r="J64" s="75">
        <v>1.3798784691603001</v>
      </c>
      <c r="K64" s="75">
        <v>1.3499745177814</v>
      </c>
      <c r="L64" s="75">
        <v>1.4602887420152999</v>
      </c>
      <c r="M64" s="75">
        <v>1.5019051389267</v>
      </c>
      <c r="N64" s="75">
        <v>1.5252457068798</v>
      </c>
      <c r="P64" s="48"/>
    </row>
  </sheetData>
  <mergeCells count="3">
    <mergeCell ref="A7:C7"/>
    <mergeCell ref="A20:K20"/>
    <mergeCell ref="A53:N53"/>
  </mergeCells>
  <pageMargins left="0.75" right="0.75" top="1" bottom="1" header="0" footer="0"/>
  <pageSetup paperSize="9" scale="4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71"/>
  <sheetViews>
    <sheetView topLeftCell="A446" zoomScale="80" zoomScaleNormal="80" workbookViewId="0">
      <selection activeCell="L5" sqref="L5"/>
    </sheetView>
  </sheetViews>
  <sheetFormatPr baseColWidth="10" defaultRowHeight="12.75" x14ac:dyDescent="0.2"/>
  <cols>
    <col min="1" max="1" width="18.140625" style="23" customWidth="1"/>
    <col min="2" max="2" width="14.85546875" style="23" customWidth="1"/>
    <col min="3" max="3" width="14.5703125" style="23" bestFit="1" customWidth="1"/>
    <col min="4" max="4" width="15" style="23" customWidth="1"/>
    <col min="5" max="5" width="13.5703125" style="23" customWidth="1"/>
    <col min="6" max="6" width="13.140625" style="23" customWidth="1"/>
    <col min="7" max="8" width="11.5703125" style="23" customWidth="1"/>
    <col min="9" max="9" width="11.7109375" style="23" customWidth="1"/>
    <col min="10" max="10" width="11.7109375" style="23" bestFit="1" customWidth="1"/>
    <col min="11" max="11" width="13.5703125" style="23" customWidth="1"/>
    <col min="12" max="13" width="12.85546875" style="23" customWidth="1"/>
    <col min="14" max="14" width="11.7109375" style="23" bestFit="1" customWidth="1"/>
    <col min="15" max="15" width="11.42578125" style="23"/>
    <col min="16" max="16" width="13.7109375" style="23" bestFit="1" customWidth="1"/>
    <col min="17" max="256" width="11.42578125" style="23"/>
    <col min="257" max="257" width="18.140625" style="23" customWidth="1"/>
    <col min="258" max="258" width="14.85546875" style="23" customWidth="1"/>
    <col min="259" max="259" width="14.5703125" style="23" bestFit="1" customWidth="1"/>
    <col min="260" max="260" width="15" style="23" customWidth="1"/>
    <col min="261" max="262" width="13.5703125" style="23" customWidth="1"/>
    <col min="263" max="263" width="12.7109375" style="23" bestFit="1" customWidth="1"/>
    <col min="264" max="264" width="9.7109375" style="23" customWidth="1"/>
    <col min="265" max="265" width="12.7109375" style="23" customWidth="1"/>
    <col min="266" max="266" width="11.7109375" style="23" bestFit="1" customWidth="1"/>
    <col min="267" max="267" width="15.28515625" style="23" customWidth="1"/>
    <col min="268" max="269" width="12.85546875" style="23" customWidth="1"/>
    <col min="270" max="270" width="11.7109375" style="23" bestFit="1" customWidth="1"/>
    <col min="271" max="271" width="11.42578125" style="23"/>
    <col min="272" max="272" width="13.7109375" style="23" bestFit="1" customWidth="1"/>
    <col min="273" max="512" width="11.42578125" style="23"/>
    <col min="513" max="513" width="18.140625" style="23" customWidth="1"/>
    <col min="514" max="514" width="14.85546875" style="23" customWidth="1"/>
    <col min="515" max="515" width="14.5703125" style="23" bestFit="1" customWidth="1"/>
    <col min="516" max="516" width="15" style="23" customWidth="1"/>
    <col min="517" max="518" width="13.5703125" style="23" customWidth="1"/>
    <col min="519" max="519" width="12.7109375" style="23" bestFit="1" customWidth="1"/>
    <col min="520" max="520" width="9.7109375" style="23" customWidth="1"/>
    <col min="521" max="521" width="12.7109375" style="23" customWidth="1"/>
    <col min="522" max="522" width="11.7109375" style="23" bestFit="1" customWidth="1"/>
    <col min="523" max="523" width="15.28515625" style="23" customWidth="1"/>
    <col min="524" max="525" width="12.85546875" style="23" customWidth="1"/>
    <col min="526" max="526" width="11.7109375" style="23" bestFit="1" customWidth="1"/>
    <col min="527" max="527" width="11.42578125" style="23"/>
    <col min="528" max="528" width="13.7109375" style="23" bestFit="1" customWidth="1"/>
    <col min="529" max="768" width="11.42578125" style="23"/>
    <col min="769" max="769" width="18.140625" style="23" customWidth="1"/>
    <col min="770" max="770" width="14.85546875" style="23" customWidth="1"/>
    <col min="771" max="771" width="14.5703125" style="23" bestFit="1" customWidth="1"/>
    <col min="772" max="772" width="15" style="23" customWidth="1"/>
    <col min="773" max="774" width="13.5703125" style="23" customWidth="1"/>
    <col min="775" max="775" width="12.7109375" style="23" bestFit="1" customWidth="1"/>
    <col min="776" max="776" width="9.7109375" style="23" customWidth="1"/>
    <col min="777" max="777" width="12.7109375" style="23" customWidth="1"/>
    <col min="778" max="778" width="11.7109375" style="23" bestFit="1" customWidth="1"/>
    <col min="779" max="779" width="15.28515625" style="23" customWidth="1"/>
    <col min="780" max="781" width="12.85546875" style="23" customWidth="1"/>
    <col min="782" max="782" width="11.7109375" style="23" bestFit="1" customWidth="1"/>
    <col min="783" max="783" width="11.42578125" style="23"/>
    <col min="784" max="784" width="13.7109375" style="23" bestFit="1" customWidth="1"/>
    <col min="785" max="1024" width="11.42578125" style="23"/>
    <col min="1025" max="1025" width="18.140625" style="23" customWidth="1"/>
    <col min="1026" max="1026" width="14.85546875" style="23" customWidth="1"/>
    <col min="1027" max="1027" width="14.5703125" style="23" bestFit="1" customWidth="1"/>
    <col min="1028" max="1028" width="15" style="23" customWidth="1"/>
    <col min="1029" max="1030" width="13.5703125" style="23" customWidth="1"/>
    <col min="1031" max="1031" width="12.7109375" style="23" bestFit="1" customWidth="1"/>
    <col min="1032" max="1032" width="9.7109375" style="23" customWidth="1"/>
    <col min="1033" max="1033" width="12.7109375" style="23" customWidth="1"/>
    <col min="1034" max="1034" width="11.7109375" style="23" bestFit="1" customWidth="1"/>
    <col min="1035" max="1035" width="15.28515625" style="23" customWidth="1"/>
    <col min="1036" max="1037" width="12.85546875" style="23" customWidth="1"/>
    <col min="1038" max="1038" width="11.7109375" style="23" bestFit="1" customWidth="1"/>
    <col min="1039" max="1039" width="11.42578125" style="23"/>
    <col min="1040" max="1040" width="13.7109375" style="23" bestFit="1" customWidth="1"/>
    <col min="1041" max="1280" width="11.42578125" style="23"/>
    <col min="1281" max="1281" width="18.140625" style="23" customWidth="1"/>
    <col min="1282" max="1282" width="14.85546875" style="23" customWidth="1"/>
    <col min="1283" max="1283" width="14.5703125" style="23" bestFit="1" customWidth="1"/>
    <col min="1284" max="1284" width="15" style="23" customWidth="1"/>
    <col min="1285" max="1286" width="13.5703125" style="23" customWidth="1"/>
    <col min="1287" max="1287" width="12.7109375" style="23" bestFit="1" customWidth="1"/>
    <col min="1288" max="1288" width="9.7109375" style="23" customWidth="1"/>
    <col min="1289" max="1289" width="12.7109375" style="23" customWidth="1"/>
    <col min="1290" max="1290" width="11.7109375" style="23" bestFit="1" customWidth="1"/>
    <col min="1291" max="1291" width="15.28515625" style="23" customWidth="1"/>
    <col min="1292" max="1293" width="12.85546875" style="23" customWidth="1"/>
    <col min="1294" max="1294" width="11.7109375" style="23" bestFit="1" customWidth="1"/>
    <col min="1295" max="1295" width="11.42578125" style="23"/>
    <col min="1296" max="1296" width="13.7109375" style="23" bestFit="1" customWidth="1"/>
    <col min="1297" max="1536" width="11.42578125" style="23"/>
    <col min="1537" max="1537" width="18.140625" style="23" customWidth="1"/>
    <col min="1538" max="1538" width="14.85546875" style="23" customWidth="1"/>
    <col min="1539" max="1539" width="14.5703125" style="23" bestFit="1" customWidth="1"/>
    <col min="1540" max="1540" width="15" style="23" customWidth="1"/>
    <col min="1541" max="1542" width="13.5703125" style="23" customWidth="1"/>
    <col min="1543" max="1543" width="12.7109375" style="23" bestFit="1" customWidth="1"/>
    <col min="1544" max="1544" width="9.7109375" style="23" customWidth="1"/>
    <col min="1545" max="1545" width="12.7109375" style="23" customWidth="1"/>
    <col min="1546" max="1546" width="11.7109375" style="23" bestFit="1" customWidth="1"/>
    <col min="1547" max="1547" width="15.28515625" style="23" customWidth="1"/>
    <col min="1548" max="1549" width="12.85546875" style="23" customWidth="1"/>
    <col min="1550" max="1550" width="11.7109375" style="23" bestFit="1" customWidth="1"/>
    <col min="1551" max="1551" width="11.42578125" style="23"/>
    <col min="1552" max="1552" width="13.7109375" style="23" bestFit="1" customWidth="1"/>
    <col min="1553" max="1792" width="11.42578125" style="23"/>
    <col min="1793" max="1793" width="18.140625" style="23" customWidth="1"/>
    <col min="1794" max="1794" width="14.85546875" style="23" customWidth="1"/>
    <col min="1795" max="1795" width="14.5703125" style="23" bestFit="1" customWidth="1"/>
    <col min="1796" max="1796" width="15" style="23" customWidth="1"/>
    <col min="1797" max="1798" width="13.5703125" style="23" customWidth="1"/>
    <col min="1799" max="1799" width="12.7109375" style="23" bestFit="1" customWidth="1"/>
    <col min="1800" max="1800" width="9.7109375" style="23" customWidth="1"/>
    <col min="1801" max="1801" width="12.7109375" style="23" customWidth="1"/>
    <col min="1802" max="1802" width="11.7109375" style="23" bestFit="1" customWidth="1"/>
    <col min="1803" max="1803" width="15.28515625" style="23" customWidth="1"/>
    <col min="1804" max="1805" width="12.85546875" style="23" customWidth="1"/>
    <col min="1806" max="1806" width="11.7109375" style="23" bestFit="1" customWidth="1"/>
    <col min="1807" max="1807" width="11.42578125" style="23"/>
    <col min="1808" max="1808" width="13.7109375" style="23" bestFit="1" customWidth="1"/>
    <col min="1809" max="2048" width="11.42578125" style="23"/>
    <col min="2049" max="2049" width="18.140625" style="23" customWidth="1"/>
    <col min="2050" max="2050" width="14.85546875" style="23" customWidth="1"/>
    <col min="2051" max="2051" width="14.5703125" style="23" bestFit="1" customWidth="1"/>
    <col min="2052" max="2052" width="15" style="23" customWidth="1"/>
    <col min="2053" max="2054" width="13.5703125" style="23" customWidth="1"/>
    <col min="2055" max="2055" width="12.7109375" style="23" bestFit="1" customWidth="1"/>
    <col min="2056" max="2056" width="9.7109375" style="23" customWidth="1"/>
    <col min="2057" max="2057" width="12.7109375" style="23" customWidth="1"/>
    <col min="2058" max="2058" width="11.7109375" style="23" bestFit="1" customWidth="1"/>
    <col min="2059" max="2059" width="15.28515625" style="23" customWidth="1"/>
    <col min="2060" max="2061" width="12.85546875" style="23" customWidth="1"/>
    <col min="2062" max="2062" width="11.7109375" style="23" bestFit="1" customWidth="1"/>
    <col min="2063" max="2063" width="11.42578125" style="23"/>
    <col min="2064" max="2064" width="13.7109375" style="23" bestFit="1" customWidth="1"/>
    <col min="2065" max="2304" width="11.42578125" style="23"/>
    <col min="2305" max="2305" width="18.140625" style="23" customWidth="1"/>
    <col min="2306" max="2306" width="14.85546875" style="23" customWidth="1"/>
    <col min="2307" max="2307" width="14.5703125" style="23" bestFit="1" customWidth="1"/>
    <col min="2308" max="2308" width="15" style="23" customWidth="1"/>
    <col min="2309" max="2310" width="13.5703125" style="23" customWidth="1"/>
    <col min="2311" max="2311" width="12.7109375" style="23" bestFit="1" customWidth="1"/>
    <col min="2312" max="2312" width="9.7109375" style="23" customWidth="1"/>
    <col min="2313" max="2313" width="12.7109375" style="23" customWidth="1"/>
    <col min="2314" max="2314" width="11.7109375" style="23" bestFit="1" customWidth="1"/>
    <col min="2315" max="2315" width="15.28515625" style="23" customWidth="1"/>
    <col min="2316" max="2317" width="12.85546875" style="23" customWidth="1"/>
    <col min="2318" max="2318" width="11.7109375" style="23" bestFit="1" customWidth="1"/>
    <col min="2319" max="2319" width="11.42578125" style="23"/>
    <col min="2320" max="2320" width="13.7109375" style="23" bestFit="1" customWidth="1"/>
    <col min="2321" max="2560" width="11.42578125" style="23"/>
    <col min="2561" max="2561" width="18.140625" style="23" customWidth="1"/>
    <col min="2562" max="2562" width="14.85546875" style="23" customWidth="1"/>
    <col min="2563" max="2563" width="14.5703125" style="23" bestFit="1" customWidth="1"/>
    <col min="2564" max="2564" width="15" style="23" customWidth="1"/>
    <col min="2565" max="2566" width="13.5703125" style="23" customWidth="1"/>
    <col min="2567" max="2567" width="12.7109375" style="23" bestFit="1" customWidth="1"/>
    <col min="2568" max="2568" width="9.7109375" style="23" customWidth="1"/>
    <col min="2569" max="2569" width="12.7109375" style="23" customWidth="1"/>
    <col min="2570" max="2570" width="11.7109375" style="23" bestFit="1" customWidth="1"/>
    <col min="2571" max="2571" width="15.28515625" style="23" customWidth="1"/>
    <col min="2572" max="2573" width="12.85546875" style="23" customWidth="1"/>
    <col min="2574" max="2574" width="11.7109375" style="23" bestFit="1" customWidth="1"/>
    <col min="2575" max="2575" width="11.42578125" style="23"/>
    <col min="2576" max="2576" width="13.7109375" style="23" bestFit="1" customWidth="1"/>
    <col min="2577" max="2816" width="11.42578125" style="23"/>
    <col min="2817" max="2817" width="18.140625" style="23" customWidth="1"/>
    <col min="2818" max="2818" width="14.85546875" style="23" customWidth="1"/>
    <col min="2819" max="2819" width="14.5703125" style="23" bestFit="1" customWidth="1"/>
    <col min="2820" max="2820" width="15" style="23" customWidth="1"/>
    <col min="2821" max="2822" width="13.5703125" style="23" customWidth="1"/>
    <col min="2823" max="2823" width="12.7109375" style="23" bestFit="1" customWidth="1"/>
    <col min="2824" max="2824" width="9.7109375" style="23" customWidth="1"/>
    <col min="2825" max="2825" width="12.7109375" style="23" customWidth="1"/>
    <col min="2826" max="2826" width="11.7109375" style="23" bestFit="1" customWidth="1"/>
    <col min="2827" max="2827" width="15.28515625" style="23" customWidth="1"/>
    <col min="2828" max="2829" width="12.85546875" style="23" customWidth="1"/>
    <col min="2830" max="2830" width="11.7109375" style="23" bestFit="1" customWidth="1"/>
    <col min="2831" max="2831" width="11.42578125" style="23"/>
    <col min="2832" max="2832" width="13.7109375" style="23" bestFit="1" customWidth="1"/>
    <col min="2833" max="3072" width="11.42578125" style="23"/>
    <col min="3073" max="3073" width="18.140625" style="23" customWidth="1"/>
    <col min="3074" max="3074" width="14.85546875" style="23" customWidth="1"/>
    <col min="3075" max="3075" width="14.5703125" style="23" bestFit="1" customWidth="1"/>
    <col min="3076" max="3076" width="15" style="23" customWidth="1"/>
    <col min="3077" max="3078" width="13.5703125" style="23" customWidth="1"/>
    <col min="3079" max="3079" width="12.7109375" style="23" bestFit="1" customWidth="1"/>
    <col min="3080" max="3080" width="9.7109375" style="23" customWidth="1"/>
    <col min="3081" max="3081" width="12.7109375" style="23" customWidth="1"/>
    <col min="3082" max="3082" width="11.7109375" style="23" bestFit="1" customWidth="1"/>
    <col min="3083" max="3083" width="15.28515625" style="23" customWidth="1"/>
    <col min="3084" max="3085" width="12.85546875" style="23" customWidth="1"/>
    <col min="3086" max="3086" width="11.7109375" style="23" bestFit="1" customWidth="1"/>
    <col min="3087" max="3087" width="11.42578125" style="23"/>
    <col min="3088" max="3088" width="13.7109375" style="23" bestFit="1" customWidth="1"/>
    <col min="3089" max="3328" width="11.42578125" style="23"/>
    <col min="3329" max="3329" width="18.140625" style="23" customWidth="1"/>
    <col min="3330" max="3330" width="14.85546875" style="23" customWidth="1"/>
    <col min="3331" max="3331" width="14.5703125" style="23" bestFit="1" customWidth="1"/>
    <col min="3332" max="3332" width="15" style="23" customWidth="1"/>
    <col min="3333" max="3334" width="13.5703125" style="23" customWidth="1"/>
    <col min="3335" max="3335" width="12.7109375" style="23" bestFit="1" customWidth="1"/>
    <col min="3336" max="3336" width="9.7109375" style="23" customWidth="1"/>
    <col min="3337" max="3337" width="12.7109375" style="23" customWidth="1"/>
    <col min="3338" max="3338" width="11.7109375" style="23" bestFit="1" customWidth="1"/>
    <col min="3339" max="3339" width="15.28515625" style="23" customWidth="1"/>
    <col min="3340" max="3341" width="12.85546875" style="23" customWidth="1"/>
    <col min="3342" max="3342" width="11.7109375" style="23" bestFit="1" customWidth="1"/>
    <col min="3343" max="3343" width="11.42578125" style="23"/>
    <col min="3344" max="3344" width="13.7109375" style="23" bestFit="1" customWidth="1"/>
    <col min="3345" max="3584" width="11.42578125" style="23"/>
    <col min="3585" max="3585" width="18.140625" style="23" customWidth="1"/>
    <col min="3586" max="3586" width="14.85546875" style="23" customWidth="1"/>
    <col min="3587" max="3587" width="14.5703125" style="23" bestFit="1" customWidth="1"/>
    <col min="3588" max="3588" width="15" style="23" customWidth="1"/>
    <col min="3589" max="3590" width="13.5703125" style="23" customWidth="1"/>
    <col min="3591" max="3591" width="12.7109375" style="23" bestFit="1" customWidth="1"/>
    <col min="3592" max="3592" width="9.7109375" style="23" customWidth="1"/>
    <col min="3593" max="3593" width="12.7109375" style="23" customWidth="1"/>
    <col min="3594" max="3594" width="11.7109375" style="23" bestFit="1" customWidth="1"/>
    <col min="3595" max="3595" width="15.28515625" style="23" customWidth="1"/>
    <col min="3596" max="3597" width="12.85546875" style="23" customWidth="1"/>
    <col min="3598" max="3598" width="11.7109375" style="23" bestFit="1" customWidth="1"/>
    <col min="3599" max="3599" width="11.42578125" style="23"/>
    <col min="3600" max="3600" width="13.7109375" style="23" bestFit="1" customWidth="1"/>
    <col min="3601" max="3840" width="11.42578125" style="23"/>
    <col min="3841" max="3841" width="18.140625" style="23" customWidth="1"/>
    <col min="3842" max="3842" width="14.85546875" style="23" customWidth="1"/>
    <col min="3843" max="3843" width="14.5703125" style="23" bestFit="1" customWidth="1"/>
    <col min="3844" max="3844" width="15" style="23" customWidth="1"/>
    <col min="3845" max="3846" width="13.5703125" style="23" customWidth="1"/>
    <col min="3847" max="3847" width="12.7109375" style="23" bestFit="1" customWidth="1"/>
    <col min="3848" max="3848" width="9.7109375" style="23" customWidth="1"/>
    <col min="3849" max="3849" width="12.7109375" style="23" customWidth="1"/>
    <col min="3850" max="3850" width="11.7109375" style="23" bestFit="1" customWidth="1"/>
    <col min="3851" max="3851" width="15.28515625" style="23" customWidth="1"/>
    <col min="3852" max="3853" width="12.85546875" style="23" customWidth="1"/>
    <col min="3854" max="3854" width="11.7109375" style="23" bestFit="1" customWidth="1"/>
    <col min="3855" max="3855" width="11.42578125" style="23"/>
    <col min="3856" max="3856" width="13.7109375" style="23" bestFit="1" customWidth="1"/>
    <col min="3857" max="4096" width="11.42578125" style="23"/>
    <col min="4097" max="4097" width="18.140625" style="23" customWidth="1"/>
    <col min="4098" max="4098" width="14.85546875" style="23" customWidth="1"/>
    <col min="4099" max="4099" width="14.5703125" style="23" bestFit="1" customWidth="1"/>
    <col min="4100" max="4100" width="15" style="23" customWidth="1"/>
    <col min="4101" max="4102" width="13.5703125" style="23" customWidth="1"/>
    <col min="4103" max="4103" width="12.7109375" style="23" bestFit="1" customWidth="1"/>
    <col min="4104" max="4104" width="9.7109375" style="23" customWidth="1"/>
    <col min="4105" max="4105" width="12.7109375" style="23" customWidth="1"/>
    <col min="4106" max="4106" width="11.7109375" style="23" bestFit="1" customWidth="1"/>
    <col min="4107" max="4107" width="15.28515625" style="23" customWidth="1"/>
    <col min="4108" max="4109" width="12.85546875" style="23" customWidth="1"/>
    <col min="4110" max="4110" width="11.7109375" style="23" bestFit="1" customWidth="1"/>
    <col min="4111" max="4111" width="11.42578125" style="23"/>
    <col min="4112" max="4112" width="13.7109375" style="23" bestFit="1" customWidth="1"/>
    <col min="4113" max="4352" width="11.42578125" style="23"/>
    <col min="4353" max="4353" width="18.140625" style="23" customWidth="1"/>
    <col min="4354" max="4354" width="14.85546875" style="23" customWidth="1"/>
    <col min="4355" max="4355" width="14.5703125" style="23" bestFit="1" customWidth="1"/>
    <col min="4356" max="4356" width="15" style="23" customWidth="1"/>
    <col min="4357" max="4358" width="13.5703125" style="23" customWidth="1"/>
    <col min="4359" max="4359" width="12.7109375" style="23" bestFit="1" customWidth="1"/>
    <col min="4360" max="4360" width="9.7109375" style="23" customWidth="1"/>
    <col min="4361" max="4361" width="12.7109375" style="23" customWidth="1"/>
    <col min="4362" max="4362" width="11.7109375" style="23" bestFit="1" customWidth="1"/>
    <col min="4363" max="4363" width="15.28515625" style="23" customWidth="1"/>
    <col min="4364" max="4365" width="12.85546875" style="23" customWidth="1"/>
    <col min="4366" max="4366" width="11.7109375" style="23" bestFit="1" customWidth="1"/>
    <col min="4367" max="4367" width="11.42578125" style="23"/>
    <col min="4368" max="4368" width="13.7109375" style="23" bestFit="1" customWidth="1"/>
    <col min="4369" max="4608" width="11.42578125" style="23"/>
    <col min="4609" max="4609" width="18.140625" style="23" customWidth="1"/>
    <col min="4610" max="4610" width="14.85546875" style="23" customWidth="1"/>
    <col min="4611" max="4611" width="14.5703125" style="23" bestFit="1" customWidth="1"/>
    <col min="4612" max="4612" width="15" style="23" customWidth="1"/>
    <col min="4613" max="4614" width="13.5703125" style="23" customWidth="1"/>
    <col min="4615" max="4615" width="12.7109375" style="23" bestFit="1" customWidth="1"/>
    <col min="4616" max="4616" width="9.7109375" style="23" customWidth="1"/>
    <col min="4617" max="4617" width="12.7109375" style="23" customWidth="1"/>
    <col min="4618" max="4618" width="11.7109375" style="23" bestFit="1" customWidth="1"/>
    <col min="4619" max="4619" width="15.28515625" style="23" customWidth="1"/>
    <col min="4620" max="4621" width="12.85546875" style="23" customWidth="1"/>
    <col min="4622" max="4622" width="11.7109375" style="23" bestFit="1" customWidth="1"/>
    <col min="4623" max="4623" width="11.42578125" style="23"/>
    <col min="4624" max="4624" width="13.7109375" style="23" bestFit="1" customWidth="1"/>
    <col min="4625" max="4864" width="11.42578125" style="23"/>
    <col min="4865" max="4865" width="18.140625" style="23" customWidth="1"/>
    <col min="4866" max="4866" width="14.85546875" style="23" customWidth="1"/>
    <col min="4867" max="4867" width="14.5703125" style="23" bestFit="1" customWidth="1"/>
    <col min="4868" max="4868" width="15" style="23" customWidth="1"/>
    <col min="4869" max="4870" width="13.5703125" style="23" customWidth="1"/>
    <col min="4871" max="4871" width="12.7109375" style="23" bestFit="1" customWidth="1"/>
    <col min="4872" max="4872" width="9.7109375" style="23" customWidth="1"/>
    <col min="4873" max="4873" width="12.7109375" style="23" customWidth="1"/>
    <col min="4874" max="4874" width="11.7109375" style="23" bestFit="1" customWidth="1"/>
    <col min="4875" max="4875" width="15.28515625" style="23" customWidth="1"/>
    <col min="4876" max="4877" width="12.85546875" style="23" customWidth="1"/>
    <col min="4878" max="4878" width="11.7109375" style="23" bestFit="1" customWidth="1"/>
    <col min="4879" max="4879" width="11.42578125" style="23"/>
    <col min="4880" max="4880" width="13.7109375" style="23" bestFit="1" customWidth="1"/>
    <col min="4881" max="5120" width="11.42578125" style="23"/>
    <col min="5121" max="5121" width="18.140625" style="23" customWidth="1"/>
    <col min="5122" max="5122" width="14.85546875" style="23" customWidth="1"/>
    <col min="5123" max="5123" width="14.5703125" style="23" bestFit="1" customWidth="1"/>
    <col min="5124" max="5124" width="15" style="23" customWidth="1"/>
    <col min="5125" max="5126" width="13.5703125" style="23" customWidth="1"/>
    <col min="5127" max="5127" width="12.7109375" style="23" bestFit="1" customWidth="1"/>
    <col min="5128" max="5128" width="9.7109375" style="23" customWidth="1"/>
    <col min="5129" max="5129" width="12.7109375" style="23" customWidth="1"/>
    <col min="5130" max="5130" width="11.7109375" style="23" bestFit="1" customWidth="1"/>
    <col min="5131" max="5131" width="15.28515625" style="23" customWidth="1"/>
    <col min="5132" max="5133" width="12.85546875" style="23" customWidth="1"/>
    <col min="5134" max="5134" width="11.7109375" style="23" bestFit="1" customWidth="1"/>
    <col min="5135" max="5135" width="11.42578125" style="23"/>
    <col min="5136" max="5136" width="13.7109375" style="23" bestFit="1" customWidth="1"/>
    <col min="5137" max="5376" width="11.42578125" style="23"/>
    <col min="5377" max="5377" width="18.140625" style="23" customWidth="1"/>
    <col min="5378" max="5378" width="14.85546875" style="23" customWidth="1"/>
    <col min="5379" max="5379" width="14.5703125" style="23" bestFit="1" customWidth="1"/>
    <col min="5380" max="5380" width="15" style="23" customWidth="1"/>
    <col min="5381" max="5382" width="13.5703125" style="23" customWidth="1"/>
    <col min="5383" max="5383" width="12.7109375" style="23" bestFit="1" customWidth="1"/>
    <col min="5384" max="5384" width="9.7109375" style="23" customWidth="1"/>
    <col min="5385" max="5385" width="12.7109375" style="23" customWidth="1"/>
    <col min="5386" max="5386" width="11.7109375" style="23" bestFit="1" customWidth="1"/>
    <col min="5387" max="5387" width="15.28515625" style="23" customWidth="1"/>
    <col min="5388" max="5389" width="12.85546875" style="23" customWidth="1"/>
    <col min="5390" max="5390" width="11.7109375" style="23" bestFit="1" customWidth="1"/>
    <col min="5391" max="5391" width="11.42578125" style="23"/>
    <col min="5392" max="5392" width="13.7109375" style="23" bestFit="1" customWidth="1"/>
    <col min="5393" max="5632" width="11.42578125" style="23"/>
    <col min="5633" max="5633" width="18.140625" style="23" customWidth="1"/>
    <col min="5634" max="5634" width="14.85546875" style="23" customWidth="1"/>
    <col min="5635" max="5635" width="14.5703125" style="23" bestFit="1" customWidth="1"/>
    <col min="5636" max="5636" width="15" style="23" customWidth="1"/>
    <col min="5637" max="5638" width="13.5703125" style="23" customWidth="1"/>
    <col min="5639" max="5639" width="12.7109375" style="23" bestFit="1" customWidth="1"/>
    <col min="5640" max="5640" width="9.7109375" style="23" customWidth="1"/>
    <col min="5641" max="5641" width="12.7109375" style="23" customWidth="1"/>
    <col min="5642" max="5642" width="11.7109375" style="23" bestFit="1" customWidth="1"/>
    <col min="5643" max="5643" width="15.28515625" style="23" customWidth="1"/>
    <col min="5644" max="5645" width="12.85546875" style="23" customWidth="1"/>
    <col min="5646" max="5646" width="11.7109375" style="23" bestFit="1" customWidth="1"/>
    <col min="5647" max="5647" width="11.42578125" style="23"/>
    <col min="5648" max="5648" width="13.7109375" style="23" bestFit="1" customWidth="1"/>
    <col min="5649" max="5888" width="11.42578125" style="23"/>
    <col min="5889" max="5889" width="18.140625" style="23" customWidth="1"/>
    <col min="5890" max="5890" width="14.85546875" style="23" customWidth="1"/>
    <col min="5891" max="5891" width="14.5703125" style="23" bestFit="1" customWidth="1"/>
    <col min="5892" max="5892" width="15" style="23" customWidth="1"/>
    <col min="5893" max="5894" width="13.5703125" style="23" customWidth="1"/>
    <col min="5895" max="5895" width="12.7109375" style="23" bestFit="1" customWidth="1"/>
    <col min="5896" max="5896" width="9.7109375" style="23" customWidth="1"/>
    <col min="5897" max="5897" width="12.7109375" style="23" customWidth="1"/>
    <col min="5898" max="5898" width="11.7109375" style="23" bestFit="1" customWidth="1"/>
    <col min="5899" max="5899" width="15.28515625" style="23" customWidth="1"/>
    <col min="5900" max="5901" width="12.85546875" style="23" customWidth="1"/>
    <col min="5902" max="5902" width="11.7109375" style="23" bestFit="1" customWidth="1"/>
    <col min="5903" max="5903" width="11.42578125" style="23"/>
    <col min="5904" max="5904" width="13.7109375" style="23" bestFit="1" customWidth="1"/>
    <col min="5905" max="6144" width="11.42578125" style="23"/>
    <col min="6145" max="6145" width="18.140625" style="23" customWidth="1"/>
    <col min="6146" max="6146" width="14.85546875" style="23" customWidth="1"/>
    <col min="6147" max="6147" width="14.5703125" style="23" bestFit="1" customWidth="1"/>
    <col min="6148" max="6148" width="15" style="23" customWidth="1"/>
    <col min="6149" max="6150" width="13.5703125" style="23" customWidth="1"/>
    <col min="6151" max="6151" width="12.7109375" style="23" bestFit="1" customWidth="1"/>
    <col min="6152" max="6152" width="9.7109375" style="23" customWidth="1"/>
    <col min="6153" max="6153" width="12.7109375" style="23" customWidth="1"/>
    <col min="6154" max="6154" width="11.7109375" style="23" bestFit="1" customWidth="1"/>
    <col min="6155" max="6155" width="15.28515625" style="23" customWidth="1"/>
    <col min="6156" max="6157" width="12.85546875" style="23" customWidth="1"/>
    <col min="6158" max="6158" width="11.7109375" style="23" bestFit="1" customWidth="1"/>
    <col min="6159" max="6159" width="11.42578125" style="23"/>
    <col min="6160" max="6160" width="13.7109375" style="23" bestFit="1" customWidth="1"/>
    <col min="6161" max="6400" width="11.42578125" style="23"/>
    <col min="6401" max="6401" width="18.140625" style="23" customWidth="1"/>
    <col min="6402" max="6402" width="14.85546875" style="23" customWidth="1"/>
    <col min="6403" max="6403" width="14.5703125" style="23" bestFit="1" customWidth="1"/>
    <col min="6404" max="6404" width="15" style="23" customWidth="1"/>
    <col min="6405" max="6406" width="13.5703125" style="23" customWidth="1"/>
    <col min="6407" max="6407" width="12.7109375" style="23" bestFit="1" customWidth="1"/>
    <col min="6408" max="6408" width="9.7109375" style="23" customWidth="1"/>
    <col min="6409" max="6409" width="12.7109375" style="23" customWidth="1"/>
    <col min="6410" max="6410" width="11.7109375" style="23" bestFit="1" customWidth="1"/>
    <col min="6411" max="6411" width="15.28515625" style="23" customWidth="1"/>
    <col min="6412" max="6413" width="12.85546875" style="23" customWidth="1"/>
    <col min="6414" max="6414" width="11.7109375" style="23" bestFit="1" customWidth="1"/>
    <col min="6415" max="6415" width="11.42578125" style="23"/>
    <col min="6416" max="6416" width="13.7109375" style="23" bestFit="1" customWidth="1"/>
    <col min="6417" max="6656" width="11.42578125" style="23"/>
    <col min="6657" max="6657" width="18.140625" style="23" customWidth="1"/>
    <col min="6658" max="6658" width="14.85546875" style="23" customWidth="1"/>
    <col min="6659" max="6659" width="14.5703125" style="23" bestFit="1" customWidth="1"/>
    <col min="6660" max="6660" width="15" style="23" customWidth="1"/>
    <col min="6661" max="6662" width="13.5703125" style="23" customWidth="1"/>
    <col min="6663" max="6663" width="12.7109375" style="23" bestFit="1" customWidth="1"/>
    <col min="6664" max="6664" width="9.7109375" style="23" customWidth="1"/>
    <col min="6665" max="6665" width="12.7109375" style="23" customWidth="1"/>
    <col min="6666" max="6666" width="11.7109375" style="23" bestFit="1" customWidth="1"/>
    <col min="6667" max="6667" width="15.28515625" style="23" customWidth="1"/>
    <col min="6668" max="6669" width="12.85546875" style="23" customWidth="1"/>
    <col min="6670" max="6670" width="11.7109375" style="23" bestFit="1" customWidth="1"/>
    <col min="6671" max="6671" width="11.42578125" style="23"/>
    <col min="6672" max="6672" width="13.7109375" style="23" bestFit="1" customWidth="1"/>
    <col min="6673" max="6912" width="11.42578125" style="23"/>
    <col min="6913" max="6913" width="18.140625" style="23" customWidth="1"/>
    <col min="6914" max="6914" width="14.85546875" style="23" customWidth="1"/>
    <col min="6915" max="6915" width="14.5703125" style="23" bestFit="1" customWidth="1"/>
    <col min="6916" max="6916" width="15" style="23" customWidth="1"/>
    <col min="6917" max="6918" width="13.5703125" style="23" customWidth="1"/>
    <col min="6919" max="6919" width="12.7109375" style="23" bestFit="1" customWidth="1"/>
    <col min="6920" max="6920" width="9.7109375" style="23" customWidth="1"/>
    <col min="6921" max="6921" width="12.7109375" style="23" customWidth="1"/>
    <col min="6922" max="6922" width="11.7109375" style="23" bestFit="1" customWidth="1"/>
    <col min="6923" max="6923" width="15.28515625" style="23" customWidth="1"/>
    <col min="6924" max="6925" width="12.85546875" style="23" customWidth="1"/>
    <col min="6926" max="6926" width="11.7109375" style="23" bestFit="1" customWidth="1"/>
    <col min="6927" max="6927" width="11.42578125" style="23"/>
    <col min="6928" max="6928" width="13.7109375" style="23" bestFit="1" customWidth="1"/>
    <col min="6929" max="7168" width="11.42578125" style="23"/>
    <col min="7169" max="7169" width="18.140625" style="23" customWidth="1"/>
    <col min="7170" max="7170" width="14.85546875" style="23" customWidth="1"/>
    <col min="7171" max="7171" width="14.5703125" style="23" bestFit="1" customWidth="1"/>
    <col min="7172" max="7172" width="15" style="23" customWidth="1"/>
    <col min="7173" max="7174" width="13.5703125" style="23" customWidth="1"/>
    <col min="7175" max="7175" width="12.7109375" style="23" bestFit="1" customWidth="1"/>
    <col min="7176" max="7176" width="9.7109375" style="23" customWidth="1"/>
    <col min="7177" max="7177" width="12.7109375" style="23" customWidth="1"/>
    <col min="7178" max="7178" width="11.7109375" style="23" bestFit="1" customWidth="1"/>
    <col min="7179" max="7179" width="15.28515625" style="23" customWidth="1"/>
    <col min="7180" max="7181" width="12.85546875" style="23" customWidth="1"/>
    <col min="7182" max="7182" width="11.7109375" style="23" bestFit="1" customWidth="1"/>
    <col min="7183" max="7183" width="11.42578125" style="23"/>
    <col min="7184" max="7184" width="13.7109375" style="23" bestFit="1" customWidth="1"/>
    <col min="7185" max="7424" width="11.42578125" style="23"/>
    <col min="7425" max="7425" width="18.140625" style="23" customWidth="1"/>
    <col min="7426" max="7426" width="14.85546875" style="23" customWidth="1"/>
    <col min="7427" max="7427" width="14.5703125" style="23" bestFit="1" customWidth="1"/>
    <col min="7428" max="7428" width="15" style="23" customWidth="1"/>
    <col min="7429" max="7430" width="13.5703125" style="23" customWidth="1"/>
    <col min="7431" max="7431" width="12.7109375" style="23" bestFit="1" customWidth="1"/>
    <col min="7432" max="7432" width="9.7109375" style="23" customWidth="1"/>
    <col min="7433" max="7433" width="12.7109375" style="23" customWidth="1"/>
    <col min="7434" max="7434" width="11.7109375" style="23" bestFit="1" customWidth="1"/>
    <col min="7435" max="7435" width="15.28515625" style="23" customWidth="1"/>
    <col min="7436" max="7437" width="12.85546875" style="23" customWidth="1"/>
    <col min="7438" max="7438" width="11.7109375" style="23" bestFit="1" customWidth="1"/>
    <col min="7439" max="7439" width="11.42578125" style="23"/>
    <col min="7440" max="7440" width="13.7109375" style="23" bestFit="1" customWidth="1"/>
    <col min="7441" max="7680" width="11.42578125" style="23"/>
    <col min="7681" max="7681" width="18.140625" style="23" customWidth="1"/>
    <col min="7682" max="7682" width="14.85546875" style="23" customWidth="1"/>
    <col min="7683" max="7683" width="14.5703125" style="23" bestFit="1" customWidth="1"/>
    <col min="7684" max="7684" width="15" style="23" customWidth="1"/>
    <col min="7685" max="7686" width="13.5703125" style="23" customWidth="1"/>
    <col min="7687" max="7687" width="12.7109375" style="23" bestFit="1" customWidth="1"/>
    <col min="7688" max="7688" width="9.7109375" style="23" customWidth="1"/>
    <col min="7689" max="7689" width="12.7109375" style="23" customWidth="1"/>
    <col min="7690" max="7690" width="11.7109375" style="23" bestFit="1" customWidth="1"/>
    <col min="7691" max="7691" width="15.28515625" style="23" customWidth="1"/>
    <col min="7692" max="7693" width="12.85546875" style="23" customWidth="1"/>
    <col min="7694" max="7694" width="11.7109375" style="23" bestFit="1" customWidth="1"/>
    <col min="7695" max="7695" width="11.42578125" style="23"/>
    <col min="7696" max="7696" width="13.7109375" style="23" bestFit="1" customWidth="1"/>
    <col min="7697" max="7936" width="11.42578125" style="23"/>
    <col min="7937" max="7937" width="18.140625" style="23" customWidth="1"/>
    <col min="7938" max="7938" width="14.85546875" style="23" customWidth="1"/>
    <col min="7939" max="7939" width="14.5703125" style="23" bestFit="1" customWidth="1"/>
    <col min="7940" max="7940" width="15" style="23" customWidth="1"/>
    <col min="7941" max="7942" width="13.5703125" style="23" customWidth="1"/>
    <col min="7943" max="7943" width="12.7109375" style="23" bestFit="1" customWidth="1"/>
    <col min="7944" max="7944" width="9.7109375" style="23" customWidth="1"/>
    <col min="7945" max="7945" width="12.7109375" style="23" customWidth="1"/>
    <col min="7946" max="7946" width="11.7109375" style="23" bestFit="1" customWidth="1"/>
    <col min="7947" max="7947" width="15.28515625" style="23" customWidth="1"/>
    <col min="7948" max="7949" width="12.85546875" style="23" customWidth="1"/>
    <col min="7950" max="7950" width="11.7109375" style="23" bestFit="1" customWidth="1"/>
    <col min="7951" max="7951" width="11.42578125" style="23"/>
    <col min="7952" max="7952" width="13.7109375" style="23" bestFit="1" customWidth="1"/>
    <col min="7953" max="8192" width="11.42578125" style="23"/>
    <col min="8193" max="8193" width="18.140625" style="23" customWidth="1"/>
    <col min="8194" max="8194" width="14.85546875" style="23" customWidth="1"/>
    <col min="8195" max="8195" width="14.5703125" style="23" bestFit="1" customWidth="1"/>
    <col min="8196" max="8196" width="15" style="23" customWidth="1"/>
    <col min="8197" max="8198" width="13.5703125" style="23" customWidth="1"/>
    <col min="8199" max="8199" width="12.7109375" style="23" bestFit="1" customWidth="1"/>
    <col min="8200" max="8200" width="9.7109375" style="23" customWidth="1"/>
    <col min="8201" max="8201" width="12.7109375" style="23" customWidth="1"/>
    <col min="8202" max="8202" width="11.7109375" style="23" bestFit="1" customWidth="1"/>
    <col min="8203" max="8203" width="15.28515625" style="23" customWidth="1"/>
    <col min="8204" max="8205" width="12.85546875" style="23" customWidth="1"/>
    <col min="8206" max="8206" width="11.7109375" style="23" bestFit="1" customWidth="1"/>
    <col min="8207" max="8207" width="11.42578125" style="23"/>
    <col min="8208" max="8208" width="13.7109375" style="23" bestFit="1" customWidth="1"/>
    <col min="8209" max="8448" width="11.42578125" style="23"/>
    <col min="8449" max="8449" width="18.140625" style="23" customWidth="1"/>
    <col min="8450" max="8450" width="14.85546875" style="23" customWidth="1"/>
    <col min="8451" max="8451" width="14.5703125" style="23" bestFit="1" customWidth="1"/>
    <col min="8452" max="8452" width="15" style="23" customWidth="1"/>
    <col min="8453" max="8454" width="13.5703125" style="23" customWidth="1"/>
    <col min="8455" max="8455" width="12.7109375" style="23" bestFit="1" customWidth="1"/>
    <col min="8456" max="8456" width="9.7109375" style="23" customWidth="1"/>
    <col min="8457" max="8457" width="12.7109375" style="23" customWidth="1"/>
    <col min="8458" max="8458" width="11.7109375" style="23" bestFit="1" customWidth="1"/>
    <col min="8459" max="8459" width="15.28515625" style="23" customWidth="1"/>
    <col min="8460" max="8461" width="12.85546875" style="23" customWidth="1"/>
    <col min="8462" max="8462" width="11.7109375" style="23" bestFit="1" customWidth="1"/>
    <col min="8463" max="8463" width="11.42578125" style="23"/>
    <col min="8464" max="8464" width="13.7109375" style="23" bestFit="1" customWidth="1"/>
    <col min="8465" max="8704" width="11.42578125" style="23"/>
    <col min="8705" max="8705" width="18.140625" style="23" customWidth="1"/>
    <col min="8706" max="8706" width="14.85546875" style="23" customWidth="1"/>
    <col min="8707" max="8707" width="14.5703125" style="23" bestFit="1" customWidth="1"/>
    <col min="8708" max="8708" width="15" style="23" customWidth="1"/>
    <col min="8709" max="8710" width="13.5703125" style="23" customWidth="1"/>
    <col min="8711" max="8711" width="12.7109375" style="23" bestFit="1" customWidth="1"/>
    <col min="8712" max="8712" width="9.7109375" style="23" customWidth="1"/>
    <col min="8713" max="8713" width="12.7109375" style="23" customWidth="1"/>
    <col min="8714" max="8714" width="11.7109375" style="23" bestFit="1" customWidth="1"/>
    <col min="8715" max="8715" width="15.28515625" style="23" customWidth="1"/>
    <col min="8716" max="8717" width="12.85546875" style="23" customWidth="1"/>
    <col min="8718" max="8718" width="11.7109375" style="23" bestFit="1" customWidth="1"/>
    <col min="8719" max="8719" width="11.42578125" style="23"/>
    <col min="8720" max="8720" width="13.7109375" style="23" bestFit="1" customWidth="1"/>
    <col min="8721" max="8960" width="11.42578125" style="23"/>
    <col min="8961" max="8961" width="18.140625" style="23" customWidth="1"/>
    <col min="8962" max="8962" width="14.85546875" style="23" customWidth="1"/>
    <col min="8963" max="8963" width="14.5703125" style="23" bestFit="1" customWidth="1"/>
    <col min="8964" max="8964" width="15" style="23" customWidth="1"/>
    <col min="8965" max="8966" width="13.5703125" style="23" customWidth="1"/>
    <col min="8967" max="8967" width="12.7109375" style="23" bestFit="1" customWidth="1"/>
    <col min="8968" max="8968" width="9.7109375" style="23" customWidth="1"/>
    <col min="8969" max="8969" width="12.7109375" style="23" customWidth="1"/>
    <col min="8970" max="8970" width="11.7109375" style="23" bestFit="1" customWidth="1"/>
    <col min="8971" max="8971" width="15.28515625" style="23" customWidth="1"/>
    <col min="8972" max="8973" width="12.85546875" style="23" customWidth="1"/>
    <col min="8974" max="8974" width="11.7109375" style="23" bestFit="1" customWidth="1"/>
    <col min="8975" max="8975" width="11.42578125" style="23"/>
    <col min="8976" max="8976" width="13.7109375" style="23" bestFit="1" customWidth="1"/>
    <col min="8977" max="9216" width="11.42578125" style="23"/>
    <col min="9217" max="9217" width="18.140625" style="23" customWidth="1"/>
    <col min="9218" max="9218" width="14.85546875" style="23" customWidth="1"/>
    <col min="9219" max="9219" width="14.5703125" style="23" bestFit="1" customWidth="1"/>
    <col min="9220" max="9220" width="15" style="23" customWidth="1"/>
    <col min="9221" max="9222" width="13.5703125" style="23" customWidth="1"/>
    <col min="9223" max="9223" width="12.7109375" style="23" bestFit="1" customWidth="1"/>
    <col min="9224" max="9224" width="9.7109375" style="23" customWidth="1"/>
    <col min="9225" max="9225" width="12.7109375" style="23" customWidth="1"/>
    <col min="9226" max="9226" width="11.7109375" style="23" bestFit="1" customWidth="1"/>
    <col min="9227" max="9227" width="15.28515625" style="23" customWidth="1"/>
    <col min="9228" max="9229" width="12.85546875" style="23" customWidth="1"/>
    <col min="9230" max="9230" width="11.7109375" style="23" bestFit="1" customWidth="1"/>
    <col min="9231" max="9231" width="11.42578125" style="23"/>
    <col min="9232" max="9232" width="13.7109375" style="23" bestFit="1" customWidth="1"/>
    <col min="9233" max="9472" width="11.42578125" style="23"/>
    <col min="9473" max="9473" width="18.140625" style="23" customWidth="1"/>
    <col min="9474" max="9474" width="14.85546875" style="23" customWidth="1"/>
    <col min="9475" max="9475" width="14.5703125" style="23" bestFit="1" customWidth="1"/>
    <col min="9476" max="9476" width="15" style="23" customWidth="1"/>
    <col min="9477" max="9478" width="13.5703125" style="23" customWidth="1"/>
    <col min="9479" max="9479" width="12.7109375" style="23" bestFit="1" customWidth="1"/>
    <col min="9480" max="9480" width="9.7109375" style="23" customWidth="1"/>
    <col min="9481" max="9481" width="12.7109375" style="23" customWidth="1"/>
    <col min="9482" max="9482" width="11.7109375" style="23" bestFit="1" customWidth="1"/>
    <col min="9483" max="9483" width="15.28515625" style="23" customWidth="1"/>
    <col min="9484" max="9485" width="12.85546875" style="23" customWidth="1"/>
    <col min="9486" max="9486" width="11.7109375" style="23" bestFit="1" customWidth="1"/>
    <col min="9487" max="9487" width="11.42578125" style="23"/>
    <col min="9488" max="9488" width="13.7109375" style="23" bestFit="1" customWidth="1"/>
    <col min="9489" max="9728" width="11.42578125" style="23"/>
    <col min="9729" max="9729" width="18.140625" style="23" customWidth="1"/>
    <col min="9730" max="9730" width="14.85546875" style="23" customWidth="1"/>
    <col min="9731" max="9731" width="14.5703125" style="23" bestFit="1" customWidth="1"/>
    <col min="9732" max="9732" width="15" style="23" customWidth="1"/>
    <col min="9733" max="9734" width="13.5703125" style="23" customWidth="1"/>
    <col min="9735" max="9735" width="12.7109375" style="23" bestFit="1" customWidth="1"/>
    <col min="9736" max="9736" width="9.7109375" style="23" customWidth="1"/>
    <col min="9737" max="9737" width="12.7109375" style="23" customWidth="1"/>
    <col min="9738" max="9738" width="11.7109375" style="23" bestFit="1" customWidth="1"/>
    <col min="9739" max="9739" width="15.28515625" style="23" customWidth="1"/>
    <col min="9740" max="9741" width="12.85546875" style="23" customWidth="1"/>
    <col min="9742" max="9742" width="11.7109375" style="23" bestFit="1" customWidth="1"/>
    <col min="9743" max="9743" width="11.42578125" style="23"/>
    <col min="9744" max="9744" width="13.7109375" style="23" bestFit="1" customWidth="1"/>
    <col min="9745" max="9984" width="11.42578125" style="23"/>
    <col min="9985" max="9985" width="18.140625" style="23" customWidth="1"/>
    <col min="9986" max="9986" width="14.85546875" style="23" customWidth="1"/>
    <col min="9987" max="9987" width="14.5703125" style="23" bestFit="1" customWidth="1"/>
    <col min="9988" max="9988" width="15" style="23" customWidth="1"/>
    <col min="9989" max="9990" width="13.5703125" style="23" customWidth="1"/>
    <col min="9991" max="9991" width="12.7109375" style="23" bestFit="1" customWidth="1"/>
    <col min="9992" max="9992" width="9.7109375" style="23" customWidth="1"/>
    <col min="9993" max="9993" width="12.7109375" style="23" customWidth="1"/>
    <col min="9994" max="9994" width="11.7109375" style="23" bestFit="1" customWidth="1"/>
    <col min="9995" max="9995" width="15.28515625" style="23" customWidth="1"/>
    <col min="9996" max="9997" width="12.85546875" style="23" customWidth="1"/>
    <col min="9998" max="9998" width="11.7109375" style="23" bestFit="1" customWidth="1"/>
    <col min="9999" max="9999" width="11.42578125" style="23"/>
    <col min="10000" max="10000" width="13.7109375" style="23" bestFit="1" customWidth="1"/>
    <col min="10001" max="10240" width="11.42578125" style="23"/>
    <col min="10241" max="10241" width="18.140625" style="23" customWidth="1"/>
    <col min="10242" max="10242" width="14.85546875" style="23" customWidth="1"/>
    <col min="10243" max="10243" width="14.5703125" style="23" bestFit="1" customWidth="1"/>
    <col min="10244" max="10244" width="15" style="23" customWidth="1"/>
    <col min="10245" max="10246" width="13.5703125" style="23" customWidth="1"/>
    <col min="10247" max="10247" width="12.7109375" style="23" bestFit="1" customWidth="1"/>
    <col min="10248" max="10248" width="9.7109375" style="23" customWidth="1"/>
    <col min="10249" max="10249" width="12.7109375" style="23" customWidth="1"/>
    <col min="10250" max="10250" width="11.7109375" style="23" bestFit="1" customWidth="1"/>
    <col min="10251" max="10251" width="15.28515625" style="23" customWidth="1"/>
    <col min="10252" max="10253" width="12.85546875" style="23" customWidth="1"/>
    <col min="10254" max="10254" width="11.7109375" style="23" bestFit="1" customWidth="1"/>
    <col min="10255" max="10255" width="11.42578125" style="23"/>
    <col min="10256" max="10256" width="13.7109375" style="23" bestFit="1" customWidth="1"/>
    <col min="10257" max="10496" width="11.42578125" style="23"/>
    <col min="10497" max="10497" width="18.140625" style="23" customWidth="1"/>
    <col min="10498" max="10498" width="14.85546875" style="23" customWidth="1"/>
    <col min="10499" max="10499" width="14.5703125" style="23" bestFit="1" customWidth="1"/>
    <col min="10500" max="10500" width="15" style="23" customWidth="1"/>
    <col min="10501" max="10502" width="13.5703125" style="23" customWidth="1"/>
    <col min="10503" max="10503" width="12.7109375" style="23" bestFit="1" customWidth="1"/>
    <col min="10504" max="10504" width="9.7109375" style="23" customWidth="1"/>
    <col min="10505" max="10505" width="12.7109375" style="23" customWidth="1"/>
    <col min="10506" max="10506" width="11.7109375" style="23" bestFit="1" customWidth="1"/>
    <col min="10507" max="10507" width="15.28515625" style="23" customWidth="1"/>
    <col min="10508" max="10509" width="12.85546875" style="23" customWidth="1"/>
    <col min="10510" max="10510" width="11.7109375" style="23" bestFit="1" customWidth="1"/>
    <col min="10511" max="10511" width="11.42578125" style="23"/>
    <col min="10512" max="10512" width="13.7109375" style="23" bestFit="1" customWidth="1"/>
    <col min="10513" max="10752" width="11.42578125" style="23"/>
    <col min="10753" max="10753" width="18.140625" style="23" customWidth="1"/>
    <col min="10754" max="10754" width="14.85546875" style="23" customWidth="1"/>
    <col min="10755" max="10755" width="14.5703125" style="23" bestFit="1" customWidth="1"/>
    <col min="10756" max="10756" width="15" style="23" customWidth="1"/>
    <col min="10757" max="10758" width="13.5703125" style="23" customWidth="1"/>
    <col min="10759" max="10759" width="12.7109375" style="23" bestFit="1" customWidth="1"/>
    <col min="10760" max="10760" width="9.7109375" style="23" customWidth="1"/>
    <col min="10761" max="10761" width="12.7109375" style="23" customWidth="1"/>
    <col min="10762" max="10762" width="11.7109375" style="23" bestFit="1" customWidth="1"/>
    <col min="10763" max="10763" width="15.28515625" style="23" customWidth="1"/>
    <col min="10764" max="10765" width="12.85546875" style="23" customWidth="1"/>
    <col min="10766" max="10766" width="11.7109375" style="23" bestFit="1" customWidth="1"/>
    <col min="10767" max="10767" width="11.42578125" style="23"/>
    <col min="10768" max="10768" width="13.7109375" style="23" bestFit="1" customWidth="1"/>
    <col min="10769" max="11008" width="11.42578125" style="23"/>
    <col min="11009" max="11009" width="18.140625" style="23" customWidth="1"/>
    <col min="11010" max="11010" width="14.85546875" style="23" customWidth="1"/>
    <col min="11011" max="11011" width="14.5703125" style="23" bestFit="1" customWidth="1"/>
    <col min="11012" max="11012" width="15" style="23" customWidth="1"/>
    <col min="11013" max="11014" width="13.5703125" style="23" customWidth="1"/>
    <col min="11015" max="11015" width="12.7109375" style="23" bestFit="1" customWidth="1"/>
    <col min="11016" max="11016" width="9.7109375" style="23" customWidth="1"/>
    <col min="11017" max="11017" width="12.7109375" style="23" customWidth="1"/>
    <col min="11018" max="11018" width="11.7109375" style="23" bestFit="1" customWidth="1"/>
    <col min="11019" max="11019" width="15.28515625" style="23" customWidth="1"/>
    <col min="11020" max="11021" width="12.85546875" style="23" customWidth="1"/>
    <col min="11022" max="11022" width="11.7109375" style="23" bestFit="1" customWidth="1"/>
    <col min="11023" max="11023" width="11.42578125" style="23"/>
    <col min="11024" max="11024" width="13.7109375" style="23" bestFit="1" customWidth="1"/>
    <col min="11025" max="11264" width="11.42578125" style="23"/>
    <col min="11265" max="11265" width="18.140625" style="23" customWidth="1"/>
    <col min="11266" max="11266" width="14.85546875" style="23" customWidth="1"/>
    <col min="11267" max="11267" width="14.5703125" style="23" bestFit="1" customWidth="1"/>
    <col min="11268" max="11268" width="15" style="23" customWidth="1"/>
    <col min="11269" max="11270" width="13.5703125" style="23" customWidth="1"/>
    <col min="11271" max="11271" width="12.7109375" style="23" bestFit="1" customWidth="1"/>
    <col min="11272" max="11272" width="9.7109375" style="23" customWidth="1"/>
    <col min="11273" max="11273" width="12.7109375" style="23" customWidth="1"/>
    <col min="11274" max="11274" width="11.7109375" style="23" bestFit="1" customWidth="1"/>
    <col min="11275" max="11275" width="15.28515625" style="23" customWidth="1"/>
    <col min="11276" max="11277" width="12.85546875" style="23" customWidth="1"/>
    <col min="11278" max="11278" width="11.7109375" style="23" bestFit="1" customWidth="1"/>
    <col min="11279" max="11279" width="11.42578125" style="23"/>
    <col min="11280" max="11280" width="13.7109375" style="23" bestFit="1" customWidth="1"/>
    <col min="11281" max="11520" width="11.42578125" style="23"/>
    <col min="11521" max="11521" width="18.140625" style="23" customWidth="1"/>
    <col min="11522" max="11522" width="14.85546875" style="23" customWidth="1"/>
    <col min="11523" max="11523" width="14.5703125" style="23" bestFit="1" customWidth="1"/>
    <col min="11524" max="11524" width="15" style="23" customWidth="1"/>
    <col min="11525" max="11526" width="13.5703125" style="23" customWidth="1"/>
    <col min="11527" max="11527" width="12.7109375" style="23" bestFit="1" customWidth="1"/>
    <col min="11528" max="11528" width="9.7109375" style="23" customWidth="1"/>
    <col min="11529" max="11529" width="12.7109375" style="23" customWidth="1"/>
    <col min="11530" max="11530" width="11.7109375" style="23" bestFit="1" customWidth="1"/>
    <col min="11531" max="11531" width="15.28515625" style="23" customWidth="1"/>
    <col min="11532" max="11533" width="12.85546875" style="23" customWidth="1"/>
    <col min="11534" max="11534" width="11.7109375" style="23" bestFit="1" customWidth="1"/>
    <col min="11535" max="11535" width="11.42578125" style="23"/>
    <col min="11536" max="11536" width="13.7109375" style="23" bestFit="1" customWidth="1"/>
    <col min="11537" max="11776" width="11.42578125" style="23"/>
    <col min="11777" max="11777" width="18.140625" style="23" customWidth="1"/>
    <col min="11778" max="11778" width="14.85546875" style="23" customWidth="1"/>
    <col min="11779" max="11779" width="14.5703125" style="23" bestFit="1" customWidth="1"/>
    <col min="11780" max="11780" width="15" style="23" customWidth="1"/>
    <col min="11781" max="11782" width="13.5703125" style="23" customWidth="1"/>
    <col min="11783" max="11783" width="12.7109375" style="23" bestFit="1" customWidth="1"/>
    <col min="11784" max="11784" width="9.7109375" style="23" customWidth="1"/>
    <col min="11785" max="11785" width="12.7109375" style="23" customWidth="1"/>
    <col min="11786" max="11786" width="11.7109375" style="23" bestFit="1" customWidth="1"/>
    <col min="11787" max="11787" width="15.28515625" style="23" customWidth="1"/>
    <col min="11788" max="11789" width="12.85546875" style="23" customWidth="1"/>
    <col min="11790" max="11790" width="11.7109375" style="23" bestFit="1" customWidth="1"/>
    <col min="11791" max="11791" width="11.42578125" style="23"/>
    <col min="11792" max="11792" width="13.7109375" style="23" bestFit="1" customWidth="1"/>
    <col min="11793" max="12032" width="11.42578125" style="23"/>
    <col min="12033" max="12033" width="18.140625" style="23" customWidth="1"/>
    <col min="12034" max="12034" width="14.85546875" style="23" customWidth="1"/>
    <col min="12035" max="12035" width="14.5703125" style="23" bestFit="1" customWidth="1"/>
    <col min="12036" max="12036" width="15" style="23" customWidth="1"/>
    <col min="12037" max="12038" width="13.5703125" style="23" customWidth="1"/>
    <col min="12039" max="12039" width="12.7109375" style="23" bestFit="1" customWidth="1"/>
    <col min="12040" max="12040" width="9.7109375" style="23" customWidth="1"/>
    <col min="12041" max="12041" width="12.7109375" style="23" customWidth="1"/>
    <col min="12042" max="12042" width="11.7109375" style="23" bestFit="1" customWidth="1"/>
    <col min="12043" max="12043" width="15.28515625" style="23" customWidth="1"/>
    <col min="12044" max="12045" width="12.85546875" style="23" customWidth="1"/>
    <col min="12046" max="12046" width="11.7109375" style="23" bestFit="1" customWidth="1"/>
    <col min="12047" max="12047" width="11.42578125" style="23"/>
    <col min="12048" max="12048" width="13.7109375" style="23" bestFit="1" customWidth="1"/>
    <col min="12049" max="12288" width="11.42578125" style="23"/>
    <col min="12289" max="12289" width="18.140625" style="23" customWidth="1"/>
    <col min="12290" max="12290" width="14.85546875" style="23" customWidth="1"/>
    <col min="12291" max="12291" width="14.5703125" style="23" bestFit="1" customWidth="1"/>
    <col min="12292" max="12292" width="15" style="23" customWidth="1"/>
    <col min="12293" max="12294" width="13.5703125" style="23" customWidth="1"/>
    <col min="12295" max="12295" width="12.7109375" style="23" bestFit="1" customWidth="1"/>
    <col min="12296" max="12296" width="9.7109375" style="23" customWidth="1"/>
    <col min="12297" max="12297" width="12.7109375" style="23" customWidth="1"/>
    <col min="12298" max="12298" width="11.7109375" style="23" bestFit="1" customWidth="1"/>
    <col min="12299" max="12299" width="15.28515625" style="23" customWidth="1"/>
    <col min="12300" max="12301" width="12.85546875" style="23" customWidth="1"/>
    <col min="12302" max="12302" width="11.7109375" style="23" bestFit="1" customWidth="1"/>
    <col min="12303" max="12303" width="11.42578125" style="23"/>
    <col min="12304" max="12304" width="13.7109375" style="23" bestFit="1" customWidth="1"/>
    <col min="12305" max="12544" width="11.42578125" style="23"/>
    <col min="12545" max="12545" width="18.140625" style="23" customWidth="1"/>
    <col min="12546" max="12546" width="14.85546875" style="23" customWidth="1"/>
    <col min="12547" max="12547" width="14.5703125" style="23" bestFit="1" customWidth="1"/>
    <col min="12548" max="12548" width="15" style="23" customWidth="1"/>
    <col min="12549" max="12550" width="13.5703125" style="23" customWidth="1"/>
    <col min="12551" max="12551" width="12.7109375" style="23" bestFit="1" customWidth="1"/>
    <col min="12552" max="12552" width="9.7109375" style="23" customWidth="1"/>
    <col min="12553" max="12553" width="12.7109375" style="23" customWidth="1"/>
    <col min="12554" max="12554" width="11.7109375" style="23" bestFit="1" customWidth="1"/>
    <col min="12555" max="12555" width="15.28515625" style="23" customWidth="1"/>
    <col min="12556" max="12557" width="12.85546875" style="23" customWidth="1"/>
    <col min="12558" max="12558" width="11.7109375" style="23" bestFit="1" customWidth="1"/>
    <col min="12559" max="12559" width="11.42578125" style="23"/>
    <col min="12560" max="12560" width="13.7109375" style="23" bestFit="1" customWidth="1"/>
    <col min="12561" max="12800" width="11.42578125" style="23"/>
    <col min="12801" max="12801" width="18.140625" style="23" customWidth="1"/>
    <col min="12802" max="12802" width="14.85546875" style="23" customWidth="1"/>
    <col min="12803" max="12803" width="14.5703125" style="23" bestFit="1" customWidth="1"/>
    <col min="12804" max="12804" width="15" style="23" customWidth="1"/>
    <col min="12805" max="12806" width="13.5703125" style="23" customWidth="1"/>
    <col min="12807" max="12807" width="12.7109375" style="23" bestFit="1" customWidth="1"/>
    <col min="12808" max="12808" width="9.7109375" style="23" customWidth="1"/>
    <col min="12809" max="12809" width="12.7109375" style="23" customWidth="1"/>
    <col min="12810" max="12810" width="11.7109375" style="23" bestFit="1" customWidth="1"/>
    <col min="12811" max="12811" width="15.28515625" style="23" customWidth="1"/>
    <col min="12812" max="12813" width="12.85546875" style="23" customWidth="1"/>
    <col min="12814" max="12814" width="11.7109375" style="23" bestFit="1" customWidth="1"/>
    <col min="12815" max="12815" width="11.42578125" style="23"/>
    <col min="12816" max="12816" width="13.7109375" style="23" bestFit="1" customWidth="1"/>
    <col min="12817" max="13056" width="11.42578125" style="23"/>
    <col min="13057" max="13057" width="18.140625" style="23" customWidth="1"/>
    <col min="13058" max="13058" width="14.85546875" style="23" customWidth="1"/>
    <col min="13059" max="13059" width="14.5703125" style="23" bestFit="1" customWidth="1"/>
    <col min="13060" max="13060" width="15" style="23" customWidth="1"/>
    <col min="13061" max="13062" width="13.5703125" style="23" customWidth="1"/>
    <col min="13063" max="13063" width="12.7109375" style="23" bestFit="1" customWidth="1"/>
    <col min="13064" max="13064" width="9.7109375" style="23" customWidth="1"/>
    <col min="13065" max="13065" width="12.7109375" style="23" customWidth="1"/>
    <col min="13066" max="13066" width="11.7109375" style="23" bestFit="1" customWidth="1"/>
    <col min="13067" max="13067" width="15.28515625" style="23" customWidth="1"/>
    <col min="13068" max="13069" width="12.85546875" style="23" customWidth="1"/>
    <col min="13070" max="13070" width="11.7109375" style="23" bestFit="1" customWidth="1"/>
    <col min="13071" max="13071" width="11.42578125" style="23"/>
    <col min="13072" max="13072" width="13.7109375" style="23" bestFit="1" customWidth="1"/>
    <col min="13073" max="13312" width="11.42578125" style="23"/>
    <col min="13313" max="13313" width="18.140625" style="23" customWidth="1"/>
    <col min="13314" max="13314" width="14.85546875" style="23" customWidth="1"/>
    <col min="13315" max="13315" width="14.5703125" style="23" bestFit="1" customWidth="1"/>
    <col min="13316" max="13316" width="15" style="23" customWidth="1"/>
    <col min="13317" max="13318" width="13.5703125" style="23" customWidth="1"/>
    <col min="13319" max="13319" width="12.7109375" style="23" bestFit="1" customWidth="1"/>
    <col min="13320" max="13320" width="9.7109375" style="23" customWidth="1"/>
    <col min="13321" max="13321" width="12.7109375" style="23" customWidth="1"/>
    <col min="13322" max="13322" width="11.7109375" style="23" bestFit="1" customWidth="1"/>
    <col min="13323" max="13323" width="15.28515625" style="23" customWidth="1"/>
    <col min="13324" max="13325" width="12.85546875" style="23" customWidth="1"/>
    <col min="13326" max="13326" width="11.7109375" style="23" bestFit="1" customWidth="1"/>
    <col min="13327" max="13327" width="11.42578125" style="23"/>
    <col min="13328" max="13328" width="13.7109375" style="23" bestFit="1" customWidth="1"/>
    <col min="13329" max="13568" width="11.42578125" style="23"/>
    <col min="13569" max="13569" width="18.140625" style="23" customWidth="1"/>
    <col min="13570" max="13570" width="14.85546875" style="23" customWidth="1"/>
    <col min="13571" max="13571" width="14.5703125" style="23" bestFit="1" customWidth="1"/>
    <col min="13572" max="13572" width="15" style="23" customWidth="1"/>
    <col min="13573" max="13574" width="13.5703125" style="23" customWidth="1"/>
    <col min="13575" max="13575" width="12.7109375" style="23" bestFit="1" customWidth="1"/>
    <col min="13576" max="13576" width="9.7109375" style="23" customWidth="1"/>
    <col min="13577" max="13577" width="12.7109375" style="23" customWidth="1"/>
    <col min="13578" max="13578" width="11.7109375" style="23" bestFit="1" customWidth="1"/>
    <col min="13579" max="13579" width="15.28515625" style="23" customWidth="1"/>
    <col min="13580" max="13581" width="12.85546875" style="23" customWidth="1"/>
    <col min="13582" max="13582" width="11.7109375" style="23" bestFit="1" customWidth="1"/>
    <col min="13583" max="13583" width="11.42578125" style="23"/>
    <col min="13584" max="13584" width="13.7109375" style="23" bestFit="1" customWidth="1"/>
    <col min="13585" max="13824" width="11.42578125" style="23"/>
    <col min="13825" max="13825" width="18.140625" style="23" customWidth="1"/>
    <col min="13826" max="13826" width="14.85546875" style="23" customWidth="1"/>
    <col min="13827" max="13827" width="14.5703125" style="23" bestFit="1" customWidth="1"/>
    <col min="13828" max="13828" width="15" style="23" customWidth="1"/>
    <col min="13829" max="13830" width="13.5703125" style="23" customWidth="1"/>
    <col min="13831" max="13831" width="12.7109375" style="23" bestFit="1" customWidth="1"/>
    <col min="13832" max="13832" width="9.7109375" style="23" customWidth="1"/>
    <col min="13833" max="13833" width="12.7109375" style="23" customWidth="1"/>
    <col min="13834" max="13834" width="11.7109375" style="23" bestFit="1" customWidth="1"/>
    <col min="13835" max="13835" width="15.28515625" style="23" customWidth="1"/>
    <col min="13836" max="13837" width="12.85546875" style="23" customWidth="1"/>
    <col min="13838" max="13838" width="11.7109375" style="23" bestFit="1" customWidth="1"/>
    <col min="13839" max="13839" width="11.42578125" style="23"/>
    <col min="13840" max="13840" width="13.7109375" style="23" bestFit="1" customWidth="1"/>
    <col min="13841" max="14080" width="11.42578125" style="23"/>
    <col min="14081" max="14081" width="18.140625" style="23" customWidth="1"/>
    <col min="14082" max="14082" width="14.85546875" style="23" customWidth="1"/>
    <col min="14083" max="14083" width="14.5703125" style="23" bestFit="1" customWidth="1"/>
    <col min="14084" max="14084" width="15" style="23" customWidth="1"/>
    <col min="14085" max="14086" width="13.5703125" style="23" customWidth="1"/>
    <col min="14087" max="14087" width="12.7109375" style="23" bestFit="1" customWidth="1"/>
    <col min="14088" max="14088" width="9.7109375" style="23" customWidth="1"/>
    <col min="14089" max="14089" width="12.7109375" style="23" customWidth="1"/>
    <col min="14090" max="14090" width="11.7109375" style="23" bestFit="1" customWidth="1"/>
    <col min="14091" max="14091" width="15.28515625" style="23" customWidth="1"/>
    <col min="14092" max="14093" width="12.85546875" style="23" customWidth="1"/>
    <col min="14094" max="14094" width="11.7109375" style="23" bestFit="1" customWidth="1"/>
    <col min="14095" max="14095" width="11.42578125" style="23"/>
    <col min="14096" max="14096" width="13.7109375" style="23" bestFit="1" customWidth="1"/>
    <col min="14097" max="14336" width="11.42578125" style="23"/>
    <col min="14337" max="14337" width="18.140625" style="23" customWidth="1"/>
    <col min="14338" max="14338" width="14.85546875" style="23" customWidth="1"/>
    <col min="14339" max="14339" width="14.5703125" style="23" bestFit="1" customWidth="1"/>
    <col min="14340" max="14340" width="15" style="23" customWidth="1"/>
    <col min="14341" max="14342" width="13.5703125" style="23" customWidth="1"/>
    <col min="14343" max="14343" width="12.7109375" style="23" bestFit="1" customWidth="1"/>
    <col min="14344" max="14344" width="9.7109375" style="23" customWidth="1"/>
    <col min="14345" max="14345" width="12.7109375" style="23" customWidth="1"/>
    <col min="14346" max="14346" width="11.7109375" style="23" bestFit="1" customWidth="1"/>
    <col min="14347" max="14347" width="15.28515625" style="23" customWidth="1"/>
    <col min="14348" max="14349" width="12.85546875" style="23" customWidth="1"/>
    <col min="14350" max="14350" width="11.7109375" style="23" bestFit="1" customWidth="1"/>
    <col min="14351" max="14351" width="11.42578125" style="23"/>
    <col min="14352" max="14352" width="13.7109375" style="23" bestFit="1" customWidth="1"/>
    <col min="14353" max="14592" width="11.42578125" style="23"/>
    <col min="14593" max="14593" width="18.140625" style="23" customWidth="1"/>
    <col min="14594" max="14594" width="14.85546875" style="23" customWidth="1"/>
    <col min="14595" max="14595" width="14.5703125" style="23" bestFit="1" customWidth="1"/>
    <col min="14596" max="14596" width="15" style="23" customWidth="1"/>
    <col min="14597" max="14598" width="13.5703125" style="23" customWidth="1"/>
    <col min="14599" max="14599" width="12.7109375" style="23" bestFit="1" customWidth="1"/>
    <col min="14600" max="14600" width="9.7109375" style="23" customWidth="1"/>
    <col min="14601" max="14601" width="12.7109375" style="23" customWidth="1"/>
    <col min="14602" max="14602" width="11.7109375" style="23" bestFit="1" customWidth="1"/>
    <col min="14603" max="14603" width="15.28515625" style="23" customWidth="1"/>
    <col min="14604" max="14605" width="12.85546875" style="23" customWidth="1"/>
    <col min="14606" max="14606" width="11.7109375" style="23" bestFit="1" customWidth="1"/>
    <col min="14607" max="14607" width="11.42578125" style="23"/>
    <col min="14608" max="14608" width="13.7109375" style="23" bestFit="1" customWidth="1"/>
    <col min="14609" max="14848" width="11.42578125" style="23"/>
    <col min="14849" max="14849" width="18.140625" style="23" customWidth="1"/>
    <col min="14850" max="14850" width="14.85546875" style="23" customWidth="1"/>
    <col min="14851" max="14851" width="14.5703125" style="23" bestFit="1" customWidth="1"/>
    <col min="14852" max="14852" width="15" style="23" customWidth="1"/>
    <col min="14853" max="14854" width="13.5703125" style="23" customWidth="1"/>
    <col min="14855" max="14855" width="12.7109375" style="23" bestFit="1" customWidth="1"/>
    <col min="14856" max="14856" width="9.7109375" style="23" customWidth="1"/>
    <col min="14857" max="14857" width="12.7109375" style="23" customWidth="1"/>
    <col min="14858" max="14858" width="11.7109375" style="23" bestFit="1" customWidth="1"/>
    <col min="14859" max="14859" width="15.28515625" style="23" customWidth="1"/>
    <col min="14860" max="14861" width="12.85546875" style="23" customWidth="1"/>
    <col min="14862" max="14862" width="11.7109375" style="23" bestFit="1" customWidth="1"/>
    <col min="14863" max="14863" width="11.42578125" style="23"/>
    <col min="14864" max="14864" width="13.7109375" style="23" bestFit="1" customWidth="1"/>
    <col min="14865" max="15104" width="11.42578125" style="23"/>
    <col min="15105" max="15105" width="18.140625" style="23" customWidth="1"/>
    <col min="15106" max="15106" width="14.85546875" style="23" customWidth="1"/>
    <col min="15107" max="15107" width="14.5703125" style="23" bestFit="1" customWidth="1"/>
    <col min="15108" max="15108" width="15" style="23" customWidth="1"/>
    <col min="15109" max="15110" width="13.5703125" style="23" customWidth="1"/>
    <col min="15111" max="15111" width="12.7109375" style="23" bestFit="1" customWidth="1"/>
    <col min="15112" max="15112" width="9.7109375" style="23" customWidth="1"/>
    <col min="15113" max="15113" width="12.7109375" style="23" customWidth="1"/>
    <col min="15114" max="15114" width="11.7109375" style="23" bestFit="1" customWidth="1"/>
    <col min="15115" max="15115" width="15.28515625" style="23" customWidth="1"/>
    <col min="15116" max="15117" width="12.85546875" style="23" customWidth="1"/>
    <col min="15118" max="15118" width="11.7109375" style="23" bestFit="1" customWidth="1"/>
    <col min="15119" max="15119" width="11.42578125" style="23"/>
    <col min="15120" max="15120" width="13.7109375" style="23" bestFit="1" customWidth="1"/>
    <col min="15121" max="15360" width="11.42578125" style="23"/>
    <col min="15361" max="15361" width="18.140625" style="23" customWidth="1"/>
    <col min="15362" max="15362" width="14.85546875" style="23" customWidth="1"/>
    <col min="15363" max="15363" width="14.5703125" style="23" bestFit="1" customWidth="1"/>
    <col min="15364" max="15364" width="15" style="23" customWidth="1"/>
    <col min="15365" max="15366" width="13.5703125" style="23" customWidth="1"/>
    <col min="15367" max="15367" width="12.7109375" style="23" bestFit="1" customWidth="1"/>
    <col min="15368" max="15368" width="9.7109375" style="23" customWidth="1"/>
    <col min="15369" max="15369" width="12.7109375" style="23" customWidth="1"/>
    <col min="15370" max="15370" width="11.7109375" style="23" bestFit="1" customWidth="1"/>
    <col min="15371" max="15371" width="15.28515625" style="23" customWidth="1"/>
    <col min="15372" max="15373" width="12.85546875" style="23" customWidth="1"/>
    <col min="15374" max="15374" width="11.7109375" style="23" bestFit="1" customWidth="1"/>
    <col min="15375" max="15375" width="11.42578125" style="23"/>
    <col min="15376" max="15376" width="13.7109375" style="23" bestFit="1" customWidth="1"/>
    <col min="15377" max="15616" width="11.42578125" style="23"/>
    <col min="15617" max="15617" width="18.140625" style="23" customWidth="1"/>
    <col min="15618" max="15618" width="14.85546875" style="23" customWidth="1"/>
    <col min="15619" max="15619" width="14.5703125" style="23" bestFit="1" customWidth="1"/>
    <col min="15620" max="15620" width="15" style="23" customWidth="1"/>
    <col min="15621" max="15622" width="13.5703125" style="23" customWidth="1"/>
    <col min="15623" max="15623" width="12.7109375" style="23" bestFit="1" customWidth="1"/>
    <col min="15624" max="15624" width="9.7109375" style="23" customWidth="1"/>
    <col min="15625" max="15625" width="12.7109375" style="23" customWidth="1"/>
    <col min="15626" max="15626" width="11.7109375" style="23" bestFit="1" customWidth="1"/>
    <col min="15627" max="15627" width="15.28515625" style="23" customWidth="1"/>
    <col min="15628" max="15629" width="12.85546875" style="23" customWidth="1"/>
    <col min="15630" max="15630" width="11.7109375" style="23" bestFit="1" customWidth="1"/>
    <col min="15631" max="15631" width="11.42578125" style="23"/>
    <col min="15632" max="15632" width="13.7109375" style="23" bestFit="1" customWidth="1"/>
    <col min="15633" max="15872" width="11.42578125" style="23"/>
    <col min="15873" max="15873" width="18.140625" style="23" customWidth="1"/>
    <col min="15874" max="15874" width="14.85546875" style="23" customWidth="1"/>
    <col min="15875" max="15875" width="14.5703125" style="23" bestFit="1" customWidth="1"/>
    <col min="15876" max="15876" width="15" style="23" customWidth="1"/>
    <col min="15877" max="15878" width="13.5703125" style="23" customWidth="1"/>
    <col min="15879" max="15879" width="12.7109375" style="23" bestFit="1" customWidth="1"/>
    <col min="15880" max="15880" width="9.7109375" style="23" customWidth="1"/>
    <col min="15881" max="15881" width="12.7109375" style="23" customWidth="1"/>
    <col min="15882" max="15882" width="11.7109375" style="23" bestFit="1" customWidth="1"/>
    <col min="15883" max="15883" width="15.28515625" style="23" customWidth="1"/>
    <col min="15884" max="15885" width="12.85546875" style="23" customWidth="1"/>
    <col min="15886" max="15886" width="11.7109375" style="23" bestFit="1" customWidth="1"/>
    <col min="15887" max="15887" width="11.42578125" style="23"/>
    <col min="15888" max="15888" width="13.7109375" style="23" bestFit="1" customWidth="1"/>
    <col min="15889" max="16128" width="11.42578125" style="23"/>
    <col min="16129" max="16129" width="18.140625" style="23" customWidth="1"/>
    <col min="16130" max="16130" width="14.85546875" style="23" customWidth="1"/>
    <col min="16131" max="16131" width="14.5703125" style="23" bestFit="1" customWidth="1"/>
    <col min="16132" max="16132" width="15" style="23" customWidth="1"/>
    <col min="16133" max="16134" width="13.5703125" style="23" customWidth="1"/>
    <col min="16135" max="16135" width="12.7109375" style="23" bestFit="1" customWidth="1"/>
    <col min="16136" max="16136" width="9.7109375" style="23" customWidth="1"/>
    <col min="16137" max="16137" width="12.7109375" style="23" customWidth="1"/>
    <col min="16138" max="16138" width="11.7109375" style="23" bestFit="1" customWidth="1"/>
    <col min="16139" max="16139" width="15.28515625" style="23" customWidth="1"/>
    <col min="16140" max="16141" width="12.85546875" style="23" customWidth="1"/>
    <col min="16142" max="16142" width="11.7109375" style="23" bestFit="1" customWidth="1"/>
    <col min="16143" max="16143" width="11.42578125" style="23"/>
    <col min="16144" max="16144" width="13.7109375" style="23" bestFit="1" customWidth="1"/>
    <col min="16145" max="16384" width="11.42578125" style="23"/>
  </cols>
  <sheetData>
    <row r="3" spans="1:12" ht="13.5" thickBot="1" x14ac:dyDescent="0.25"/>
    <row r="4" spans="1:12" ht="15.75" thickBot="1" x14ac:dyDescent="0.25">
      <c r="A4" s="17"/>
      <c r="B4" s="32" t="s">
        <v>190</v>
      </c>
      <c r="C4" s="33"/>
      <c r="D4" s="33"/>
      <c r="E4" s="33"/>
      <c r="F4" s="33"/>
      <c r="G4" s="33"/>
      <c r="H4" s="34"/>
      <c r="J4" s="22"/>
    </row>
    <row r="5" spans="1:12" x14ac:dyDescent="0.2">
      <c r="A5" s="17"/>
      <c r="B5" s="28"/>
      <c r="C5" s="29"/>
      <c r="D5" s="29"/>
      <c r="E5" s="29"/>
      <c r="F5" s="29"/>
      <c r="J5" s="22"/>
    </row>
    <row r="6" spans="1:12" ht="15.75" x14ac:dyDescent="0.25">
      <c r="A6" s="76" t="s">
        <v>5</v>
      </c>
    </row>
    <row r="7" spans="1:12" ht="13.5" thickBot="1" x14ac:dyDescent="0.25">
      <c r="A7" s="77"/>
      <c r="B7" s="77"/>
    </row>
    <row r="8" spans="1:12" x14ac:dyDescent="0.2">
      <c r="A8" s="35" t="s">
        <v>130</v>
      </c>
      <c r="B8" s="36"/>
      <c r="C8" s="37">
        <f>'M.V. CyL'!C22</f>
        <v>754161</v>
      </c>
      <c r="L8" s="29"/>
    </row>
    <row r="9" spans="1:12" x14ac:dyDescent="0.2">
      <c r="A9" s="38" t="s">
        <v>180</v>
      </c>
      <c r="B9" s="39"/>
      <c r="C9" s="40">
        <f>'M.V. CyL'!C23</f>
        <v>691779</v>
      </c>
      <c r="L9" s="29"/>
    </row>
    <row r="10" spans="1:12" x14ac:dyDescent="0.2">
      <c r="A10" s="38" t="s">
        <v>181</v>
      </c>
      <c r="B10" s="39"/>
      <c r="C10" s="40">
        <f>'M.V. CyL'!C24</f>
        <v>62382</v>
      </c>
      <c r="L10" s="29"/>
    </row>
    <row r="11" spans="1:12" x14ac:dyDescent="0.2">
      <c r="A11" s="41" t="s">
        <v>131</v>
      </c>
      <c r="B11" s="42"/>
      <c r="C11" s="43">
        <f>'M.V. CyL'!C25</f>
        <v>1331657</v>
      </c>
      <c r="L11" s="29"/>
    </row>
    <row r="12" spans="1:12" x14ac:dyDescent="0.2">
      <c r="A12" s="38" t="s">
        <v>182</v>
      </c>
      <c r="B12" s="39"/>
      <c r="C12" s="40">
        <f>'M.V. CyL'!C26</f>
        <v>1220880</v>
      </c>
      <c r="L12" s="29"/>
    </row>
    <row r="13" spans="1:12" x14ac:dyDescent="0.2">
      <c r="A13" s="38" t="s">
        <v>183</v>
      </c>
      <c r="B13" s="39"/>
      <c r="C13" s="40">
        <f>'M.V. CyL'!C27</f>
        <v>110777</v>
      </c>
      <c r="L13" s="29"/>
    </row>
    <row r="14" spans="1:12" x14ac:dyDescent="0.2">
      <c r="A14" s="41" t="s">
        <v>66</v>
      </c>
      <c r="B14" s="42"/>
      <c r="C14" s="44">
        <f>'M.V. CyL'!C28</f>
        <v>0.17676828100073705</v>
      </c>
      <c r="L14" s="29"/>
    </row>
    <row r="15" spans="1:12" x14ac:dyDescent="0.2">
      <c r="A15" s="45" t="s">
        <v>3</v>
      </c>
      <c r="B15" s="46"/>
      <c r="C15" s="47">
        <f>'M.V. CyL'!C29</f>
        <v>1.7657463061600904</v>
      </c>
      <c r="L15" s="29"/>
    </row>
    <row r="16" spans="1:12" x14ac:dyDescent="0.2">
      <c r="A16" s="49" t="s">
        <v>184</v>
      </c>
      <c r="B16" s="50"/>
      <c r="C16" s="51">
        <f>'M.V. CyL'!C30</f>
        <v>1.7648410836408737</v>
      </c>
      <c r="L16" s="29"/>
    </row>
    <row r="17" spans="1:14" ht="13.5" thickBot="1" x14ac:dyDescent="0.25">
      <c r="A17" s="52" t="s">
        <v>185</v>
      </c>
      <c r="B17" s="53"/>
      <c r="C17" s="54">
        <f>'M.V. CyL'!C31</f>
        <v>1.7757846814786316</v>
      </c>
      <c r="D17" s="78"/>
      <c r="L17" s="29"/>
    </row>
    <row r="18" spans="1:14" x14ac:dyDescent="0.2">
      <c r="D18" s="78"/>
      <c r="L18" s="29"/>
    </row>
    <row r="19" spans="1:14" x14ac:dyDescent="0.2">
      <c r="D19" s="78"/>
      <c r="L19" s="29"/>
    </row>
    <row r="20" spans="1:14" x14ac:dyDescent="0.2">
      <c r="L20" s="29"/>
    </row>
    <row r="22" spans="1:14" x14ac:dyDescent="0.2">
      <c r="A22" s="768" t="s">
        <v>186</v>
      </c>
      <c r="B22" s="769"/>
      <c r="C22" s="769"/>
      <c r="D22" s="769"/>
      <c r="E22" s="769"/>
      <c r="F22" s="769"/>
      <c r="G22" s="769"/>
      <c r="H22" s="769"/>
      <c r="I22" s="769"/>
    </row>
    <row r="23" spans="1:14" ht="13.5" thickBot="1" x14ac:dyDescent="0.25">
      <c r="A23" s="79"/>
      <c r="B23" s="79"/>
      <c r="C23" s="59" t="s">
        <v>13</v>
      </c>
      <c r="D23" s="59" t="s">
        <v>139</v>
      </c>
      <c r="E23" s="59" t="s">
        <v>564</v>
      </c>
      <c r="F23" s="59" t="s">
        <v>192</v>
      </c>
      <c r="G23" s="59" t="s">
        <v>125</v>
      </c>
      <c r="H23" s="59" t="s">
        <v>193</v>
      </c>
      <c r="I23" s="59" t="s">
        <v>194</v>
      </c>
    </row>
    <row r="24" spans="1:14" x14ac:dyDescent="0.2">
      <c r="A24" s="35" t="s">
        <v>130</v>
      </c>
      <c r="B24" s="36"/>
      <c r="C24" s="37">
        <f>SUM(D24:I24)</f>
        <v>754161</v>
      </c>
      <c r="D24" s="37">
        <v>444670</v>
      </c>
      <c r="E24" s="37">
        <v>62630</v>
      </c>
      <c r="F24" s="37">
        <v>154420</v>
      </c>
      <c r="G24" s="37">
        <v>5569</v>
      </c>
      <c r="H24" s="37">
        <v>60601</v>
      </c>
      <c r="I24" s="37">
        <v>26271</v>
      </c>
      <c r="J24" s="29"/>
      <c r="K24" s="29"/>
      <c r="L24" s="29"/>
      <c r="M24" s="29"/>
      <c r="N24" s="29"/>
    </row>
    <row r="25" spans="1:14" x14ac:dyDescent="0.2">
      <c r="A25" s="38" t="s">
        <v>180</v>
      </c>
      <c r="B25" s="39"/>
      <c r="C25" s="40">
        <f t="shared" ref="C25:C29" si="0">SUM(D25:I25)</f>
        <v>691779</v>
      </c>
      <c r="D25" s="40">
        <v>394013</v>
      </c>
      <c r="E25" s="40">
        <v>60501</v>
      </c>
      <c r="F25" s="40">
        <v>147641</v>
      </c>
      <c r="G25" s="40">
        <v>5010</v>
      </c>
      <c r="H25" s="40">
        <v>59064</v>
      </c>
      <c r="I25" s="40">
        <v>25550</v>
      </c>
      <c r="J25" s="29"/>
      <c r="K25" s="29"/>
      <c r="L25" s="29"/>
      <c r="M25" s="29"/>
      <c r="N25" s="29"/>
    </row>
    <row r="26" spans="1:14" x14ac:dyDescent="0.2">
      <c r="A26" s="38" t="s">
        <v>181</v>
      </c>
      <c r="B26" s="39"/>
      <c r="C26" s="40">
        <f t="shared" si="0"/>
        <v>62382</v>
      </c>
      <c r="D26" s="40">
        <v>50657</v>
      </c>
      <c r="E26" s="40">
        <v>2129</v>
      </c>
      <c r="F26" s="40">
        <v>6779</v>
      </c>
      <c r="G26" s="40">
        <v>559</v>
      </c>
      <c r="H26" s="40">
        <v>1537</v>
      </c>
      <c r="I26" s="40">
        <v>721</v>
      </c>
      <c r="J26" s="29"/>
      <c r="K26" s="29"/>
      <c r="L26" s="29"/>
      <c r="M26" s="29"/>
      <c r="N26" s="29"/>
    </row>
    <row r="27" spans="1:14" x14ac:dyDescent="0.2">
      <c r="A27" s="41" t="s">
        <v>131</v>
      </c>
      <c r="B27" s="42"/>
      <c r="C27" s="43">
        <f t="shared" si="0"/>
        <v>1331657</v>
      </c>
      <c r="D27" s="43">
        <v>674707</v>
      </c>
      <c r="E27" s="43">
        <v>130761</v>
      </c>
      <c r="F27" s="43">
        <v>334011</v>
      </c>
      <c r="G27" s="43">
        <v>14825</v>
      </c>
      <c r="H27" s="43">
        <v>123202</v>
      </c>
      <c r="I27" s="43">
        <v>54151</v>
      </c>
      <c r="J27" s="29"/>
      <c r="K27" s="29"/>
      <c r="L27" s="29"/>
      <c r="M27" s="29"/>
      <c r="N27" s="29"/>
    </row>
    <row r="28" spans="1:14" x14ac:dyDescent="0.2">
      <c r="A28" s="38" t="s">
        <v>182</v>
      </c>
      <c r="B28" s="39"/>
      <c r="C28" s="40">
        <f t="shared" si="0"/>
        <v>1220880</v>
      </c>
      <c r="D28" s="40">
        <v>588283</v>
      </c>
      <c r="E28" s="40">
        <v>126789</v>
      </c>
      <c r="F28" s="40">
        <v>320342</v>
      </c>
      <c r="G28" s="40">
        <v>13944</v>
      </c>
      <c r="H28" s="40">
        <v>118864</v>
      </c>
      <c r="I28" s="40">
        <v>52658</v>
      </c>
      <c r="J28" s="29"/>
      <c r="K28" s="29"/>
      <c r="L28" s="29"/>
      <c r="M28" s="29"/>
      <c r="N28" s="29"/>
    </row>
    <row r="29" spans="1:14" ht="13.5" thickBot="1" x14ac:dyDescent="0.25">
      <c r="A29" s="80" t="s">
        <v>183</v>
      </c>
      <c r="B29" s="81"/>
      <c r="C29" s="82">
        <f t="shared" si="0"/>
        <v>110777</v>
      </c>
      <c r="D29" s="82">
        <v>86424</v>
      </c>
      <c r="E29" s="40">
        <v>3972</v>
      </c>
      <c r="F29" s="40">
        <v>13669</v>
      </c>
      <c r="G29" s="40">
        <v>881</v>
      </c>
      <c r="H29" s="40">
        <v>4338</v>
      </c>
      <c r="I29" s="40">
        <v>1493</v>
      </c>
      <c r="J29" s="29"/>
      <c r="K29" s="29"/>
      <c r="L29" s="29"/>
      <c r="M29" s="29"/>
      <c r="N29" s="29"/>
    </row>
    <row r="30" spans="1:14" ht="13.5" thickBot="1" x14ac:dyDescent="0.25">
      <c r="C30" s="83" t="s">
        <v>195</v>
      </c>
      <c r="D30" s="84">
        <f t="shared" ref="D30:I30" si="1">D24/$C$24</f>
        <v>0.58962210986778685</v>
      </c>
      <c r="E30" s="84">
        <f t="shared" si="1"/>
        <v>8.3045927858905452E-2</v>
      </c>
      <c r="F30" s="84">
        <f t="shared" si="1"/>
        <v>0.20475733961315953</v>
      </c>
      <c r="G30" s="84">
        <f t="shared" si="1"/>
        <v>7.3843648769957608E-3</v>
      </c>
      <c r="H30" s="84">
        <f t="shared" si="1"/>
        <v>8.0355520903361483E-2</v>
      </c>
      <c r="I30" s="84">
        <f t="shared" si="1"/>
        <v>3.4834736879790919E-2</v>
      </c>
      <c r="J30" s="29"/>
    </row>
    <row r="33" spans="1:16" ht="13.5" thickBot="1" x14ac:dyDescent="0.25"/>
    <row r="34" spans="1:16" ht="13.5" thickBot="1" x14ac:dyDescent="0.25">
      <c r="A34" s="57"/>
      <c r="B34" s="57"/>
      <c r="C34" s="85" t="s">
        <v>45</v>
      </c>
      <c r="D34" s="86" t="s">
        <v>46</v>
      </c>
      <c r="E34" s="86" t="s">
        <v>47</v>
      </c>
      <c r="F34" s="86" t="s">
        <v>48</v>
      </c>
      <c r="G34" s="86" t="s">
        <v>49</v>
      </c>
      <c r="H34" s="86" t="s">
        <v>50</v>
      </c>
      <c r="I34" s="87" t="s">
        <v>51</v>
      </c>
      <c r="J34" s="87" t="s">
        <v>52</v>
      </c>
      <c r="K34" s="85" t="s">
        <v>53</v>
      </c>
      <c r="L34" s="87" t="s">
        <v>54</v>
      </c>
      <c r="M34" s="87" t="s">
        <v>55</v>
      </c>
      <c r="N34" s="85" t="s">
        <v>56</v>
      </c>
    </row>
    <row r="35" spans="1:16" s="17" customFormat="1" x14ac:dyDescent="0.2">
      <c r="A35" s="35" t="s">
        <v>4</v>
      </c>
      <c r="B35" s="36"/>
      <c r="C35" s="88">
        <v>27425</v>
      </c>
      <c r="D35" s="88">
        <v>39457</v>
      </c>
      <c r="E35" s="88">
        <v>39716</v>
      </c>
      <c r="F35" s="88">
        <v>64730</v>
      </c>
      <c r="G35" s="88">
        <v>68613</v>
      </c>
      <c r="H35" s="88">
        <v>64325</v>
      </c>
      <c r="I35" s="88">
        <v>77097</v>
      </c>
      <c r="J35" s="88">
        <v>106208</v>
      </c>
      <c r="K35" s="88">
        <v>75030</v>
      </c>
      <c r="L35" s="88">
        <v>76312</v>
      </c>
      <c r="M35" s="88">
        <v>60967</v>
      </c>
      <c r="N35" s="88">
        <v>54281</v>
      </c>
      <c r="O35" s="29"/>
      <c r="P35" s="23"/>
    </row>
    <row r="36" spans="1:16" s="17" customFormat="1" x14ac:dyDescent="0.2">
      <c r="A36" s="41" t="s">
        <v>196</v>
      </c>
      <c r="B36" s="42"/>
      <c r="C36" s="89">
        <v>46774</v>
      </c>
      <c r="D36" s="89">
        <v>61298</v>
      </c>
      <c r="E36" s="89">
        <v>68309</v>
      </c>
      <c r="F36" s="89">
        <v>111595</v>
      </c>
      <c r="G36" s="89">
        <v>116723</v>
      </c>
      <c r="H36" s="89">
        <v>114250</v>
      </c>
      <c r="I36" s="89">
        <v>148888</v>
      </c>
      <c r="J36" s="89">
        <v>224143</v>
      </c>
      <c r="K36" s="89">
        <v>125979</v>
      </c>
      <c r="L36" s="89">
        <v>126507</v>
      </c>
      <c r="M36" s="89">
        <v>94202</v>
      </c>
      <c r="N36" s="89">
        <v>92989</v>
      </c>
      <c r="O36" s="29"/>
      <c r="P36" s="23"/>
    </row>
    <row r="37" spans="1:16" s="17" customFormat="1" x14ac:dyDescent="0.2">
      <c r="A37" s="41" t="s">
        <v>66</v>
      </c>
      <c r="B37" s="42"/>
      <c r="C37" s="90">
        <v>0.1022948342</v>
      </c>
      <c r="D37" s="90">
        <v>0.12787924489999999</v>
      </c>
      <c r="E37" s="90">
        <v>0.103886585</v>
      </c>
      <c r="F37" s="90">
        <v>0.16514480500000001</v>
      </c>
      <c r="G37" s="90">
        <v>0.16491488509999999</v>
      </c>
      <c r="H37" s="90">
        <v>0.1688336808</v>
      </c>
      <c r="I37" s="90">
        <v>0.21906444089999999</v>
      </c>
      <c r="J37" s="90">
        <v>0.30884267479999999</v>
      </c>
      <c r="K37" s="90">
        <v>0.19416632049999999</v>
      </c>
      <c r="L37" s="90">
        <v>0.1912673865</v>
      </c>
      <c r="M37" s="90">
        <v>0.15619572570000001</v>
      </c>
      <c r="N37" s="90">
        <v>0.16600000000000001</v>
      </c>
      <c r="O37" s="29"/>
    </row>
    <row r="38" spans="1:16" s="17" customFormat="1" ht="13.5" thickBot="1" x14ac:dyDescent="0.25">
      <c r="A38" s="91" t="s">
        <v>3</v>
      </c>
      <c r="B38" s="92"/>
      <c r="C38" s="93">
        <v>1.7055241567912001</v>
      </c>
      <c r="D38" s="93">
        <v>1.5535392959423999</v>
      </c>
      <c r="E38" s="93">
        <v>1.7199365495015</v>
      </c>
      <c r="F38" s="93">
        <v>1.7240074154178999</v>
      </c>
      <c r="G38" s="93">
        <v>1.7011790768513</v>
      </c>
      <c r="H38" s="93">
        <v>1.7761368052857001</v>
      </c>
      <c r="I38" s="93">
        <v>1.9311776074296001</v>
      </c>
      <c r="J38" s="93">
        <v>2.1104154112684999</v>
      </c>
      <c r="K38" s="93">
        <v>1.6790483806476999</v>
      </c>
      <c r="L38" s="93">
        <v>1.6577602474054001</v>
      </c>
      <c r="M38" s="93">
        <v>1.5451309724933</v>
      </c>
      <c r="N38" s="93">
        <v>1.71</v>
      </c>
      <c r="O38" s="94"/>
    </row>
    <row r="41" spans="1:16" x14ac:dyDescent="0.2">
      <c r="E41" s="23">
        <v>1.3731343283582089</v>
      </c>
      <c r="F41" s="23">
        <v>1.3917042042042043</v>
      </c>
      <c r="G41" s="23">
        <v>1.4257741347905282</v>
      </c>
      <c r="H41" s="23">
        <v>1.6847779215178957</v>
      </c>
      <c r="I41" s="23">
        <v>1.8476418169963051</v>
      </c>
      <c r="J41" s="23">
        <v>1.6885701064322074</v>
      </c>
      <c r="K41" s="23">
        <v>1.5747022735474558</v>
      </c>
    </row>
    <row r="59" spans="1:3" ht="15.75" x14ac:dyDescent="0.25">
      <c r="A59" s="76" t="s">
        <v>6</v>
      </c>
    </row>
    <row r="61" spans="1:3" ht="13.5" thickBot="1" x14ac:dyDescent="0.25">
      <c r="A61" s="77"/>
      <c r="B61" s="77"/>
    </row>
    <row r="62" spans="1:3" x14ac:dyDescent="0.2">
      <c r="A62" s="35" t="s">
        <v>130</v>
      </c>
      <c r="B62" s="36"/>
      <c r="C62" s="37">
        <f>'M.V. CyL'!D22</f>
        <v>1429954</v>
      </c>
    </row>
    <row r="63" spans="1:3" x14ac:dyDescent="0.2">
      <c r="A63" s="38" t="s">
        <v>180</v>
      </c>
      <c r="B63" s="39"/>
      <c r="C63" s="40">
        <f>'M.V. CyL'!D23</f>
        <v>953382</v>
      </c>
    </row>
    <row r="64" spans="1:3" x14ac:dyDescent="0.2">
      <c r="A64" s="38" t="s">
        <v>181</v>
      </c>
      <c r="B64" s="39"/>
      <c r="C64" s="40">
        <f>'M.V. CyL'!D24</f>
        <v>476572</v>
      </c>
    </row>
    <row r="65" spans="1:9" x14ac:dyDescent="0.2">
      <c r="A65" s="41" t="s">
        <v>131</v>
      </c>
      <c r="B65" s="42"/>
      <c r="C65" s="43">
        <f>'M.V. CyL'!D25</f>
        <v>2174619</v>
      </c>
    </row>
    <row r="66" spans="1:9" x14ac:dyDescent="0.2">
      <c r="A66" s="38" t="s">
        <v>182</v>
      </c>
      <c r="B66" s="39"/>
      <c r="C66" s="40">
        <f>'M.V. CyL'!D26</f>
        <v>1564272</v>
      </c>
    </row>
    <row r="67" spans="1:9" x14ac:dyDescent="0.2">
      <c r="A67" s="38" t="s">
        <v>183</v>
      </c>
      <c r="B67" s="39"/>
      <c r="C67" s="40">
        <f>'M.V. CyL'!D27</f>
        <v>610347</v>
      </c>
    </row>
    <row r="68" spans="1:9" x14ac:dyDescent="0.2">
      <c r="A68" s="41" t="s">
        <v>66</v>
      </c>
      <c r="B68" s="42"/>
      <c r="C68" s="63">
        <f>'M.V. CyL'!D28</f>
        <v>0.27683636412831603</v>
      </c>
    </row>
    <row r="69" spans="1:9" x14ac:dyDescent="0.2">
      <c r="A69" s="45" t="s">
        <v>3</v>
      </c>
      <c r="B69" s="46"/>
      <c r="C69" s="64">
        <f>'M.V. CyL'!D29</f>
        <v>1.5207615070135123</v>
      </c>
    </row>
    <row r="70" spans="1:9" x14ac:dyDescent="0.2">
      <c r="A70" s="49" t="s">
        <v>184</v>
      </c>
      <c r="B70" s="50"/>
      <c r="C70" s="65">
        <f>'M.V. CyL'!D30</f>
        <v>1.6407609961169813</v>
      </c>
    </row>
    <row r="71" spans="1:9" ht="13.5" thickBot="1" x14ac:dyDescent="0.25">
      <c r="A71" s="52" t="s">
        <v>185</v>
      </c>
      <c r="B71" s="53"/>
      <c r="C71" s="66">
        <f>'M.V. CyL'!D31</f>
        <v>1.2807026010760179</v>
      </c>
    </row>
    <row r="74" spans="1:9" x14ac:dyDescent="0.2">
      <c r="A74" s="768" t="s">
        <v>186</v>
      </c>
      <c r="B74" s="769"/>
      <c r="C74" s="769"/>
      <c r="D74" s="769"/>
      <c r="E74" s="769"/>
      <c r="F74" s="769"/>
      <c r="G74" s="769"/>
      <c r="H74" s="769"/>
      <c r="I74" s="769"/>
    </row>
    <row r="75" spans="1:9" ht="13.5" thickBot="1" x14ac:dyDescent="0.25">
      <c r="A75" s="79"/>
      <c r="B75" s="79"/>
      <c r="C75" s="59" t="s">
        <v>13</v>
      </c>
      <c r="D75" s="59" t="s">
        <v>139</v>
      </c>
      <c r="E75" s="59" t="s">
        <v>564</v>
      </c>
      <c r="F75" s="59" t="s">
        <v>192</v>
      </c>
      <c r="G75" s="59" t="s">
        <v>125</v>
      </c>
      <c r="H75" s="59" t="s">
        <v>193</v>
      </c>
      <c r="I75" s="59" t="s">
        <v>194</v>
      </c>
    </row>
    <row r="76" spans="1:9" x14ac:dyDescent="0.2">
      <c r="A76" s="35" t="s">
        <v>130</v>
      </c>
      <c r="B76" s="36"/>
      <c r="C76" s="37">
        <f t="shared" ref="C76:C81" si="2">SUM(D76:I76)</f>
        <v>1429954</v>
      </c>
      <c r="D76" s="37">
        <v>1040324</v>
      </c>
      <c r="E76" s="37">
        <v>48271</v>
      </c>
      <c r="F76" s="37">
        <v>139859</v>
      </c>
      <c r="G76" s="37">
        <v>91414</v>
      </c>
      <c r="H76" s="37">
        <v>62371</v>
      </c>
      <c r="I76" s="37">
        <v>47715</v>
      </c>
    </row>
    <row r="77" spans="1:9" x14ac:dyDescent="0.2">
      <c r="A77" s="38" t="s">
        <v>180</v>
      </c>
      <c r="B77" s="39"/>
      <c r="C77" s="40">
        <f t="shared" si="2"/>
        <v>953382</v>
      </c>
      <c r="D77" s="40">
        <v>692793</v>
      </c>
      <c r="E77" s="40">
        <v>24931</v>
      </c>
      <c r="F77" s="40">
        <v>111877</v>
      </c>
      <c r="G77" s="40">
        <v>44514</v>
      </c>
      <c r="H77" s="40">
        <v>44924</v>
      </c>
      <c r="I77" s="40">
        <v>34343</v>
      </c>
    </row>
    <row r="78" spans="1:9" x14ac:dyDescent="0.2">
      <c r="A78" s="38" t="s">
        <v>181</v>
      </c>
      <c r="B78" s="39"/>
      <c r="C78" s="40">
        <f t="shared" si="2"/>
        <v>476572</v>
      </c>
      <c r="D78" s="40">
        <v>347531</v>
      </c>
      <c r="E78" s="40">
        <v>23340</v>
      </c>
      <c r="F78" s="40">
        <v>27982</v>
      </c>
      <c r="G78" s="40">
        <v>46900</v>
      </c>
      <c r="H78" s="40">
        <v>17447</v>
      </c>
      <c r="I78" s="40">
        <v>13372</v>
      </c>
    </row>
    <row r="79" spans="1:9" x14ac:dyDescent="0.2">
      <c r="A79" s="41" t="s">
        <v>131</v>
      </c>
      <c r="B79" s="42"/>
      <c r="C79" s="43">
        <f t="shared" si="2"/>
        <v>2174619</v>
      </c>
      <c r="D79" s="43">
        <v>1505191</v>
      </c>
      <c r="E79" s="43">
        <v>104131</v>
      </c>
      <c r="F79" s="43">
        <v>256677</v>
      </c>
      <c r="G79" s="43">
        <v>122843</v>
      </c>
      <c r="H79" s="43">
        <v>109703</v>
      </c>
      <c r="I79" s="43">
        <v>76074</v>
      </c>
    </row>
    <row r="80" spans="1:9" x14ac:dyDescent="0.2">
      <c r="A80" s="38" t="s">
        <v>182</v>
      </c>
      <c r="B80" s="39"/>
      <c r="C80" s="40">
        <f t="shared" si="2"/>
        <v>1564272</v>
      </c>
      <c r="D80" s="40">
        <v>1056641</v>
      </c>
      <c r="E80" s="40">
        <v>71788</v>
      </c>
      <c r="F80" s="40">
        <v>223185</v>
      </c>
      <c r="G80" s="40">
        <v>75215</v>
      </c>
      <c r="H80" s="40">
        <v>80650</v>
      </c>
      <c r="I80" s="40">
        <v>56793</v>
      </c>
    </row>
    <row r="81" spans="1:16" ht="13.5" thickBot="1" x14ac:dyDescent="0.25">
      <c r="A81" s="80" t="s">
        <v>183</v>
      </c>
      <c r="B81" s="81"/>
      <c r="C81" s="82">
        <f t="shared" si="2"/>
        <v>610347</v>
      </c>
      <c r="D81" s="82">
        <v>448550</v>
      </c>
      <c r="E81" s="40">
        <v>32343</v>
      </c>
      <c r="F81" s="40">
        <v>33492</v>
      </c>
      <c r="G81" s="40">
        <v>47628</v>
      </c>
      <c r="H81" s="40">
        <v>29053</v>
      </c>
      <c r="I81" s="40">
        <v>19281</v>
      </c>
    </row>
    <row r="82" spans="1:16" ht="13.5" thickBot="1" x14ac:dyDescent="0.25">
      <c r="C82" s="83" t="s">
        <v>195</v>
      </c>
      <c r="D82" s="84">
        <f t="shared" ref="D82:I82" si="3">D76/$C$24</f>
        <v>1.3794455030159343</v>
      </c>
      <c r="E82" s="84">
        <f t="shared" si="3"/>
        <v>6.4006226787118398E-2</v>
      </c>
      <c r="F82" s="84">
        <f t="shared" si="3"/>
        <v>0.18544979122495064</v>
      </c>
      <c r="G82" s="84">
        <f t="shared" si="3"/>
        <v>0.12121284447220156</v>
      </c>
      <c r="H82" s="84">
        <f t="shared" si="3"/>
        <v>8.270249986408737E-2</v>
      </c>
      <c r="I82" s="84">
        <f t="shared" si="3"/>
        <v>6.3268983678551396E-2</v>
      </c>
    </row>
    <row r="85" spans="1:16" ht="13.5" thickBot="1" x14ac:dyDescent="0.25"/>
    <row r="86" spans="1:16" ht="13.5" thickBot="1" x14ac:dyDescent="0.25">
      <c r="A86" s="57"/>
      <c r="B86" s="57"/>
      <c r="C86" s="85" t="s">
        <v>45</v>
      </c>
      <c r="D86" s="86" t="s">
        <v>46</v>
      </c>
      <c r="E86" s="86" t="s">
        <v>47</v>
      </c>
      <c r="F86" s="86" t="s">
        <v>48</v>
      </c>
      <c r="G86" s="86" t="s">
        <v>49</v>
      </c>
      <c r="H86" s="86" t="s">
        <v>50</v>
      </c>
      <c r="I86" s="87" t="s">
        <v>51</v>
      </c>
      <c r="J86" s="87" t="s">
        <v>52</v>
      </c>
      <c r="K86" s="85" t="s">
        <v>53</v>
      </c>
      <c r="L86" s="87" t="s">
        <v>54</v>
      </c>
      <c r="M86" s="87" t="s">
        <v>55</v>
      </c>
      <c r="N86" s="85" t="s">
        <v>56</v>
      </c>
    </row>
    <row r="87" spans="1:16" s="17" customFormat="1" x14ac:dyDescent="0.2">
      <c r="A87" s="35" t="s">
        <v>4</v>
      </c>
      <c r="B87" s="36"/>
      <c r="C87" s="88">
        <v>49407</v>
      </c>
      <c r="D87" s="88">
        <v>61733</v>
      </c>
      <c r="E87" s="88">
        <v>88479</v>
      </c>
      <c r="F87" s="88">
        <v>128565</v>
      </c>
      <c r="G87" s="88">
        <v>138066</v>
      </c>
      <c r="H87" s="88">
        <v>126165</v>
      </c>
      <c r="I87" s="88">
        <v>144329</v>
      </c>
      <c r="J87" s="88">
        <v>220251</v>
      </c>
      <c r="K87" s="88">
        <v>160917</v>
      </c>
      <c r="L87" s="88">
        <v>129764</v>
      </c>
      <c r="M87" s="88">
        <v>99160</v>
      </c>
      <c r="N87" s="88">
        <v>83118</v>
      </c>
      <c r="O87" s="29"/>
      <c r="P87" s="23"/>
    </row>
    <row r="88" spans="1:16" s="17" customFormat="1" x14ac:dyDescent="0.2">
      <c r="A88" s="41" t="s">
        <v>196</v>
      </c>
      <c r="B88" s="42"/>
      <c r="C88" s="89">
        <v>68772</v>
      </c>
      <c r="D88" s="89">
        <v>94835</v>
      </c>
      <c r="E88" s="89">
        <v>136098</v>
      </c>
      <c r="F88" s="89">
        <v>202428</v>
      </c>
      <c r="G88" s="89">
        <v>210630</v>
      </c>
      <c r="H88" s="89">
        <v>200314</v>
      </c>
      <c r="I88" s="89">
        <v>229673</v>
      </c>
      <c r="J88" s="89">
        <v>329203</v>
      </c>
      <c r="K88" s="89">
        <v>229904</v>
      </c>
      <c r="L88" s="89">
        <v>200803</v>
      </c>
      <c r="M88" s="89">
        <v>145699</v>
      </c>
      <c r="N88" s="89">
        <v>126260</v>
      </c>
      <c r="O88" s="29"/>
      <c r="P88" s="23"/>
    </row>
    <row r="89" spans="1:16" s="17" customFormat="1" x14ac:dyDescent="0.2">
      <c r="A89" s="41" t="s">
        <v>66</v>
      </c>
      <c r="B89" s="42"/>
      <c r="C89" s="90">
        <v>0.1551082016</v>
      </c>
      <c r="D89" s="90">
        <v>0.19333119430000001</v>
      </c>
      <c r="E89" s="90">
        <v>0.21368151939999999</v>
      </c>
      <c r="F89" s="90">
        <v>0.284519366</v>
      </c>
      <c r="G89" s="90">
        <v>0.2983129497</v>
      </c>
      <c r="H89" s="90">
        <v>0.2797797474</v>
      </c>
      <c r="I89" s="90">
        <v>0.31161275659999998</v>
      </c>
      <c r="J89" s="90">
        <v>0.4272791916</v>
      </c>
      <c r="K89" s="90">
        <v>0.3084130564</v>
      </c>
      <c r="L89" s="90">
        <v>0.30355938170000002</v>
      </c>
      <c r="M89" s="90">
        <v>0.23241013560000001</v>
      </c>
      <c r="N89" s="90">
        <v>0.20710000000000001</v>
      </c>
      <c r="O89" s="29"/>
    </row>
    <row r="90" spans="1:16" s="17" customFormat="1" ht="13.5" thickBot="1" x14ac:dyDescent="0.25">
      <c r="A90" s="91" t="s">
        <v>3</v>
      </c>
      <c r="B90" s="92"/>
      <c r="C90" s="93">
        <v>1.3919485093205</v>
      </c>
      <c r="D90" s="93">
        <v>1.5362123985550999</v>
      </c>
      <c r="E90" s="93">
        <v>1.5381955040179001</v>
      </c>
      <c r="F90" s="93">
        <v>1.5745187259363</v>
      </c>
      <c r="G90" s="93">
        <v>1.5255747251314999</v>
      </c>
      <c r="H90" s="93">
        <v>1.5877145008521001</v>
      </c>
      <c r="I90" s="93">
        <v>1.5913156746045001</v>
      </c>
      <c r="J90" s="93">
        <v>1.4946719878684001</v>
      </c>
      <c r="K90" s="93">
        <v>1.4287116960918</v>
      </c>
      <c r="L90" s="93">
        <v>1.5474476742394001</v>
      </c>
      <c r="M90" s="93">
        <v>1.4693323920935999</v>
      </c>
      <c r="N90" s="93">
        <v>1.52</v>
      </c>
      <c r="O90" s="94"/>
    </row>
    <row r="94" spans="1:16" x14ac:dyDescent="0.2">
      <c r="D94" s="95">
        <v>1.5511012728278915</v>
      </c>
    </row>
    <row r="113" spans="1:12" ht="15.75" x14ac:dyDescent="0.25">
      <c r="A113" s="76" t="s">
        <v>18</v>
      </c>
    </row>
    <row r="115" spans="1:12" ht="13.5" thickBot="1" x14ac:dyDescent="0.25">
      <c r="A115" s="77"/>
      <c r="B115" s="77"/>
    </row>
    <row r="116" spans="1:12" x14ac:dyDescent="0.2">
      <c r="A116" s="35" t="s">
        <v>130</v>
      </c>
      <c r="B116" s="36"/>
      <c r="C116" s="37">
        <f>'M.V. CyL'!E22</f>
        <v>1286053</v>
      </c>
      <c r="L116" s="29"/>
    </row>
    <row r="117" spans="1:12" x14ac:dyDescent="0.2">
      <c r="A117" s="38" t="s">
        <v>180</v>
      </c>
      <c r="B117" s="39"/>
      <c r="C117" s="40">
        <f>'M.V. CyL'!E23</f>
        <v>957579</v>
      </c>
      <c r="L117" s="29"/>
    </row>
    <row r="118" spans="1:12" x14ac:dyDescent="0.2">
      <c r="A118" s="38" t="s">
        <v>181</v>
      </c>
      <c r="B118" s="39"/>
      <c r="C118" s="40">
        <f>'M.V. CyL'!E24</f>
        <v>328474</v>
      </c>
      <c r="L118" s="29"/>
    </row>
    <row r="119" spans="1:12" x14ac:dyDescent="0.2">
      <c r="A119" s="41" t="s">
        <v>131</v>
      </c>
      <c r="B119" s="42"/>
      <c r="C119" s="43">
        <f>'M.V. CyL'!E25</f>
        <v>2085432</v>
      </c>
      <c r="L119" s="29"/>
    </row>
    <row r="120" spans="1:12" x14ac:dyDescent="0.2">
      <c r="A120" s="38" t="s">
        <v>182</v>
      </c>
      <c r="B120" s="39"/>
      <c r="C120" s="40">
        <f>'M.V. CyL'!E26</f>
        <v>1647946</v>
      </c>
      <c r="L120" s="29"/>
    </row>
    <row r="121" spans="1:12" x14ac:dyDescent="0.2">
      <c r="A121" s="38" t="s">
        <v>183</v>
      </c>
      <c r="B121" s="39"/>
      <c r="C121" s="40">
        <f>'M.V. CyL'!E27</f>
        <v>437486</v>
      </c>
      <c r="L121" s="29"/>
    </row>
    <row r="122" spans="1:12" x14ac:dyDescent="0.2">
      <c r="A122" s="41" t="s">
        <v>66</v>
      </c>
      <c r="B122" s="42"/>
      <c r="C122" s="63">
        <f>'M.V. CyL'!E28</f>
        <v>0.25002355882541738</v>
      </c>
      <c r="L122" s="29"/>
    </row>
    <row r="123" spans="1:12" x14ac:dyDescent="0.2">
      <c r="A123" s="45" t="s">
        <v>3</v>
      </c>
      <c r="B123" s="46"/>
      <c r="C123" s="64">
        <f>'M.V. CyL'!E29</f>
        <v>1.6215754716174218</v>
      </c>
      <c r="L123" s="29"/>
    </row>
    <row r="124" spans="1:12" x14ac:dyDescent="0.2">
      <c r="A124" s="49" t="s">
        <v>184</v>
      </c>
      <c r="B124" s="50"/>
      <c r="C124" s="65">
        <f>'M.V. CyL'!E30</f>
        <v>1.7209504385538947</v>
      </c>
      <c r="L124" s="29"/>
    </row>
    <row r="125" spans="1:12" ht="13.5" thickBot="1" x14ac:dyDescent="0.25">
      <c r="A125" s="52" t="s">
        <v>185</v>
      </c>
      <c r="B125" s="53"/>
      <c r="C125" s="66">
        <f>'M.V. CyL'!E31</f>
        <v>1.3318740600473706</v>
      </c>
      <c r="L125" s="29"/>
    </row>
    <row r="128" spans="1:12" x14ac:dyDescent="0.2">
      <c r="A128" s="768" t="s">
        <v>186</v>
      </c>
      <c r="B128" s="769"/>
      <c r="C128" s="769"/>
      <c r="D128" s="769"/>
      <c r="E128" s="769"/>
      <c r="F128" s="769"/>
      <c r="G128" s="769"/>
      <c r="H128" s="769"/>
      <c r="I128" s="769"/>
    </row>
    <row r="129" spans="1:16" ht="13.5" thickBot="1" x14ac:dyDescent="0.25">
      <c r="A129" s="79"/>
      <c r="B129" s="79"/>
      <c r="C129" s="59" t="s">
        <v>13</v>
      </c>
      <c r="D129" s="59" t="s">
        <v>139</v>
      </c>
      <c r="E129" s="59" t="s">
        <v>564</v>
      </c>
      <c r="F129" s="59" t="s">
        <v>192</v>
      </c>
      <c r="G129" s="59" t="s">
        <v>125</v>
      </c>
      <c r="H129" s="59" t="s">
        <v>193</v>
      </c>
      <c r="I129" s="59" t="s">
        <v>194</v>
      </c>
    </row>
    <row r="130" spans="1:16" x14ac:dyDescent="0.2">
      <c r="A130" s="35" t="s">
        <v>130</v>
      </c>
      <c r="B130" s="36"/>
      <c r="C130" s="37">
        <f t="shared" ref="C130:C135" si="4">SUM(D130:I130)</f>
        <v>1286053</v>
      </c>
      <c r="D130" s="37">
        <v>905318</v>
      </c>
      <c r="E130" s="37">
        <v>48095</v>
      </c>
      <c r="F130" s="37">
        <v>118455</v>
      </c>
      <c r="G130" s="37">
        <v>127335</v>
      </c>
      <c r="H130" s="37">
        <v>45215</v>
      </c>
      <c r="I130" s="37">
        <v>41635</v>
      </c>
    </row>
    <row r="131" spans="1:16" x14ac:dyDescent="0.2">
      <c r="A131" s="38" t="s">
        <v>180</v>
      </c>
      <c r="B131" s="39"/>
      <c r="C131" s="40">
        <f t="shared" si="4"/>
        <v>957579</v>
      </c>
      <c r="D131" s="40">
        <v>696411</v>
      </c>
      <c r="E131" s="40">
        <v>36661</v>
      </c>
      <c r="F131" s="40">
        <v>93515</v>
      </c>
      <c r="G131" s="40">
        <v>54970</v>
      </c>
      <c r="H131" s="40">
        <v>39473</v>
      </c>
      <c r="I131" s="40">
        <v>36549</v>
      </c>
    </row>
    <row r="132" spans="1:16" x14ac:dyDescent="0.2">
      <c r="A132" s="38" t="s">
        <v>181</v>
      </c>
      <c r="B132" s="39"/>
      <c r="C132" s="40">
        <f t="shared" si="4"/>
        <v>328474</v>
      </c>
      <c r="D132" s="40">
        <v>208907</v>
      </c>
      <c r="E132" s="40">
        <v>11434</v>
      </c>
      <c r="F132" s="40">
        <v>24940</v>
      </c>
      <c r="G132" s="40">
        <v>72365</v>
      </c>
      <c r="H132" s="40">
        <v>5742</v>
      </c>
      <c r="I132" s="40">
        <v>5086</v>
      </c>
    </row>
    <row r="133" spans="1:16" x14ac:dyDescent="0.2">
      <c r="A133" s="41" t="s">
        <v>131</v>
      </c>
      <c r="B133" s="42"/>
      <c r="C133" s="43">
        <f t="shared" si="4"/>
        <v>2085432</v>
      </c>
      <c r="D133" s="43">
        <v>1359897</v>
      </c>
      <c r="E133" s="43">
        <v>122494</v>
      </c>
      <c r="F133" s="43">
        <v>246172</v>
      </c>
      <c r="G133" s="43">
        <v>165020</v>
      </c>
      <c r="H133" s="43">
        <v>99907</v>
      </c>
      <c r="I133" s="43">
        <v>91942</v>
      </c>
    </row>
    <row r="134" spans="1:16" x14ac:dyDescent="0.2">
      <c r="A134" s="38" t="s">
        <v>182</v>
      </c>
      <c r="B134" s="39"/>
      <c r="C134" s="40">
        <f t="shared" si="4"/>
        <v>1647946</v>
      </c>
      <c r="D134" s="40">
        <v>1073768</v>
      </c>
      <c r="E134" s="40">
        <v>102930</v>
      </c>
      <c r="F134" s="40">
        <v>211579</v>
      </c>
      <c r="G134" s="40">
        <v>89220</v>
      </c>
      <c r="H134" s="40">
        <v>90443</v>
      </c>
      <c r="I134" s="40">
        <v>80006</v>
      </c>
    </row>
    <row r="135" spans="1:16" ht="13.5" thickBot="1" x14ac:dyDescent="0.25">
      <c r="A135" s="80" t="s">
        <v>183</v>
      </c>
      <c r="B135" s="81"/>
      <c r="C135" s="82">
        <f t="shared" si="4"/>
        <v>437486</v>
      </c>
      <c r="D135" s="82">
        <v>286129</v>
      </c>
      <c r="E135" s="40">
        <v>19564</v>
      </c>
      <c r="F135" s="40">
        <v>34593</v>
      </c>
      <c r="G135" s="40">
        <v>75800</v>
      </c>
      <c r="H135" s="40">
        <v>9464</v>
      </c>
      <c r="I135" s="40">
        <v>11936</v>
      </c>
    </row>
    <row r="136" spans="1:16" ht="13.5" thickBot="1" x14ac:dyDescent="0.25">
      <c r="C136" s="83" t="s">
        <v>195</v>
      </c>
      <c r="D136" s="84">
        <f t="shared" ref="D136:I136" si="5">D130/$C$24</f>
        <v>1.2004306772691773</v>
      </c>
      <c r="E136" s="84">
        <f t="shared" si="5"/>
        <v>6.3772854867859774E-2</v>
      </c>
      <c r="F136" s="84">
        <f t="shared" si="5"/>
        <v>0.15706858349874894</v>
      </c>
      <c r="G136" s="84">
        <f t="shared" si="5"/>
        <v>0.1688432576067975</v>
      </c>
      <c r="H136" s="84">
        <f t="shared" si="5"/>
        <v>5.9954041643627817E-2</v>
      </c>
      <c r="I136" s="84">
        <f t="shared" si="5"/>
        <v>5.520704464961726E-2</v>
      </c>
    </row>
    <row r="139" spans="1:16" ht="13.5" thickBot="1" x14ac:dyDescent="0.25"/>
    <row r="140" spans="1:16" ht="13.5" thickBot="1" x14ac:dyDescent="0.25">
      <c r="A140" s="57"/>
      <c r="B140" s="57"/>
      <c r="C140" s="85" t="s">
        <v>45</v>
      </c>
      <c r="D140" s="86" t="s">
        <v>46</v>
      </c>
      <c r="E140" s="86" t="s">
        <v>47</v>
      </c>
      <c r="F140" s="86" t="s">
        <v>48</v>
      </c>
      <c r="G140" s="86" t="s">
        <v>49</v>
      </c>
      <c r="H140" s="86" t="s">
        <v>50</v>
      </c>
      <c r="I140" s="87" t="s">
        <v>51</v>
      </c>
      <c r="J140" s="87" t="s">
        <v>52</v>
      </c>
      <c r="K140" s="85" t="s">
        <v>53</v>
      </c>
      <c r="L140" s="87" t="s">
        <v>54</v>
      </c>
      <c r="M140" s="87" t="s">
        <v>55</v>
      </c>
      <c r="N140" s="85" t="s">
        <v>56</v>
      </c>
    </row>
    <row r="141" spans="1:16" s="17" customFormat="1" x14ac:dyDescent="0.2">
      <c r="A141" s="35" t="s">
        <v>4</v>
      </c>
      <c r="B141" s="36"/>
      <c r="C141" s="88">
        <v>39885</v>
      </c>
      <c r="D141" s="88">
        <v>55782</v>
      </c>
      <c r="E141" s="88">
        <v>61227</v>
      </c>
      <c r="F141" s="88">
        <v>114640</v>
      </c>
      <c r="G141" s="88">
        <v>111813</v>
      </c>
      <c r="H141" s="88">
        <v>148347</v>
      </c>
      <c r="I141" s="88">
        <v>150287</v>
      </c>
      <c r="J141" s="88">
        <v>220110</v>
      </c>
      <c r="K141" s="88">
        <v>133377</v>
      </c>
      <c r="L141" s="88">
        <v>117364</v>
      </c>
      <c r="M141" s="88">
        <v>77713</v>
      </c>
      <c r="N141" s="88">
        <v>55508</v>
      </c>
      <c r="O141" s="29"/>
      <c r="P141" s="23"/>
    </row>
    <row r="142" spans="1:16" s="17" customFormat="1" x14ac:dyDescent="0.2">
      <c r="A142" s="41" t="s">
        <v>196</v>
      </c>
      <c r="B142" s="42"/>
      <c r="C142" s="89">
        <v>69767</v>
      </c>
      <c r="D142" s="89">
        <v>91140</v>
      </c>
      <c r="E142" s="89">
        <v>93836</v>
      </c>
      <c r="F142" s="89">
        <v>181313</v>
      </c>
      <c r="G142" s="89">
        <v>178833</v>
      </c>
      <c r="H142" s="89">
        <v>227030</v>
      </c>
      <c r="I142" s="89">
        <v>242812</v>
      </c>
      <c r="J142" s="89">
        <v>388042</v>
      </c>
      <c r="K142" s="89">
        <v>196261</v>
      </c>
      <c r="L142" s="89">
        <v>184237</v>
      </c>
      <c r="M142" s="89">
        <v>122970</v>
      </c>
      <c r="N142" s="89">
        <v>109191</v>
      </c>
      <c r="O142" s="29"/>
      <c r="P142" s="23"/>
    </row>
    <row r="143" spans="1:16" s="17" customFormat="1" x14ac:dyDescent="0.2">
      <c r="A143" s="41" t="s">
        <v>66</v>
      </c>
      <c r="B143" s="42"/>
      <c r="C143" s="90">
        <v>0.1605692115</v>
      </c>
      <c r="D143" s="90">
        <v>0.16870339179999999</v>
      </c>
      <c r="E143" s="90">
        <v>0.14312812320000001</v>
      </c>
      <c r="F143" s="90">
        <v>0.25622398419999998</v>
      </c>
      <c r="G143" s="90">
        <v>0.25443975680000003</v>
      </c>
      <c r="H143" s="90">
        <v>0.29679290940000003</v>
      </c>
      <c r="I143" s="90">
        <v>0.29463841029999999</v>
      </c>
      <c r="J143" s="90">
        <v>0.42802086540000001</v>
      </c>
      <c r="K143" s="90">
        <v>0.236570365</v>
      </c>
      <c r="L143" s="90">
        <v>0.2618322528</v>
      </c>
      <c r="M143" s="90">
        <v>0.18815057090000001</v>
      </c>
      <c r="N143" s="90">
        <v>0.17680000000000001</v>
      </c>
      <c r="O143" s="29"/>
      <c r="P143" s="96"/>
    </row>
    <row r="144" spans="1:16" s="17" customFormat="1" ht="13.5" thickBot="1" x14ac:dyDescent="0.25">
      <c r="A144" s="91" t="s">
        <v>3</v>
      </c>
      <c r="B144" s="92"/>
      <c r="C144" s="93">
        <v>1.749203961389</v>
      </c>
      <c r="D144" s="93">
        <v>1.6338603850705</v>
      </c>
      <c r="E144" s="93">
        <v>1.5325918304016</v>
      </c>
      <c r="F144" s="93">
        <v>1.5815858339149</v>
      </c>
      <c r="G144" s="93">
        <v>1.5993936304365</v>
      </c>
      <c r="H144" s="93">
        <v>1.5303983228511999</v>
      </c>
      <c r="I144" s="93">
        <v>1.6156553793741</v>
      </c>
      <c r="J144" s="93">
        <v>1.7629457998274001</v>
      </c>
      <c r="K144" s="93">
        <v>1.4714755917436999</v>
      </c>
      <c r="L144" s="93">
        <v>1.5697914181521</v>
      </c>
      <c r="M144" s="93">
        <v>1.5823607375857001</v>
      </c>
      <c r="N144" s="93">
        <v>1.97</v>
      </c>
      <c r="O144" s="94"/>
      <c r="P144" s="96"/>
    </row>
    <row r="145" spans="16:16" x14ac:dyDescent="0.2">
      <c r="P145" s="96"/>
    </row>
    <row r="146" spans="16:16" x14ac:dyDescent="0.2">
      <c r="P146" s="96"/>
    </row>
    <row r="147" spans="16:16" x14ac:dyDescent="0.2">
      <c r="P147" s="96"/>
    </row>
    <row r="148" spans="16:16" x14ac:dyDescent="0.2">
      <c r="P148" s="55"/>
    </row>
    <row r="149" spans="16:16" x14ac:dyDescent="0.2">
      <c r="P149" s="96"/>
    </row>
    <row r="150" spans="16:16" x14ac:dyDescent="0.2">
      <c r="P150" s="78"/>
    </row>
    <row r="151" spans="16:16" x14ac:dyDescent="0.2">
      <c r="P151" s="78"/>
    </row>
    <row r="152" spans="16:16" x14ac:dyDescent="0.2">
      <c r="P152" s="78"/>
    </row>
    <row r="167" spans="1:12" ht="15.75" x14ac:dyDescent="0.25">
      <c r="A167" s="76" t="s">
        <v>7</v>
      </c>
    </row>
    <row r="169" spans="1:12" ht="13.5" thickBot="1" x14ac:dyDescent="0.25">
      <c r="A169" s="77"/>
      <c r="B169" s="77"/>
    </row>
    <row r="170" spans="1:12" x14ac:dyDescent="0.2">
      <c r="A170" s="35" t="s">
        <v>130</v>
      </c>
      <c r="B170" s="36"/>
      <c r="C170" s="37">
        <f>'M.V. CyL'!F22</f>
        <v>417572</v>
      </c>
      <c r="L170" s="29"/>
    </row>
    <row r="171" spans="1:12" x14ac:dyDescent="0.2">
      <c r="A171" s="38" t="s">
        <v>180</v>
      </c>
      <c r="B171" s="39"/>
      <c r="C171" s="40">
        <f>'M.V. CyL'!F23</f>
        <v>308694</v>
      </c>
      <c r="L171" s="29"/>
    </row>
    <row r="172" spans="1:12" x14ac:dyDescent="0.2">
      <c r="A172" s="38" t="s">
        <v>181</v>
      </c>
      <c r="B172" s="39"/>
      <c r="C172" s="40">
        <f>'M.V. CyL'!F24</f>
        <v>108878</v>
      </c>
      <c r="L172" s="29"/>
    </row>
    <row r="173" spans="1:12" x14ac:dyDescent="0.2">
      <c r="A173" s="41" t="s">
        <v>131</v>
      </c>
      <c r="B173" s="42"/>
      <c r="C173" s="43">
        <f>'M.V. CyL'!F25</f>
        <v>701736</v>
      </c>
      <c r="L173" s="29"/>
    </row>
    <row r="174" spans="1:12" x14ac:dyDescent="0.2">
      <c r="A174" s="38" t="s">
        <v>182</v>
      </c>
      <c r="B174" s="39"/>
      <c r="C174" s="40">
        <f>'M.V. CyL'!F26</f>
        <v>564503</v>
      </c>
      <c r="L174" s="29"/>
    </row>
    <row r="175" spans="1:12" x14ac:dyDescent="0.2">
      <c r="A175" s="38" t="s">
        <v>183</v>
      </c>
      <c r="B175" s="39"/>
      <c r="C175" s="40">
        <f>'M.V. CyL'!F27</f>
        <v>137233</v>
      </c>
      <c r="L175" s="29"/>
    </row>
    <row r="176" spans="1:12" x14ac:dyDescent="0.2">
      <c r="A176" s="41" t="s">
        <v>66</v>
      </c>
      <c r="B176" s="42"/>
      <c r="C176" s="63">
        <f>'M.V. CyL'!F28</f>
        <v>0.27762817590741995</v>
      </c>
      <c r="L176" s="29"/>
    </row>
    <row r="177" spans="1:12" x14ac:dyDescent="0.2">
      <c r="A177" s="45" t="s">
        <v>3</v>
      </c>
      <c r="B177" s="46"/>
      <c r="C177" s="64">
        <f>'M.V. CyL'!F29</f>
        <v>1.6805149770578487</v>
      </c>
      <c r="L177" s="29"/>
    </row>
    <row r="178" spans="1:12" x14ac:dyDescent="0.2">
      <c r="A178" s="49" t="s">
        <v>184</v>
      </c>
      <c r="B178" s="50"/>
      <c r="C178" s="65">
        <f>'M.V. CyL'!F30</f>
        <v>1.828681477450161</v>
      </c>
      <c r="L178" s="29"/>
    </row>
    <row r="179" spans="1:12" ht="13.5" thickBot="1" x14ac:dyDescent="0.25">
      <c r="A179" s="52" t="s">
        <v>185</v>
      </c>
      <c r="B179" s="53"/>
      <c r="C179" s="66">
        <f>'M.V. CyL'!F31</f>
        <v>1.2604291041349034</v>
      </c>
      <c r="L179" s="29"/>
    </row>
    <row r="182" spans="1:12" x14ac:dyDescent="0.2">
      <c r="A182" s="768" t="s">
        <v>186</v>
      </c>
      <c r="B182" s="769"/>
      <c r="C182" s="769"/>
      <c r="D182" s="769"/>
      <c r="E182" s="769"/>
      <c r="F182" s="769"/>
      <c r="G182" s="769"/>
      <c r="H182" s="769"/>
      <c r="I182" s="769"/>
    </row>
    <row r="183" spans="1:12" ht="13.5" thickBot="1" x14ac:dyDescent="0.25">
      <c r="A183" s="79"/>
      <c r="B183" s="79"/>
      <c r="C183" s="59" t="s">
        <v>13</v>
      </c>
      <c r="D183" s="59" t="s">
        <v>139</v>
      </c>
      <c r="E183" s="59" t="s">
        <v>564</v>
      </c>
      <c r="F183" s="59" t="s">
        <v>192</v>
      </c>
      <c r="G183" s="59" t="s">
        <v>125</v>
      </c>
      <c r="H183" s="59" t="s">
        <v>193</v>
      </c>
      <c r="I183" s="59" t="s">
        <v>194</v>
      </c>
    </row>
    <row r="184" spans="1:12" x14ac:dyDescent="0.2">
      <c r="A184" s="35" t="s">
        <v>130</v>
      </c>
      <c r="B184" s="36"/>
      <c r="C184" s="37">
        <f t="shared" ref="C184:C189" si="6">SUM(D184:I184)</f>
        <v>417572</v>
      </c>
      <c r="D184" s="37">
        <v>299290</v>
      </c>
      <c r="E184" s="37">
        <v>9540</v>
      </c>
      <c r="F184" s="37">
        <v>58998</v>
      </c>
      <c r="G184" s="37">
        <v>36737</v>
      </c>
      <c r="H184" s="37">
        <v>7741</v>
      </c>
      <c r="I184" s="37">
        <v>5266</v>
      </c>
    </row>
    <row r="185" spans="1:12" x14ac:dyDescent="0.2">
      <c r="A185" s="38" t="s">
        <v>180</v>
      </c>
      <c r="B185" s="39"/>
      <c r="C185" s="40">
        <f t="shared" si="6"/>
        <v>308694</v>
      </c>
      <c r="D185" s="40">
        <v>225380</v>
      </c>
      <c r="E185" s="40">
        <v>8676</v>
      </c>
      <c r="F185" s="40">
        <v>51277</v>
      </c>
      <c r="G185" s="40">
        <v>12794</v>
      </c>
      <c r="H185" s="40">
        <v>6184</v>
      </c>
      <c r="I185" s="40">
        <v>4383</v>
      </c>
    </row>
    <row r="186" spans="1:12" x14ac:dyDescent="0.2">
      <c r="A186" s="38" t="s">
        <v>181</v>
      </c>
      <c r="B186" s="39"/>
      <c r="C186" s="40">
        <f t="shared" si="6"/>
        <v>108878</v>
      </c>
      <c r="D186" s="40">
        <v>73910</v>
      </c>
      <c r="E186" s="40">
        <v>864</v>
      </c>
      <c r="F186" s="40">
        <v>7721</v>
      </c>
      <c r="G186" s="40">
        <v>23943</v>
      </c>
      <c r="H186" s="40">
        <v>1557</v>
      </c>
      <c r="I186" s="40">
        <v>883</v>
      </c>
    </row>
    <row r="187" spans="1:12" x14ac:dyDescent="0.2">
      <c r="A187" s="41" t="s">
        <v>131</v>
      </c>
      <c r="B187" s="42"/>
      <c r="C187" s="43">
        <f t="shared" si="6"/>
        <v>701736</v>
      </c>
      <c r="D187" s="43">
        <v>480069</v>
      </c>
      <c r="E187" s="43">
        <v>22634</v>
      </c>
      <c r="F187" s="43">
        <v>124660</v>
      </c>
      <c r="G187" s="43">
        <v>39808</v>
      </c>
      <c r="H187" s="43">
        <v>18030</v>
      </c>
      <c r="I187" s="43">
        <v>16535</v>
      </c>
    </row>
    <row r="188" spans="1:12" x14ac:dyDescent="0.2">
      <c r="A188" s="38" t="s">
        <v>182</v>
      </c>
      <c r="B188" s="39"/>
      <c r="C188" s="40">
        <f t="shared" si="6"/>
        <v>564503</v>
      </c>
      <c r="D188" s="40">
        <v>384337</v>
      </c>
      <c r="E188" s="40">
        <v>20932</v>
      </c>
      <c r="F188" s="40">
        <v>114040</v>
      </c>
      <c r="G188" s="40">
        <v>14999</v>
      </c>
      <c r="H188" s="40">
        <v>15164</v>
      </c>
      <c r="I188" s="40">
        <v>15031</v>
      </c>
    </row>
    <row r="189" spans="1:12" ht="13.5" thickBot="1" x14ac:dyDescent="0.25">
      <c r="A189" s="80" t="s">
        <v>183</v>
      </c>
      <c r="B189" s="81"/>
      <c r="C189" s="82">
        <f t="shared" si="6"/>
        <v>137233</v>
      </c>
      <c r="D189" s="82">
        <v>95732</v>
      </c>
      <c r="E189" s="40">
        <v>1702</v>
      </c>
      <c r="F189" s="40">
        <v>10620</v>
      </c>
      <c r="G189" s="40">
        <v>24809</v>
      </c>
      <c r="H189" s="40">
        <v>2866</v>
      </c>
      <c r="I189" s="40">
        <v>1504</v>
      </c>
    </row>
    <row r="190" spans="1:12" ht="13.5" thickBot="1" x14ac:dyDescent="0.25">
      <c r="C190" s="83" t="s">
        <v>195</v>
      </c>
      <c r="D190" s="84">
        <f t="shared" ref="D190:I190" si="7">D184/$C$24</f>
        <v>0.39685160065291097</v>
      </c>
      <c r="E190" s="84">
        <f t="shared" si="7"/>
        <v>1.2649818805268371E-2</v>
      </c>
      <c r="F190" s="84">
        <f t="shared" si="7"/>
        <v>7.8229980070568486E-2</v>
      </c>
      <c r="G190" s="84">
        <f t="shared" si="7"/>
        <v>4.8712410214794985E-2</v>
      </c>
      <c r="H190" s="84">
        <f t="shared" si="7"/>
        <v>1.0264386516937365E-2</v>
      </c>
      <c r="I190" s="84">
        <f t="shared" si="7"/>
        <v>6.9825939023630233E-3</v>
      </c>
    </row>
    <row r="193" spans="1:16" ht="13.5" thickBot="1" x14ac:dyDescent="0.25"/>
    <row r="194" spans="1:16" ht="13.5" thickBot="1" x14ac:dyDescent="0.25">
      <c r="A194" s="57"/>
      <c r="B194" s="57"/>
      <c r="C194" s="85" t="s">
        <v>45</v>
      </c>
      <c r="D194" s="86" t="s">
        <v>46</v>
      </c>
      <c r="E194" s="86" t="s">
        <v>47</v>
      </c>
      <c r="F194" s="86" t="s">
        <v>48</v>
      </c>
      <c r="G194" s="86" t="s">
        <v>49</v>
      </c>
      <c r="H194" s="86" t="s">
        <v>50</v>
      </c>
      <c r="I194" s="87" t="s">
        <v>51</v>
      </c>
      <c r="J194" s="87" t="s">
        <v>52</v>
      </c>
      <c r="K194" s="85" t="s">
        <v>53</v>
      </c>
      <c r="L194" s="87" t="s">
        <v>54</v>
      </c>
      <c r="M194" s="87" t="s">
        <v>55</v>
      </c>
      <c r="N194" s="85" t="s">
        <v>56</v>
      </c>
    </row>
    <row r="195" spans="1:16" s="17" customFormat="1" x14ac:dyDescent="0.2">
      <c r="A195" s="35" t="s">
        <v>4</v>
      </c>
      <c r="B195" s="36"/>
      <c r="C195" s="88">
        <v>12138</v>
      </c>
      <c r="D195" s="88">
        <v>13939</v>
      </c>
      <c r="E195" s="88">
        <v>15147</v>
      </c>
      <c r="F195" s="88">
        <v>35312</v>
      </c>
      <c r="G195" s="88">
        <v>46377</v>
      </c>
      <c r="H195" s="88">
        <v>43790</v>
      </c>
      <c r="I195" s="88">
        <v>43531</v>
      </c>
      <c r="J195" s="88">
        <v>69483</v>
      </c>
      <c r="K195" s="88">
        <v>49801</v>
      </c>
      <c r="L195" s="88">
        <v>38510</v>
      </c>
      <c r="M195" s="88">
        <v>27097</v>
      </c>
      <c r="N195" s="88">
        <v>22447</v>
      </c>
      <c r="O195" s="29"/>
      <c r="P195" s="23"/>
    </row>
    <row r="196" spans="1:16" s="17" customFormat="1" x14ac:dyDescent="0.2">
      <c r="A196" s="41" t="s">
        <v>196</v>
      </c>
      <c r="B196" s="42"/>
      <c r="C196" s="89">
        <v>22321</v>
      </c>
      <c r="D196" s="89">
        <v>26155</v>
      </c>
      <c r="E196" s="89">
        <v>31651</v>
      </c>
      <c r="F196" s="89">
        <v>58725</v>
      </c>
      <c r="G196" s="89">
        <v>68254</v>
      </c>
      <c r="H196" s="89">
        <v>71236</v>
      </c>
      <c r="I196" s="89">
        <v>68531</v>
      </c>
      <c r="J196" s="89">
        <v>129365</v>
      </c>
      <c r="K196" s="89">
        <v>74095</v>
      </c>
      <c r="L196" s="89">
        <v>67385</v>
      </c>
      <c r="M196" s="89">
        <v>44382</v>
      </c>
      <c r="N196" s="89">
        <v>39636</v>
      </c>
      <c r="O196" s="29"/>
      <c r="P196" s="23"/>
    </row>
    <row r="197" spans="1:16" s="17" customFormat="1" x14ac:dyDescent="0.2">
      <c r="A197" s="41" t="s">
        <v>66</v>
      </c>
      <c r="B197" s="42"/>
      <c r="C197" s="90">
        <v>0.13534948329999999</v>
      </c>
      <c r="D197" s="90">
        <v>0.17570482170000001</v>
      </c>
      <c r="E197" s="90">
        <v>0.17951558079999999</v>
      </c>
      <c r="F197" s="90">
        <v>0.27233648430000001</v>
      </c>
      <c r="G197" s="90">
        <v>0.29237599209999998</v>
      </c>
      <c r="H197" s="90">
        <v>0.30238441269999999</v>
      </c>
      <c r="I197" s="90">
        <v>0.26724580310000001</v>
      </c>
      <c r="J197" s="90">
        <v>0.4947914457</v>
      </c>
      <c r="K197" s="90">
        <v>0.3082891002</v>
      </c>
      <c r="L197" s="90">
        <v>0.2978687968</v>
      </c>
      <c r="M197" s="90">
        <v>0.22524027939999999</v>
      </c>
      <c r="N197" s="90">
        <v>0.23130000000000001</v>
      </c>
      <c r="O197" s="29"/>
      <c r="P197" s="96"/>
    </row>
    <row r="198" spans="1:16" s="17" customFormat="1" ht="13.5" thickBot="1" x14ac:dyDescent="0.25">
      <c r="A198" s="91" t="s">
        <v>3</v>
      </c>
      <c r="B198" s="92"/>
      <c r="C198" s="93">
        <v>1.8389355742297</v>
      </c>
      <c r="D198" s="93">
        <v>1.8763899849343999</v>
      </c>
      <c r="E198" s="93">
        <v>2.0895886974317999</v>
      </c>
      <c r="F198" s="93">
        <v>1.6630323969189</v>
      </c>
      <c r="G198" s="93">
        <v>1.4717208961338999</v>
      </c>
      <c r="H198" s="93">
        <v>1.6267641013930001</v>
      </c>
      <c r="I198" s="93">
        <v>1.5743033700122</v>
      </c>
      <c r="J198" s="93">
        <v>1.8618223162500001</v>
      </c>
      <c r="K198" s="93">
        <v>1.4878215296882</v>
      </c>
      <c r="L198" s="93">
        <v>1.7498052453908</v>
      </c>
      <c r="M198" s="93">
        <v>1.6378934937447001</v>
      </c>
      <c r="N198" s="93">
        <v>1.77</v>
      </c>
      <c r="O198" s="94"/>
      <c r="P198" s="96"/>
    </row>
    <row r="199" spans="1:16" x14ac:dyDescent="0.2">
      <c r="P199" s="96"/>
    </row>
    <row r="200" spans="1:16" x14ac:dyDescent="0.2">
      <c r="P200" s="96"/>
    </row>
    <row r="201" spans="1:16" x14ac:dyDescent="0.2">
      <c r="P201" s="96"/>
    </row>
    <row r="202" spans="1:16" x14ac:dyDescent="0.2">
      <c r="P202" s="55"/>
    </row>
    <row r="203" spans="1:16" x14ac:dyDescent="0.2">
      <c r="P203" s="96"/>
    </row>
    <row r="204" spans="1:16" x14ac:dyDescent="0.2">
      <c r="P204" s="78"/>
    </row>
    <row r="205" spans="1:16" x14ac:dyDescent="0.2">
      <c r="P205" s="78"/>
    </row>
    <row r="206" spans="1:16" x14ac:dyDescent="0.2">
      <c r="P206" s="78"/>
    </row>
    <row r="221" spans="1:12" ht="15.75" x14ac:dyDescent="0.25">
      <c r="A221" s="76" t="s">
        <v>8</v>
      </c>
    </row>
    <row r="223" spans="1:12" ht="13.5" thickBot="1" x14ac:dyDescent="0.25">
      <c r="A223" s="77"/>
      <c r="B223" s="77"/>
    </row>
    <row r="224" spans="1:12" x14ac:dyDescent="0.2">
      <c r="A224" s="35" t="s">
        <v>130</v>
      </c>
      <c r="B224" s="36"/>
      <c r="C224" s="37">
        <f>'M.V. CyL'!G22</f>
        <v>1291975</v>
      </c>
      <c r="L224" s="29"/>
    </row>
    <row r="225" spans="1:12" x14ac:dyDescent="0.2">
      <c r="A225" s="38" t="s">
        <v>180</v>
      </c>
      <c r="B225" s="39"/>
      <c r="C225" s="40">
        <f>'M.V. CyL'!G23</f>
        <v>937702</v>
      </c>
      <c r="L225" s="29"/>
    </row>
    <row r="226" spans="1:12" x14ac:dyDescent="0.2">
      <c r="A226" s="38" t="s">
        <v>181</v>
      </c>
      <c r="B226" s="39"/>
      <c r="C226" s="40">
        <f>'M.V. CyL'!G24</f>
        <v>354273</v>
      </c>
      <c r="L226" s="29"/>
    </row>
    <row r="227" spans="1:12" x14ac:dyDescent="0.2">
      <c r="A227" s="41" t="s">
        <v>131</v>
      </c>
      <c r="B227" s="42"/>
      <c r="C227" s="43">
        <f>'M.V. CyL'!G25</f>
        <v>2260557</v>
      </c>
      <c r="L227" s="29"/>
    </row>
    <row r="228" spans="1:12" x14ac:dyDescent="0.2">
      <c r="A228" s="38" t="s">
        <v>182</v>
      </c>
      <c r="B228" s="39"/>
      <c r="C228" s="40">
        <f>'M.V. CyL'!G26</f>
        <v>1677938</v>
      </c>
      <c r="L228" s="29"/>
    </row>
    <row r="229" spans="1:12" x14ac:dyDescent="0.2">
      <c r="A229" s="38" t="s">
        <v>183</v>
      </c>
      <c r="B229" s="39"/>
      <c r="C229" s="40">
        <f>'M.V. CyL'!G27</f>
        <v>582619</v>
      </c>
      <c r="L229" s="29"/>
    </row>
    <row r="230" spans="1:12" x14ac:dyDescent="0.2">
      <c r="A230" s="41" t="s">
        <v>66</v>
      </c>
      <c r="B230" s="42"/>
      <c r="C230" s="63">
        <f>'M.V. CyL'!G28</f>
        <v>0.29477844168026685</v>
      </c>
      <c r="L230" s="29"/>
    </row>
    <row r="231" spans="1:12" x14ac:dyDescent="0.2">
      <c r="A231" s="45" t="s">
        <v>3</v>
      </c>
      <c r="B231" s="46"/>
      <c r="C231" s="64">
        <f>'M.V. CyL'!G29</f>
        <v>1.7496909769925888</v>
      </c>
      <c r="K231" s="55"/>
      <c r="L231" s="29"/>
    </row>
    <row r="232" spans="1:12" x14ac:dyDescent="0.2">
      <c r="A232" s="49" t="s">
        <v>184</v>
      </c>
      <c r="B232" s="50"/>
      <c r="C232" s="65">
        <f>'M.V. CyL'!G30</f>
        <v>1.7894149740535905</v>
      </c>
      <c r="L232" s="29"/>
    </row>
    <row r="233" spans="1:12" ht="13.5" thickBot="1" x14ac:dyDescent="0.25">
      <c r="A233" s="52" t="s">
        <v>185</v>
      </c>
      <c r="B233" s="53"/>
      <c r="C233" s="66">
        <f>'M.V. CyL'!G31</f>
        <v>1.6445481309611514</v>
      </c>
      <c r="K233" s="22"/>
      <c r="L233" s="29"/>
    </row>
    <row r="236" spans="1:12" x14ac:dyDescent="0.2">
      <c r="A236" s="768" t="s">
        <v>186</v>
      </c>
      <c r="B236" s="769"/>
      <c r="C236" s="769"/>
      <c r="D236" s="769"/>
      <c r="E236" s="769"/>
      <c r="F236" s="769"/>
      <c r="G236" s="769"/>
      <c r="H236" s="769"/>
      <c r="I236" s="769"/>
    </row>
    <row r="237" spans="1:12" ht="13.5" thickBot="1" x14ac:dyDescent="0.25">
      <c r="A237" s="79"/>
      <c r="B237" s="79"/>
      <c r="C237" s="59" t="s">
        <v>13</v>
      </c>
      <c r="D237" s="59" t="s">
        <v>139</v>
      </c>
      <c r="E237" s="59" t="s">
        <v>564</v>
      </c>
      <c r="F237" s="59" t="s">
        <v>192</v>
      </c>
      <c r="G237" s="59" t="s">
        <v>125</v>
      </c>
      <c r="H237" s="59" t="s">
        <v>193</v>
      </c>
      <c r="I237" s="59" t="s">
        <v>194</v>
      </c>
    </row>
    <row r="238" spans="1:12" x14ac:dyDescent="0.2">
      <c r="A238" s="35" t="s">
        <v>130</v>
      </c>
      <c r="B238" s="36"/>
      <c r="C238" s="37">
        <f t="shared" ref="C238:C243" si="8">SUM(D238:I238)</f>
        <v>1291975</v>
      </c>
      <c r="D238" s="37">
        <v>976253</v>
      </c>
      <c r="E238" s="37">
        <v>58362</v>
      </c>
      <c r="F238" s="37">
        <v>118561</v>
      </c>
      <c r="G238" s="37">
        <v>10607</v>
      </c>
      <c r="H238" s="37">
        <v>68632</v>
      </c>
      <c r="I238" s="37">
        <v>59560</v>
      </c>
      <c r="J238" s="61"/>
    </row>
    <row r="239" spans="1:12" x14ac:dyDescent="0.2">
      <c r="A239" s="38" t="s">
        <v>180</v>
      </c>
      <c r="B239" s="39"/>
      <c r="C239" s="40">
        <f t="shared" si="8"/>
        <v>937702</v>
      </c>
      <c r="D239" s="40">
        <v>698001</v>
      </c>
      <c r="E239" s="40">
        <v>23903</v>
      </c>
      <c r="F239" s="40">
        <v>112355</v>
      </c>
      <c r="G239" s="40">
        <v>5920</v>
      </c>
      <c r="H239" s="40">
        <v>47935</v>
      </c>
      <c r="I239" s="40">
        <v>49588</v>
      </c>
      <c r="J239" s="61"/>
    </row>
    <row r="240" spans="1:12" x14ac:dyDescent="0.2">
      <c r="A240" s="38" t="s">
        <v>181</v>
      </c>
      <c r="B240" s="39"/>
      <c r="C240" s="40">
        <f t="shared" si="8"/>
        <v>354273</v>
      </c>
      <c r="D240" s="40">
        <v>278252</v>
      </c>
      <c r="E240" s="40">
        <v>34459</v>
      </c>
      <c r="F240" s="40">
        <v>6206</v>
      </c>
      <c r="G240" s="40">
        <v>4687</v>
      </c>
      <c r="H240" s="40">
        <v>20697</v>
      </c>
      <c r="I240" s="40">
        <v>9972</v>
      </c>
      <c r="J240" s="61"/>
    </row>
    <row r="241" spans="1:16" x14ac:dyDescent="0.2">
      <c r="A241" s="41" t="s">
        <v>131</v>
      </c>
      <c r="B241" s="42"/>
      <c r="C241" s="43">
        <f t="shared" si="8"/>
        <v>2260557</v>
      </c>
      <c r="D241" s="43">
        <v>1560721</v>
      </c>
      <c r="E241" s="43">
        <v>124047</v>
      </c>
      <c r="F241" s="43">
        <v>240027</v>
      </c>
      <c r="G241" s="43">
        <v>14830</v>
      </c>
      <c r="H241" s="43">
        <v>173501</v>
      </c>
      <c r="I241" s="43">
        <v>147431</v>
      </c>
      <c r="J241" s="61"/>
    </row>
    <row r="242" spans="1:16" x14ac:dyDescent="0.2">
      <c r="A242" s="38" t="s">
        <v>182</v>
      </c>
      <c r="B242" s="39"/>
      <c r="C242" s="40">
        <f t="shared" si="8"/>
        <v>1677938</v>
      </c>
      <c r="D242" s="40">
        <v>1152124</v>
      </c>
      <c r="E242" s="40">
        <v>54803</v>
      </c>
      <c r="F242" s="40">
        <v>228877</v>
      </c>
      <c r="G242" s="40">
        <v>9091</v>
      </c>
      <c r="H242" s="40">
        <v>111532</v>
      </c>
      <c r="I242" s="40">
        <v>121511</v>
      </c>
      <c r="J242" s="61"/>
    </row>
    <row r="243" spans="1:16" ht="13.5" thickBot="1" x14ac:dyDescent="0.25">
      <c r="A243" s="80" t="s">
        <v>183</v>
      </c>
      <c r="B243" s="81"/>
      <c r="C243" s="82">
        <f t="shared" si="8"/>
        <v>582619</v>
      </c>
      <c r="D243" s="82">
        <v>408597</v>
      </c>
      <c r="E243" s="40">
        <v>69244</v>
      </c>
      <c r="F243" s="40">
        <v>11150</v>
      </c>
      <c r="G243" s="40">
        <v>5739</v>
      </c>
      <c r="H243" s="40">
        <v>61969</v>
      </c>
      <c r="I243" s="40">
        <v>25920</v>
      </c>
      <c r="J243" s="61"/>
    </row>
    <row r="244" spans="1:16" ht="13.5" thickBot="1" x14ac:dyDescent="0.25">
      <c r="C244" s="83" t="s">
        <v>195</v>
      </c>
      <c r="D244" s="84">
        <f t="shared" ref="D244:I244" si="9">D238/$C$24</f>
        <v>1.2944888425680989</v>
      </c>
      <c r="E244" s="84">
        <f t="shared" si="9"/>
        <v>7.7386658816883933E-2</v>
      </c>
      <c r="F244" s="84">
        <f t="shared" si="9"/>
        <v>0.15720913704102971</v>
      </c>
      <c r="G244" s="84">
        <f t="shared" si="9"/>
        <v>1.4064636065773755E-2</v>
      </c>
      <c r="H244" s="84">
        <f t="shared" si="9"/>
        <v>9.1004440696349984E-2</v>
      </c>
      <c r="I244" s="84">
        <f t="shared" si="9"/>
        <v>7.89751790400193E-2</v>
      </c>
    </row>
    <row r="245" spans="1:16" x14ac:dyDescent="0.2">
      <c r="H245" s="61"/>
      <c r="I245" s="17"/>
    </row>
    <row r="246" spans="1:16" x14ac:dyDescent="0.2">
      <c r="H246" s="61"/>
      <c r="I246" s="17"/>
    </row>
    <row r="247" spans="1:16" ht="13.5" thickBot="1" x14ac:dyDescent="0.25">
      <c r="H247" s="61"/>
      <c r="I247" s="17"/>
    </row>
    <row r="248" spans="1:16" ht="13.5" thickBot="1" x14ac:dyDescent="0.25">
      <c r="A248" s="57"/>
      <c r="B248" s="57"/>
      <c r="C248" s="85" t="s">
        <v>45</v>
      </c>
      <c r="D248" s="86" t="s">
        <v>46</v>
      </c>
      <c r="E248" s="86" t="s">
        <v>47</v>
      </c>
      <c r="F248" s="86" t="s">
        <v>48</v>
      </c>
      <c r="G248" s="86" t="s">
        <v>49</v>
      </c>
      <c r="H248" s="86" t="s">
        <v>50</v>
      </c>
      <c r="I248" s="87" t="s">
        <v>51</v>
      </c>
      <c r="J248" s="87" t="s">
        <v>52</v>
      </c>
      <c r="K248" s="85" t="s">
        <v>53</v>
      </c>
      <c r="L248" s="87" t="s">
        <v>54</v>
      </c>
      <c r="M248" s="87" t="s">
        <v>55</v>
      </c>
      <c r="N248" s="85" t="s">
        <v>56</v>
      </c>
    </row>
    <row r="249" spans="1:16" s="17" customFormat="1" x14ac:dyDescent="0.2">
      <c r="A249" s="35" t="s">
        <v>4</v>
      </c>
      <c r="B249" s="36"/>
      <c r="C249" s="88">
        <v>56045</v>
      </c>
      <c r="D249" s="88">
        <v>79131</v>
      </c>
      <c r="E249" s="88">
        <v>79849</v>
      </c>
      <c r="F249" s="88">
        <v>106710</v>
      </c>
      <c r="G249" s="88">
        <v>95312</v>
      </c>
      <c r="H249" s="88">
        <v>104832</v>
      </c>
      <c r="I249" s="88">
        <v>136114</v>
      </c>
      <c r="J249" s="88">
        <v>231344</v>
      </c>
      <c r="K249" s="88">
        <v>126309</v>
      </c>
      <c r="L249" s="88">
        <v>114705</v>
      </c>
      <c r="M249" s="88">
        <v>79655</v>
      </c>
      <c r="N249" s="88">
        <v>81969</v>
      </c>
      <c r="O249" s="29"/>
      <c r="P249" s="23"/>
    </row>
    <row r="250" spans="1:16" s="17" customFormat="1" x14ac:dyDescent="0.2">
      <c r="A250" s="41" t="s">
        <v>196</v>
      </c>
      <c r="B250" s="42"/>
      <c r="C250" s="89">
        <v>90382</v>
      </c>
      <c r="D250" s="89">
        <v>129740</v>
      </c>
      <c r="E250" s="89">
        <v>141677</v>
      </c>
      <c r="F250" s="89">
        <v>201645</v>
      </c>
      <c r="G250" s="89">
        <v>181807</v>
      </c>
      <c r="H250" s="89">
        <v>188377</v>
      </c>
      <c r="I250" s="89">
        <v>231291</v>
      </c>
      <c r="J250" s="89">
        <v>376790</v>
      </c>
      <c r="K250" s="89">
        <v>232467</v>
      </c>
      <c r="L250" s="89">
        <v>211272</v>
      </c>
      <c r="M250" s="89">
        <v>136927</v>
      </c>
      <c r="N250" s="89">
        <v>138182</v>
      </c>
      <c r="O250" s="29"/>
      <c r="P250" s="23"/>
    </row>
    <row r="251" spans="1:16" s="17" customFormat="1" x14ac:dyDescent="0.2">
      <c r="A251" s="41" t="s">
        <v>66</v>
      </c>
      <c r="B251" s="42"/>
      <c r="C251" s="90">
        <v>0.18528389219999999</v>
      </c>
      <c r="D251" s="90">
        <v>0.24564628050000001</v>
      </c>
      <c r="E251" s="90">
        <v>0.2351746039</v>
      </c>
      <c r="F251" s="90">
        <v>0.2898339191</v>
      </c>
      <c r="G251" s="90">
        <v>0.25500082429999998</v>
      </c>
      <c r="H251" s="90">
        <v>0.28468008830000002</v>
      </c>
      <c r="I251" s="90">
        <v>0.31828702809999998</v>
      </c>
      <c r="J251" s="90">
        <v>0.51885505919999997</v>
      </c>
      <c r="K251" s="90">
        <v>0.33884595280000002</v>
      </c>
      <c r="L251" s="90">
        <v>0.30723215929999997</v>
      </c>
      <c r="M251" s="90">
        <v>0.2419547718</v>
      </c>
      <c r="N251" s="90">
        <v>0.23530000000000001</v>
      </c>
      <c r="O251" s="29"/>
    </row>
    <row r="252" spans="1:16" s="17" customFormat="1" ht="13.5" thickBot="1" x14ac:dyDescent="0.25">
      <c r="A252" s="91" t="s">
        <v>3</v>
      </c>
      <c r="B252" s="92"/>
      <c r="C252" s="93">
        <v>1.6126683914711</v>
      </c>
      <c r="D252" s="93">
        <v>1.6395597174306</v>
      </c>
      <c r="E252" s="93">
        <v>1.7743115129808</v>
      </c>
      <c r="F252" s="93">
        <v>1.8896542029800001</v>
      </c>
      <c r="G252" s="93">
        <v>1.9074932852107001</v>
      </c>
      <c r="H252" s="93">
        <v>1.7969417735043001</v>
      </c>
      <c r="I252" s="93">
        <v>1.6992447507237001</v>
      </c>
      <c r="J252" s="93">
        <v>1.6287001175738001</v>
      </c>
      <c r="K252" s="93">
        <v>1.8404626748688</v>
      </c>
      <c r="L252" s="93">
        <v>1.8418726297895001</v>
      </c>
      <c r="M252" s="93">
        <v>1.7190006904777</v>
      </c>
      <c r="N252" s="93">
        <v>1.69</v>
      </c>
      <c r="O252" s="94"/>
    </row>
    <row r="275" spans="1:12" ht="15.75" x14ac:dyDescent="0.25">
      <c r="A275" s="76" t="s">
        <v>9</v>
      </c>
    </row>
    <row r="277" spans="1:12" ht="13.5" thickBot="1" x14ac:dyDescent="0.25">
      <c r="A277" s="77"/>
      <c r="B277" s="77"/>
    </row>
    <row r="278" spans="1:12" x14ac:dyDescent="0.2">
      <c r="A278" s="35" t="s">
        <v>130</v>
      </c>
      <c r="B278" s="36"/>
      <c r="C278" s="37">
        <f>'M.V. CyL'!H22</f>
        <v>916867</v>
      </c>
      <c r="L278" s="29"/>
    </row>
    <row r="279" spans="1:12" x14ac:dyDescent="0.2">
      <c r="A279" s="38" t="s">
        <v>180</v>
      </c>
      <c r="B279" s="39"/>
      <c r="C279" s="40">
        <f>'M.V. CyL'!H23</f>
        <v>767673</v>
      </c>
      <c r="L279" s="29"/>
    </row>
    <row r="280" spans="1:12" x14ac:dyDescent="0.2">
      <c r="A280" s="38" t="s">
        <v>181</v>
      </c>
      <c r="B280" s="39"/>
      <c r="C280" s="40">
        <f>'M.V. CyL'!H24</f>
        <v>149194</v>
      </c>
      <c r="L280" s="29"/>
    </row>
    <row r="281" spans="1:12" x14ac:dyDescent="0.2">
      <c r="A281" s="41" t="s">
        <v>131</v>
      </c>
      <c r="B281" s="42"/>
      <c r="C281" s="43">
        <f>'M.V. CyL'!H25</f>
        <v>1463340</v>
      </c>
      <c r="L281" s="29"/>
    </row>
    <row r="282" spans="1:12" x14ac:dyDescent="0.2">
      <c r="A282" s="38" t="s">
        <v>182</v>
      </c>
      <c r="B282" s="39"/>
      <c r="C282" s="40">
        <f>'M.V. CyL'!H26</f>
        <v>1262048</v>
      </c>
      <c r="L282" s="29"/>
    </row>
    <row r="283" spans="1:12" x14ac:dyDescent="0.2">
      <c r="A283" s="38" t="s">
        <v>183</v>
      </c>
      <c r="B283" s="39"/>
      <c r="C283" s="40">
        <f>'M.V. CyL'!H27</f>
        <v>201292</v>
      </c>
      <c r="L283" s="29"/>
    </row>
    <row r="284" spans="1:12" x14ac:dyDescent="0.2">
      <c r="A284" s="41" t="s">
        <v>66</v>
      </c>
      <c r="B284" s="42"/>
      <c r="C284" s="63">
        <f>'M.V. CyL'!H28</f>
        <v>0.25443941745623416</v>
      </c>
      <c r="L284" s="29"/>
    </row>
    <row r="285" spans="1:12" x14ac:dyDescent="0.2">
      <c r="A285" s="45" t="s">
        <v>3</v>
      </c>
      <c r="B285" s="46"/>
      <c r="C285" s="64">
        <f>'M.V. CyL'!H29</f>
        <v>1.5960221057143511</v>
      </c>
      <c r="K285" s="55"/>
      <c r="L285" s="29"/>
    </row>
    <row r="286" spans="1:12" x14ac:dyDescent="0.2">
      <c r="A286" s="49" t="s">
        <v>184</v>
      </c>
      <c r="B286" s="50"/>
      <c r="C286" s="65">
        <f>'M.V. CyL'!H30</f>
        <v>1.6439916474853224</v>
      </c>
      <c r="L286" s="29"/>
    </row>
    <row r="287" spans="1:12" ht="13.5" thickBot="1" x14ac:dyDescent="0.25">
      <c r="A287" s="52" t="s">
        <v>185</v>
      </c>
      <c r="B287" s="53"/>
      <c r="C287" s="66">
        <f>'M.V. CyL'!H31</f>
        <v>1.3491963483786211</v>
      </c>
      <c r="K287" s="22"/>
      <c r="L287" s="29"/>
    </row>
    <row r="288" spans="1:12" x14ac:dyDescent="0.2">
      <c r="K288" s="22"/>
    </row>
    <row r="290" spans="1:16" x14ac:dyDescent="0.2">
      <c r="A290" s="768" t="s">
        <v>186</v>
      </c>
      <c r="B290" s="769"/>
      <c r="C290" s="769"/>
      <c r="D290" s="769"/>
      <c r="E290" s="769"/>
      <c r="F290" s="769"/>
      <c r="G290" s="769"/>
      <c r="H290" s="769"/>
      <c r="I290" s="769"/>
    </row>
    <row r="291" spans="1:16" ht="13.5" thickBot="1" x14ac:dyDescent="0.25">
      <c r="A291" s="79"/>
      <c r="B291" s="79"/>
      <c r="C291" s="59" t="s">
        <v>13</v>
      </c>
      <c r="D291" s="59" t="s">
        <v>139</v>
      </c>
      <c r="E291" s="59" t="s">
        <v>564</v>
      </c>
      <c r="F291" s="59" t="s">
        <v>192</v>
      </c>
      <c r="G291" s="59" t="s">
        <v>125</v>
      </c>
      <c r="H291" s="59" t="s">
        <v>193</v>
      </c>
      <c r="I291" s="59" t="s">
        <v>194</v>
      </c>
      <c r="J291" s="22"/>
    </row>
    <row r="292" spans="1:16" x14ac:dyDescent="0.2">
      <c r="A292" s="35" t="s">
        <v>130</v>
      </c>
      <c r="B292" s="36"/>
      <c r="C292" s="37">
        <f t="shared" ref="C292:C297" si="10">SUM(D292:I292)</f>
        <v>916867</v>
      </c>
      <c r="D292" s="37">
        <v>618516</v>
      </c>
      <c r="E292" s="37">
        <v>19878</v>
      </c>
      <c r="F292" s="37">
        <v>158594</v>
      </c>
      <c r="G292" s="37">
        <v>20268</v>
      </c>
      <c r="H292" s="37">
        <v>71017</v>
      </c>
      <c r="I292" s="37">
        <v>28594</v>
      </c>
      <c r="J292" s="22"/>
    </row>
    <row r="293" spans="1:16" x14ac:dyDescent="0.2">
      <c r="A293" s="38" t="s">
        <v>180</v>
      </c>
      <c r="B293" s="39"/>
      <c r="C293" s="40">
        <f t="shared" si="10"/>
        <v>767673</v>
      </c>
      <c r="D293" s="40">
        <v>490447</v>
      </c>
      <c r="E293" s="40">
        <v>16297</v>
      </c>
      <c r="F293" s="40">
        <v>148514</v>
      </c>
      <c r="G293" s="40">
        <v>19828</v>
      </c>
      <c r="H293" s="40">
        <v>67664</v>
      </c>
      <c r="I293" s="40">
        <v>24923</v>
      </c>
      <c r="J293" s="22"/>
    </row>
    <row r="294" spans="1:16" x14ac:dyDescent="0.2">
      <c r="A294" s="38" t="s">
        <v>181</v>
      </c>
      <c r="B294" s="39"/>
      <c r="C294" s="40">
        <f t="shared" si="10"/>
        <v>149194</v>
      </c>
      <c r="D294" s="40">
        <v>128069</v>
      </c>
      <c r="E294" s="40">
        <v>3581</v>
      </c>
      <c r="F294" s="40">
        <v>10080</v>
      </c>
      <c r="G294" s="40">
        <v>440</v>
      </c>
      <c r="H294" s="40">
        <v>3353</v>
      </c>
      <c r="I294" s="40">
        <v>3671</v>
      </c>
      <c r="J294" s="22"/>
    </row>
    <row r="295" spans="1:16" x14ac:dyDescent="0.2">
      <c r="A295" s="41" t="s">
        <v>131</v>
      </c>
      <c r="B295" s="42"/>
      <c r="C295" s="43">
        <f t="shared" si="10"/>
        <v>1463340</v>
      </c>
      <c r="D295" s="43">
        <v>856732</v>
      </c>
      <c r="E295" s="43">
        <v>41532</v>
      </c>
      <c r="F295" s="43">
        <v>293815</v>
      </c>
      <c r="G295" s="43">
        <v>45413</v>
      </c>
      <c r="H295" s="43">
        <v>162135</v>
      </c>
      <c r="I295" s="43">
        <v>63713</v>
      </c>
      <c r="J295" s="22"/>
    </row>
    <row r="296" spans="1:16" x14ac:dyDescent="0.2">
      <c r="A296" s="38" t="s">
        <v>182</v>
      </c>
      <c r="B296" s="39"/>
      <c r="C296" s="40">
        <f t="shared" si="10"/>
        <v>1262048</v>
      </c>
      <c r="D296" s="40">
        <v>690997</v>
      </c>
      <c r="E296" s="40">
        <v>36351</v>
      </c>
      <c r="F296" s="40">
        <v>276968</v>
      </c>
      <c r="G296" s="40">
        <v>44513</v>
      </c>
      <c r="H296" s="40">
        <v>155010</v>
      </c>
      <c r="I296" s="40">
        <v>58209</v>
      </c>
      <c r="J296" s="22"/>
    </row>
    <row r="297" spans="1:16" ht="13.5" thickBot="1" x14ac:dyDescent="0.25">
      <c r="A297" s="80" t="s">
        <v>183</v>
      </c>
      <c r="B297" s="81"/>
      <c r="C297" s="82">
        <f t="shared" si="10"/>
        <v>201292</v>
      </c>
      <c r="D297" s="82">
        <v>165735</v>
      </c>
      <c r="E297" s="40">
        <v>5181</v>
      </c>
      <c r="F297" s="40">
        <v>16847</v>
      </c>
      <c r="G297" s="40">
        <v>900</v>
      </c>
      <c r="H297" s="40">
        <v>7125</v>
      </c>
      <c r="I297" s="40">
        <v>5504</v>
      </c>
      <c r="J297" s="22"/>
    </row>
    <row r="298" spans="1:16" ht="13.5" thickBot="1" x14ac:dyDescent="0.25">
      <c r="C298" s="83" t="s">
        <v>195</v>
      </c>
      <c r="D298" s="84">
        <f t="shared" ref="D298:I298" si="11">D292/$C$24</f>
        <v>0.82013787506911651</v>
      </c>
      <c r="E298" s="84">
        <f t="shared" si="11"/>
        <v>2.6357767108084348E-2</v>
      </c>
      <c r="F298" s="84">
        <f t="shared" si="11"/>
        <v>0.21029196683466794</v>
      </c>
      <c r="G298" s="84">
        <f t="shared" si="11"/>
        <v>2.6874898065532424E-2</v>
      </c>
      <c r="H298" s="84">
        <f t="shared" si="11"/>
        <v>9.416689539766708E-2</v>
      </c>
      <c r="I298" s="84">
        <f t="shared" si="11"/>
        <v>3.7914981018641908E-2</v>
      </c>
    </row>
    <row r="299" spans="1:16" x14ac:dyDescent="0.2">
      <c r="H299" s="61"/>
      <c r="I299" s="17"/>
    </row>
    <row r="300" spans="1:16" x14ac:dyDescent="0.2">
      <c r="H300" s="61"/>
      <c r="I300" s="17"/>
    </row>
    <row r="301" spans="1:16" ht="13.5" thickBot="1" x14ac:dyDescent="0.25">
      <c r="H301" s="61"/>
      <c r="I301" s="17"/>
    </row>
    <row r="302" spans="1:16" ht="13.5" thickBot="1" x14ac:dyDescent="0.25">
      <c r="A302" s="57"/>
      <c r="B302" s="57"/>
      <c r="C302" s="85" t="s">
        <v>45</v>
      </c>
      <c r="D302" s="86" t="s">
        <v>46</v>
      </c>
      <c r="E302" s="86" t="s">
        <v>47</v>
      </c>
      <c r="F302" s="86" t="s">
        <v>48</v>
      </c>
      <c r="G302" s="86" t="s">
        <v>49</v>
      </c>
      <c r="H302" s="86" t="s">
        <v>50</v>
      </c>
      <c r="I302" s="87" t="s">
        <v>51</v>
      </c>
      <c r="J302" s="87" t="s">
        <v>52</v>
      </c>
      <c r="K302" s="85" t="s">
        <v>53</v>
      </c>
      <c r="L302" s="87" t="s">
        <v>54</v>
      </c>
      <c r="M302" s="87" t="s">
        <v>55</v>
      </c>
      <c r="N302" s="85" t="s">
        <v>56</v>
      </c>
    </row>
    <row r="303" spans="1:16" s="17" customFormat="1" x14ac:dyDescent="0.2">
      <c r="A303" s="35" t="s">
        <v>4</v>
      </c>
      <c r="B303" s="36"/>
      <c r="C303" s="88">
        <v>33598</v>
      </c>
      <c r="D303" s="88">
        <v>44280</v>
      </c>
      <c r="E303" s="88">
        <v>57502</v>
      </c>
      <c r="F303" s="88">
        <v>68472</v>
      </c>
      <c r="G303" s="88">
        <v>90349</v>
      </c>
      <c r="H303" s="88">
        <v>82098</v>
      </c>
      <c r="I303" s="88">
        <v>100410</v>
      </c>
      <c r="J303" s="88">
        <v>124667</v>
      </c>
      <c r="K303" s="88">
        <v>86898</v>
      </c>
      <c r="L303" s="88">
        <v>92437</v>
      </c>
      <c r="M303" s="88">
        <v>73571</v>
      </c>
      <c r="N303" s="88">
        <v>62585</v>
      </c>
      <c r="O303" s="29"/>
      <c r="P303" s="23"/>
    </row>
    <row r="304" spans="1:16" s="17" customFormat="1" x14ac:dyDescent="0.2">
      <c r="A304" s="41" t="s">
        <v>196</v>
      </c>
      <c r="B304" s="42"/>
      <c r="C304" s="89">
        <v>50328</v>
      </c>
      <c r="D304" s="89">
        <v>66180</v>
      </c>
      <c r="E304" s="89">
        <v>84519</v>
      </c>
      <c r="F304" s="89">
        <v>123100</v>
      </c>
      <c r="G304" s="89">
        <v>133735</v>
      </c>
      <c r="H304" s="89">
        <v>127076</v>
      </c>
      <c r="I304" s="89">
        <v>166478</v>
      </c>
      <c r="J304" s="89">
        <v>222687</v>
      </c>
      <c r="K304" s="89">
        <v>128869</v>
      </c>
      <c r="L304" s="89">
        <v>141839</v>
      </c>
      <c r="M304" s="89">
        <v>109733</v>
      </c>
      <c r="N304" s="89">
        <v>108796</v>
      </c>
      <c r="O304" s="29"/>
      <c r="P304" s="23"/>
    </row>
    <row r="305" spans="1:15" s="17" customFormat="1" x14ac:dyDescent="0.2">
      <c r="A305" s="41" t="s">
        <v>66</v>
      </c>
      <c r="B305" s="42"/>
      <c r="C305" s="90">
        <v>0.13850536099999999</v>
      </c>
      <c r="D305" s="90">
        <v>0.16333090920000001</v>
      </c>
      <c r="E305" s="90">
        <v>0.18130919149999999</v>
      </c>
      <c r="F305" s="90">
        <v>0.26479763919999999</v>
      </c>
      <c r="G305" s="90">
        <v>0.26680214810000003</v>
      </c>
      <c r="H305" s="90">
        <v>0.2576508522</v>
      </c>
      <c r="I305" s="90">
        <v>0.31446522710000002</v>
      </c>
      <c r="J305" s="90">
        <v>0.40023281970000002</v>
      </c>
      <c r="K305" s="90">
        <v>0.24492268289999999</v>
      </c>
      <c r="L305" s="90">
        <v>0.28438140589999999</v>
      </c>
      <c r="M305" s="90">
        <v>0.23969629549999999</v>
      </c>
      <c r="N305" s="90">
        <v>0.22259999999999999</v>
      </c>
      <c r="O305" s="29"/>
    </row>
    <row r="306" spans="1:15" s="17" customFormat="1" ht="13.5" thickBot="1" x14ac:dyDescent="0.25">
      <c r="A306" s="91" t="s">
        <v>3</v>
      </c>
      <c r="B306" s="92"/>
      <c r="C306" s="93">
        <v>1.4979463063278</v>
      </c>
      <c r="D306" s="93">
        <v>1.4945799457994999</v>
      </c>
      <c r="E306" s="93">
        <v>1.4698445271469001</v>
      </c>
      <c r="F306" s="93">
        <v>1.7978151653231</v>
      </c>
      <c r="G306" s="93">
        <v>1.4802045401720001</v>
      </c>
      <c r="H306" s="93">
        <v>1.5478574386709001</v>
      </c>
      <c r="I306" s="93">
        <v>1.6579822726819999</v>
      </c>
      <c r="J306" s="93">
        <v>1.786254582207</v>
      </c>
      <c r="K306" s="93">
        <v>1.4829915533153999</v>
      </c>
      <c r="L306" s="93">
        <v>1.5344396724255001</v>
      </c>
      <c r="M306" s="93">
        <v>1.4915251933506</v>
      </c>
      <c r="N306" s="93">
        <v>1.74</v>
      </c>
      <c r="O306" s="94"/>
    </row>
    <row r="307" spans="1:15" x14ac:dyDescent="0.2">
      <c r="N307" s="97"/>
    </row>
    <row r="329" spans="1:12" ht="15.75" x14ac:dyDescent="0.25">
      <c r="A329" s="76" t="s">
        <v>10</v>
      </c>
    </row>
    <row r="331" spans="1:12" ht="13.5" thickBot="1" x14ac:dyDescent="0.25">
      <c r="A331" s="77"/>
      <c r="B331" s="77"/>
    </row>
    <row r="332" spans="1:12" x14ac:dyDescent="0.2">
      <c r="A332" s="35" t="s">
        <v>130</v>
      </c>
      <c r="B332" s="36"/>
      <c r="C332" s="37">
        <f>'M.V. CyL'!I22</f>
        <v>432090</v>
      </c>
      <c r="L332" s="29"/>
    </row>
    <row r="333" spans="1:12" x14ac:dyDescent="0.2">
      <c r="A333" s="38" t="s">
        <v>180</v>
      </c>
      <c r="B333" s="39"/>
      <c r="C333" s="40">
        <f>'M.V. CyL'!I23</f>
        <v>399359</v>
      </c>
      <c r="L333" s="29"/>
    </row>
    <row r="334" spans="1:12" x14ac:dyDescent="0.2">
      <c r="A334" s="38" t="s">
        <v>181</v>
      </c>
      <c r="B334" s="39"/>
      <c r="C334" s="40">
        <f>'M.V. CyL'!I24</f>
        <v>32731</v>
      </c>
      <c r="L334" s="29"/>
    </row>
    <row r="335" spans="1:12" x14ac:dyDescent="0.2">
      <c r="A335" s="41" t="s">
        <v>131</v>
      </c>
      <c r="B335" s="42"/>
      <c r="C335" s="43">
        <f>'M.V. CyL'!I25</f>
        <v>830361</v>
      </c>
      <c r="L335" s="29"/>
    </row>
    <row r="336" spans="1:12" x14ac:dyDescent="0.2">
      <c r="A336" s="38" t="s">
        <v>182</v>
      </c>
      <c r="B336" s="39"/>
      <c r="C336" s="40">
        <f>'M.V. CyL'!I26</f>
        <v>772502</v>
      </c>
      <c r="L336" s="29"/>
    </row>
    <row r="337" spans="1:12" x14ac:dyDescent="0.2">
      <c r="A337" s="38" t="s">
        <v>183</v>
      </c>
      <c r="B337" s="39"/>
      <c r="C337" s="40">
        <f>'M.V. CyL'!I27</f>
        <v>57859</v>
      </c>
      <c r="L337" s="29"/>
    </row>
    <row r="338" spans="1:12" x14ac:dyDescent="0.2">
      <c r="A338" s="41" t="s">
        <v>66</v>
      </c>
      <c r="B338" s="42"/>
      <c r="C338" s="63">
        <f>'M.V. CyL'!I28</f>
        <v>0.21243610919851</v>
      </c>
      <c r="L338" s="29"/>
    </row>
    <row r="339" spans="1:12" x14ac:dyDescent="0.2">
      <c r="A339" s="45" t="s">
        <v>3</v>
      </c>
      <c r="B339" s="46"/>
      <c r="C339" s="64">
        <f>'M.V. CyL'!I29</f>
        <v>1.9217315836978408</v>
      </c>
      <c r="K339" s="55"/>
      <c r="L339" s="29"/>
    </row>
    <row r="340" spans="1:12" x14ac:dyDescent="0.2">
      <c r="A340" s="49" t="s">
        <v>184</v>
      </c>
      <c r="B340" s="50"/>
      <c r="C340" s="65">
        <f>'M.V. CyL'!I30</f>
        <v>1.9343548035727254</v>
      </c>
      <c r="L340" s="29"/>
    </row>
    <row r="341" spans="1:12" ht="13.5" thickBot="1" x14ac:dyDescent="0.25">
      <c r="A341" s="52" t="s">
        <v>185</v>
      </c>
      <c r="B341" s="53"/>
      <c r="C341" s="66">
        <f>'M.V. CyL'!I31</f>
        <v>1.7677125660688644</v>
      </c>
      <c r="L341" s="29"/>
    </row>
    <row r="344" spans="1:12" x14ac:dyDescent="0.2">
      <c r="A344" s="768" t="s">
        <v>186</v>
      </c>
      <c r="B344" s="769"/>
      <c r="C344" s="769"/>
      <c r="D344" s="769"/>
      <c r="E344" s="769"/>
      <c r="F344" s="769"/>
      <c r="G344" s="769"/>
      <c r="H344" s="769"/>
      <c r="I344" s="769"/>
    </row>
    <row r="345" spans="1:12" ht="13.5" thickBot="1" x14ac:dyDescent="0.25">
      <c r="A345" s="79"/>
      <c r="B345" s="79"/>
      <c r="C345" s="59" t="s">
        <v>13</v>
      </c>
      <c r="D345" s="59" t="s">
        <v>139</v>
      </c>
      <c r="E345" s="59" t="s">
        <v>564</v>
      </c>
      <c r="F345" s="59" t="s">
        <v>192</v>
      </c>
      <c r="G345" s="59" t="s">
        <v>125</v>
      </c>
      <c r="H345" s="59" t="s">
        <v>193</v>
      </c>
      <c r="I345" s="59" t="s">
        <v>194</v>
      </c>
    </row>
    <row r="346" spans="1:12" x14ac:dyDescent="0.2">
      <c r="A346" s="35" t="s">
        <v>130</v>
      </c>
      <c r="B346" s="36"/>
      <c r="C346" s="37">
        <f t="shared" ref="C346:C351" si="12">SUM(D346:I346)</f>
        <v>432090</v>
      </c>
      <c r="D346" s="37">
        <v>259924</v>
      </c>
      <c r="E346" s="37">
        <v>46316</v>
      </c>
      <c r="F346" s="37">
        <v>96083</v>
      </c>
      <c r="G346" s="37">
        <v>7298</v>
      </c>
      <c r="H346" s="37">
        <v>11334</v>
      </c>
      <c r="I346" s="37">
        <v>11135</v>
      </c>
      <c r="J346" s="61"/>
    </row>
    <row r="347" spans="1:12" x14ac:dyDescent="0.2">
      <c r="A347" s="38" t="s">
        <v>180</v>
      </c>
      <c r="B347" s="39"/>
      <c r="C347" s="40">
        <f t="shared" si="12"/>
        <v>399359</v>
      </c>
      <c r="D347" s="40">
        <v>237561</v>
      </c>
      <c r="E347" s="40">
        <v>43386</v>
      </c>
      <c r="F347" s="40">
        <v>90794</v>
      </c>
      <c r="G347" s="40">
        <v>7053</v>
      </c>
      <c r="H347" s="40">
        <v>10409</v>
      </c>
      <c r="I347" s="40">
        <v>10156</v>
      </c>
      <c r="J347" s="61"/>
    </row>
    <row r="348" spans="1:12" x14ac:dyDescent="0.2">
      <c r="A348" s="38" t="s">
        <v>181</v>
      </c>
      <c r="B348" s="39"/>
      <c r="C348" s="40">
        <f t="shared" si="12"/>
        <v>32731</v>
      </c>
      <c r="D348" s="40">
        <v>22363</v>
      </c>
      <c r="E348" s="40">
        <v>2930</v>
      </c>
      <c r="F348" s="40">
        <v>5289</v>
      </c>
      <c r="G348" s="40">
        <v>245</v>
      </c>
      <c r="H348" s="40">
        <v>925</v>
      </c>
      <c r="I348" s="40">
        <v>979</v>
      </c>
      <c r="J348" s="61"/>
    </row>
    <row r="349" spans="1:12" x14ac:dyDescent="0.2">
      <c r="A349" s="41" t="s">
        <v>131</v>
      </c>
      <c r="B349" s="42"/>
      <c r="C349" s="43">
        <f t="shared" si="12"/>
        <v>830361</v>
      </c>
      <c r="D349" s="43">
        <v>433179</v>
      </c>
      <c r="E349" s="43">
        <v>112052</v>
      </c>
      <c r="F349" s="43">
        <v>207753</v>
      </c>
      <c r="G349" s="43">
        <v>13925</v>
      </c>
      <c r="H349" s="43">
        <v>29771</v>
      </c>
      <c r="I349" s="43">
        <v>33681</v>
      </c>
      <c r="J349" s="61"/>
    </row>
    <row r="350" spans="1:12" x14ac:dyDescent="0.2">
      <c r="A350" s="38" t="s">
        <v>182</v>
      </c>
      <c r="B350" s="39"/>
      <c r="C350" s="40">
        <f t="shared" si="12"/>
        <v>772502</v>
      </c>
      <c r="D350" s="40">
        <v>399815</v>
      </c>
      <c r="E350" s="40">
        <v>105856</v>
      </c>
      <c r="F350" s="40">
        <v>196401</v>
      </c>
      <c r="G350" s="40">
        <v>13497</v>
      </c>
      <c r="H350" s="40">
        <v>27012</v>
      </c>
      <c r="I350" s="40">
        <v>29921</v>
      </c>
      <c r="J350" s="61"/>
    </row>
    <row r="351" spans="1:12" ht="13.5" thickBot="1" x14ac:dyDescent="0.25">
      <c r="A351" s="80" t="s">
        <v>183</v>
      </c>
      <c r="B351" s="81"/>
      <c r="C351" s="82">
        <f t="shared" si="12"/>
        <v>57859</v>
      </c>
      <c r="D351" s="82">
        <v>33364</v>
      </c>
      <c r="E351" s="40">
        <v>6196</v>
      </c>
      <c r="F351" s="40">
        <v>11352</v>
      </c>
      <c r="G351" s="40">
        <v>428</v>
      </c>
      <c r="H351" s="40">
        <v>2759</v>
      </c>
      <c r="I351" s="40">
        <v>3760</v>
      </c>
      <c r="J351" s="61"/>
    </row>
    <row r="352" spans="1:12" ht="13.5" thickBot="1" x14ac:dyDescent="0.25">
      <c r="C352" s="83" t="s">
        <v>195</v>
      </c>
      <c r="D352" s="84">
        <f t="shared" ref="D352:I352" si="13">D346/$C$24</f>
        <v>0.34465319739419037</v>
      </c>
      <c r="E352" s="84">
        <f t="shared" si="13"/>
        <v>6.1413942115808161E-2</v>
      </c>
      <c r="F352" s="84">
        <f t="shared" si="13"/>
        <v>0.12740383021662482</v>
      </c>
      <c r="G352" s="84">
        <f t="shared" si="13"/>
        <v>9.6769787883489063E-3</v>
      </c>
      <c r="H352" s="84">
        <f t="shared" si="13"/>
        <v>1.502862120952953E-2</v>
      </c>
      <c r="I352" s="84">
        <f t="shared" si="13"/>
        <v>1.4764751823549613E-2</v>
      </c>
    </row>
    <row r="353" spans="1:16" x14ac:dyDescent="0.2">
      <c r="H353" s="61"/>
      <c r="I353" s="17"/>
    </row>
    <row r="354" spans="1:16" x14ac:dyDescent="0.2">
      <c r="H354" s="61"/>
      <c r="I354" s="17"/>
    </row>
    <row r="355" spans="1:16" ht="13.5" thickBot="1" x14ac:dyDescent="0.25">
      <c r="H355" s="61"/>
      <c r="I355" s="17"/>
    </row>
    <row r="356" spans="1:16" ht="13.5" thickBot="1" x14ac:dyDescent="0.25">
      <c r="A356" s="57"/>
      <c r="B356" s="57"/>
      <c r="C356" s="85" t="s">
        <v>45</v>
      </c>
      <c r="D356" s="86" t="s">
        <v>46</v>
      </c>
      <c r="E356" s="86" t="s">
        <v>47</v>
      </c>
      <c r="F356" s="86" t="s">
        <v>48</v>
      </c>
      <c r="G356" s="86" t="s">
        <v>49</v>
      </c>
      <c r="H356" s="86" t="s">
        <v>50</v>
      </c>
      <c r="I356" s="87" t="s">
        <v>51</v>
      </c>
      <c r="J356" s="87" t="s">
        <v>52</v>
      </c>
      <c r="K356" s="85" t="s">
        <v>53</v>
      </c>
      <c r="L356" s="87" t="s">
        <v>54</v>
      </c>
      <c r="M356" s="87" t="s">
        <v>55</v>
      </c>
      <c r="N356" s="85" t="s">
        <v>56</v>
      </c>
    </row>
    <row r="357" spans="1:16" s="17" customFormat="1" x14ac:dyDescent="0.2">
      <c r="A357" s="35" t="s">
        <v>4</v>
      </c>
      <c r="B357" s="36"/>
      <c r="C357" s="88">
        <v>11175</v>
      </c>
      <c r="D357" s="88">
        <v>21873</v>
      </c>
      <c r="E357" s="88">
        <v>23990</v>
      </c>
      <c r="F357" s="88">
        <v>41962</v>
      </c>
      <c r="G357" s="88">
        <v>30940</v>
      </c>
      <c r="H357" s="88">
        <v>40556</v>
      </c>
      <c r="I357" s="88">
        <v>58215</v>
      </c>
      <c r="J357" s="88">
        <v>72253</v>
      </c>
      <c r="K357" s="88">
        <v>40070</v>
      </c>
      <c r="L357" s="88">
        <v>42219</v>
      </c>
      <c r="M357" s="88">
        <v>26399</v>
      </c>
      <c r="N357" s="88">
        <v>22438</v>
      </c>
      <c r="O357" s="29"/>
      <c r="P357" s="29"/>
    </row>
    <row r="358" spans="1:16" s="17" customFormat="1" x14ac:dyDescent="0.2">
      <c r="A358" s="41" t="s">
        <v>196</v>
      </c>
      <c r="B358" s="42"/>
      <c r="C358" s="89">
        <v>20511</v>
      </c>
      <c r="D358" s="89">
        <v>38416</v>
      </c>
      <c r="E358" s="89">
        <v>44623</v>
      </c>
      <c r="F358" s="89">
        <v>78267</v>
      </c>
      <c r="G358" s="89">
        <v>56055</v>
      </c>
      <c r="H358" s="89">
        <v>75229</v>
      </c>
      <c r="I358" s="89">
        <v>107192</v>
      </c>
      <c r="J358" s="89">
        <v>164516</v>
      </c>
      <c r="K358" s="89">
        <v>72795</v>
      </c>
      <c r="L358" s="89">
        <v>77447</v>
      </c>
      <c r="M358" s="89">
        <v>51662</v>
      </c>
      <c r="N358" s="89">
        <v>43648</v>
      </c>
      <c r="O358" s="29"/>
      <c r="P358" s="23"/>
    </row>
    <row r="359" spans="1:16" s="17" customFormat="1" x14ac:dyDescent="0.2">
      <c r="A359" s="41" t="s">
        <v>66</v>
      </c>
      <c r="B359" s="42"/>
      <c r="C359" s="90">
        <v>0.1009672745</v>
      </c>
      <c r="D359" s="90">
        <v>0.16507066779999999</v>
      </c>
      <c r="E359" s="90">
        <v>0.1686785569</v>
      </c>
      <c r="F359" s="90">
        <v>0.2269432431</v>
      </c>
      <c r="G359" s="90">
        <v>0.15628812410000001</v>
      </c>
      <c r="H359" s="90">
        <v>0.19660608960000001</v>
      </c>
      <c r="I359" s="90">
        <v>0.26060345010000002</v>
      </c>
      <c r="J359" s="90">
        <v>0.38938265570000002</v>
      </c>
      <c r="K359" s="90">
        <v>0.1921813416</v>
      </c>
      <c r="L359" s="90">
        <v>0.22588305080000001</v>
      </c>
      <c r="M359" s="90">
        <v>0.1826844393</v>
      </c>
      <c r="N359" s="90">
        <v>0.15379999999999999</v>
      </c>
      <c r="O359" s="29"/>
    </row>
    <row r="360" spans="1:16" s="17" customFormat="1" ht="13.5" thickBot="1" x14ac:dyDescent="0.25">
      <c r="A360" s="91" t="s">
        <v>3</v>
      </c>
      <c r="B360" s="92"/>
      <c r="C360" s="93">
        <v>1.8354362416107</v>
      </c>
      <c r="D360" s="93">
        <v>1.7563205778813999</v>
      </c>
      <c r="E360" s="93">
        <v>1.860066694456</v>
      </c>
      <c r="F360" s="93">
        <v>1.8651875506411</v>
      </c>
      <c r="G360" s="93">
        <v>1.8117323852617999</v>
      </c>
      <c r="H360" s="93">
        <v>1.8549413157115999</v>
      </c>
      <c r="I360" s="93">
        <v>1.8413123765353001</v>
      </c>
      <c r="J360" s="93">
        <v>2.2769435179161999</v>
      </c>
      <c r="K360" s="93">
        <v>1.8166957823808001</v>
      </c>
      <c r="L360" s="93">
        <v>1.8344110471588999</v>
      </c>
      <c r="M360" s="93">
        <v>1.9569680669722</v>
      </c>
      <c r="N360" s="93">
        <v>1.95</v>
      </c>
      <c r="O360" s="94"/>
    </row>
    <row r="383" spans="1:1" ht="15.75" x14ac:dyDescent="0.25">
      <c r="A383" s="76" t="s">
        <v>11</v>
      </c>
    </row>
    <row r="385" spans="1:12" ht="13.5" thickBot="1" x14ac:dyDescent="0.25">
      <c r="A385" s="77"/>
      <c r="B385" s="77"/>
    </row>
    <row r="386" spans="1:12" x14ac:dyDescent="0.2">
      <c r="A386" s="35" t="s">
        <v>130</v>
      </c>
      <c r="B386" s="36"/>
      <c r="C386" s="37">
        <f>'M.V. CyL'!J22</f>
        <v>953386</v>
      </c>
      <c r="L386" s="29"/>
    </row>
    <row r="387" spans="1:12" x14ac:dyDescent="0.2">
      <c r="A387" s="38" t="s">
        <v>180</v>
      </c>
      <c r="B387" s="39"/>
      <c r="C387" s="40">
        <f>'M.V. CyL'!J23</f>
        <v>763331</v>
      </c>
      <c r="L387" s="29"/>
    </row>
    <row r="388" spans="1:12" x14ac:dyDescent="0.2">
      <c r="A388" s="38" t="s">
        <v>181</v>
      </c>
      <c r="B388" s="39"/>
      <c r="C388" s="40">
        <f>'M.V. CyL'!J24</f>
        <v>190055</v>
      </c>
      <c r="L388" s="29"/>
    </row>
    <row r="389" spans="1:12" x14ac:dyDescent="0.2">
      <c r="A389" s="41" t="s">
        <v>131</v>
      </c>
      <c r="B389" s="42"/>
      <c r="C389" s="43">
        <f>'M.V. CyL'!J25</f>
        <v>1550142</v>
      </c>
      <c r="L389" s="29"/>
    </row>
    <row r="390" spans="1:12" x14ac:dyDescent="0.2">
      <c r="A390" s="38" t="s">
        <v>182</v>
      </c>
      <c r="B390" s="39"/>
      <c r="C390" s="40">
        <f>'M.V. CyL'!J26</f>
        <v>1240508</v>
      </c>
      <c r="L390" s="29"/>
    </row>
    <row r="391" spans="1:12" x14ac:dyDescent="0.2">
      <c r="A391" s="38" t="s">
        <v>183</v>
      </c>
      <c r="B391" s="39"/>
      <c r="C391" s="40">
        <f>'M.V. CyL'!J27</f>
        <v>309634</v>
      </c>
      <c r="L391" s="29"/>
    </row>
    <row r="392" spans="1:12" x14ac:dyDescent="0.2">
      <c r="A392" s="41" t="s">
        <v>66</v>
      </c>
      <c r="B392" s="42"/>
      <c r="C392" s="63">
        <f>'M.V. CyL'!J28</f>
        <v>0.32330879979285876</v>
      </c>
      <c r="L392" s="29"/>
    </row>
    <row r="393" spans="1:12" x14ac:dyDescent="0.2">
      <c r="A393" s="45" t="s">
        <v>3</v>
      </c>
      <c r="B393" s="46"/>
      <c r="C393" s="64">
        <f>'M.V. CyL'!J29</f>
        <v>1.6259332526384906</v>
      </c>
      <c r="K393" s="55"/>
      <c r="L393" s="29"/>
    </row>
    <row r="394" spans="1:12" x14ac:dyDescent="0.2">
      <c r="A394" s="49" t="s">
        <v>184</v>
      </c>
      <c r="B394" s="50"/>
      <c r="C394" s="65">
        <f>'M.V. CyL'!J30</f>
        <v>1.6251246182848593</v>
      </c>
      <c r="L394" s="29"/>
    </row>
    <row r="395" spans="1:12" ht="13.5" thickBot="1" x14ac:dyDescent="0.25">
      <c r="A395" s="52" t="s">
        <v>185</v>
      </c>
      <c r="B395" s="53"/>
      <c r="C395" s="66">
        <f>'M.V. CyL'!J31</f>
        <v>1.6291810265449476</v>
      </c>
      <c r="K395" s="22"/>
      <c r="L395" s="29"/>
    </row>
    <row r="396" spans="1:12" x14ac:dyDescent="0.2">
      <c r="K396" s="22"/>
    </row>
    <row r="397" spans="1:12" x14ac:dyDescent="0.2">
      <c r="K397" s="22"/>
    </row>
    <row r="401" spans="1:16" x14ac:dyDescent="0.2">
      <c r="A401" s="768" t="s">
        <v>186</v>
      </c>
      <c r="B401" s="769"/>
      <c r="C401" s="769"/>
      <c r="D401" s="769"/>
      <c r="E401" s="769"/>
      <c r="F401" s="769"/>
      <c r="G401" s="769"/>
      <c r="H401" s="769"/>
      <c r="I401" s="769"/>
    </row>
    <row r="402" spans="1:16" ht="13.5" thickBot="1" x14ac:dyDescent="0.25">
      <c r="A402" s="79"/>
      <c r="B402" s="79"/>
      <c r="C402" s="59" t="s">
        <v>13</v>
      </c>
      <c r="D402" s="59" t="s">
        <v>139</v>
      </c>
      <c r="E402" s="59" t="s">
        <v>564</v>
      </c>
      <c r="F402" s="59" t="s">
        <v>192</v>
      </c>
      <c r="G402" s="59" t="s">
        <v>125</v>
      </c>
      <c r="H402" s="59" t="s">
        <v>193</v>
      </c>
      <c r="I402" s="59" t="s">
        <v>194</v>
      </c>
    </row>
    <row r="403" spans="1:16" x14ac:dyDescent="0.2">
      <c r="A403" s="35" t="s">
        <v>130</v>
      </c>
      <c r="B403" s="36"/>
      <c r="C403" s="37">
        <f t="shared" ref="C403:C408" si="14">SUM(D403:I403)</f>
        <v>953386</v>
      </c>
      <c r="D403" s="37">
        <v>793812</v>
      </c>
      <c r="E403" s="37">
        <v>29576</v>
      </c>
      <c r="F403" s="37">
        <v>71799</v>
      </c>
      <c r="G403" s="37">
        <v>10465</v>
      </c>
      <c r="H403" s="37">
        <v>31416</v>
      </c>
      <c r="I403" s="37">
        <v>16318</v>
      </c>
      <c r="J403" s="61"/>
    </row>
    <row r="404" spans="1:16" x14ac:dyDescent="0.2">
      <c r="A404" s="38" t="s">
        <v>180</v>
      </c>
      <c r="B404" s="39"/>
      <c r="C404" s="40">
        <f t="shared" si="14"/>
        <v>763331</v>
      </c>
      <c r="D404" s="40">
        <v>641990</v>
      </c>
      <c r="E404" s="40">
        <v>11375</v>
      </c>
      <c r="F404" s="40">
        <v>61683</v>
      </c>
      <c r="G404" s="40">
        <v>8473</v>
      </c>
      <c r="H404" s="40">
        <v>25770</v>
      </c>
      <c r="I404" s="40">
        <v>14040</v>
      </c>
      <c r="J404" s="61"/>
    </row>
    <row r="405" spans="1:16" x14ac:dyDescent="0.2">
      <c r="A405" s="38" t="s">
        <v>181</v>
      </c>
      <c r="B405" s="39"/>
      <c r="C405" s="40">
        <f t="shared" si="14"/>
        <v>190055</v>
      </c>
      <c r="D405" s="40">
        <v>151822</v>
      </c>
      <c r="E405" s="40">
        <v>18201</v>
      </c>
      <c r="F405" s="40">
        <v>10116</v>
      </c>
      <c r="G405" s="40">
        <v>1992</v>
      </c>
      <c r="H405" s="40">
        <v>5646</v>
      </c>
      <c r="I405" s="40">
        <v>2278</v>
      </c>
      <c r="J405" s="61"/>
    </row>
    <row r="406" spans="1:16" x14ac:dyDescent="0.2">
      <c r="A406" s="41" t="s">
        <v>131</v>
      </c>
      <c r="B406" s="42"/>
      <c r="C406" s="43">
        <f t="shared" si="14"/>
        <v>1550142</v>
      </c>
      <c r="D406" s="43">
        <v>1259754</v>
      </c>
      <c r="E406" s="43">
        <v>52970</v>
      </c>
      <c r="F406" s="43">
        <v>112279</v>
      </c>
      <c r="G406" s="43">
        <v>19287</v>
      </c>
      <c r="H406" s="43">
        <v>74152</v>
      </c>
      <c r="I406" s="43">
        <v>31700</v>
      </c>
      <c r="J406" s="61"/>
    </row>
    <row r="407" spans="1:16" x14ac:dyDescent="0.2">
      <c r="A407" s="38" t="s">
        <v>182</v>
      </c>
      <c r="B407" s="39"/>
      <c r="C407" s="40">
        <f t="shared" si="14"/>
        <v>1240508</v>
      </c>
      <c r="D407" s="40">
        <v>1018685</v>
      </c>
      <c r="E407" s="40">
        <v>24872</v>
      </c>
      <c r="F407" s="40">
        <v>97322</v>
      </c>
      <c r="G407" s="40">
        <v>14063</v>
      </c>
      <c r="H407" s="40">
        <v>58205</v>
      </c>
      <c r="I407" s="40">
        <v>27361</v>
      </c>
      <c r="J407" s="61"/>
    </row>
    <row r="408" spans="1:16" ht="13.5" thickBot="1" x14ac:dyDescent="0.25">
      <c r="A408" s="80" t="s">
        <v>183</v>
      </c>
      <c r="B408" s="81"/>
      <c r="C408" s="82">
        <f t="shared" si="14"/>
        <v>309634</v>
      </c>
      <c r="D408" s="82">
        <v>241069</v>
      </c>
      <c r="E408" s="40">
        <v>28098</v>
      </c>
      <c r="F408" s="40">
        <v>14957</v>
      </c>
      <c r="G408" s="40">
        <v>5224</v>
      </c>
      <c r="H408" s="40">
        <v>15947</v>
      </c>
      <c r="I408" s="40">
        <v>4339</v>
      </c>
      <c r="J408" s="61"/>
    </row>
    <row r="409" spans="1:16" ht="13.5" thickBot="1" x14ac:dyDescent="0.25">
      <c r="C409" s="83" t="s">
        <v>195</v>
      </c>
      <c r="D409" s="84">
        <f t="shared" ref="D409:I409" si="15">D403/$C$24</f>
        <v>1.0525763066507019</v>
      </c>
      <c r="E409" s="84">
        <f t="shared" si="15"/>
        <v>3.9217090249959889E-2</v>
      </c>
      <c r="F409" s="84">
        <f t="shared" si="15"/>
        <v>9.5203809266191167E-2</v>
      </c>
      <c r="G409" s="84">
        <f t="shared" si="15"/>
        <v>1.3876347358190095E-2</v>
      </c>
      <c r="H409" s="84">
        <f t="shared" si="15"/>
        <v>4.1656887587663644E-2</v>
      </c>
      <c r="I409" s="84">
        <f t="shared" si="15"/>
        <v>2.1637289650353175E-2</v>
      </c>
    </row>
    <row r="410" spans="1:16" x14ac:dyDescent="0.2">
      <c r="H410" s="61"/>
      <c r="I410" s="17"/>
    </row>
    <row r="411" spans="1:16" x14ac:dyDescent="0.2">
      <c r="H411" s="61"/>
      <c r="I411" s="17"/>
    </row>
    <row r="412" spans="1:16" ht="13.5" thickBot="1" x14ac:dyDescent="0.25">
      <c r="H412" s="61"/>
      <c r="I412" s="17"/>
    </row>
    <row r="413" spans="1:16" ht="13.5" thickBot="1" x14ac:dyDescent="0.25">
      <c r="A413" s="57"/>
      <c r="B413" s="57"/>
      <c r="C413" s="85" t="s">
        <v>45</v>
      </c>
      <c r="D413" s="86" t="s">
        <v>46</v>
      </c>
      <c r="E413" s="86" t="s">
        <v>47</v>
      </c>
      <c r="F413" s="86" t="s">
        <v>48</v>
      </c>
      <c r="G413" s="86" t="s">
        <v>49</v>
      </c>
      <c r="H413" s="86" t="s">
        <v>50</v>
      </c>
      <c r="I413" s="87" t="s">
        <v>51</v>
      </c>
      <c r="J413" s="87" t="s">
        <v>52</v>
      </c>
      <c r="K413" s="85" t="s">
        <v>53</v>
      </c>
      <c r="L413" s="87" t="s">
        <v>54</v>
      </c>
      <c r="M413" s="87" t="s">
        <v>55</v>
      </c>
      <c r="N413" s="85" t="s">
        <v>56</v>
      </c>
    </row>
    <row r="414" spans="1:16" s="17" customFormat="1" x14ac:dyDescent="0.2">
      <c r="A414" s="35" t="s">
        <v>4</v>
      </c>
      <c r="B414" s="36"/>
      <c r="C414" s="88">
        <v>38920</v>
      </c>
      <c r="D414" s="88">
        <v>51464</v>
      </c>
      <c r="E414" s="88">
        <v>60400</v>
      </c>
      <c r="F414" s="88">
        <v>83730</v>
      </c>
      <c r="G414" s="88">
        <v>78044</v>
      </c>
      <c r="H414" s="88">
        <v>92405</v>
      </c>
      <c r="I414" s="88">
        <v>96270</v>
      </c>
      <c r="J414" s="88">
        <v>126627</v>
      </c>
      <c r="K414" s="88">
        <v>88068</v>
      </c>
      <c r="L414" s="88">
        <v>88819</v>
      </c>
      <c r="M414" s="88">
        <v>77862</v>
      </c>
      <c r="N414" s="88">
        <v>70777</v>
      </c>
      <c r="O414" s="29"/>
      <c r="P414" s="23"/>
    </row>
    <row r="415" spans="1:16" s="17" customFormat="1" x14ac:dyDescent="0.2">
      <c r="A415" s="41" t="s">
        <v>196</v>
      </c>
      <c r="B415" s="42"/>
      <c r="C415" s="89">
        <v>66848</v>
      </c>
      <c r="D415" s="89">
        <v>83746</v>
      </c>
      <c r="E415" s="89">
        <v>96272</v>
      </c>
      <c r="F415" s="89">
        <v>135749</v>
      </c>
      <c r="G415" s="89">
        <v>129755</v>
      </c>
      <c r="H415" s="89">
        <v>148408</v>
      </c>
      <c r="I415" s="89">
        <v>157614</v>
      </c>
      <c r="J415" s="89">
        <v>196280</v>
      </c>
      <c r="K415" s="89">
        <v>143996</v>
      </c>
      <c r="L415" s="89">
        <v>150336</v>
      </c>
      <c r="M415" s="89">
        <v>125286</v>
      </c>
      <c r="N415" s="89">
        <v>115852</v>
      </c>
      <c r="O415" s="29"/>
      <c r="P415" s="23"/>
    </row>
    <row r="416" spans="1:16" s="17" customFormat="1" x14ac:dyDescent="0.2">
      <c r="A416" s="41" t="s">
        <v>66</v>
      </c>
      <c r="B416" s="42"/>
      <c r="C416" s="90">
        <v>0.2045013198</v>
      </c>
      <c r="D416" s="90">
        <v>0.25433845599999999</v>
      </c>
      <c r="E416" s="90">
        <v>0.24625555839999999</v>
      </c>
      <c r="F416" s="90">
        <v>0.33103506960000001</v>
      </c>
      <c r="G416" s="90">
        <v>0.31377378839999998</v>
      </c>
      <c r="H416" s="90">
        <v>0.36172215730000001</v>
      </c>
      <c r="I416" s="90">
        <v>0.36695242620000001</v>
      </c>
      <c r="J416" s="90">
        <v>0.45597631020000001</v>
      </c>
      <c r="K416" s="90">
        <v>0.34543562290000002</v>
      </c>
      <c r="L416" s="90">
        <v>0.35038991899999999</v>
      </c>
      <c r="M416" s="90">
        <v>0.30987519569999999</v>
      </c>
      <c r="N416" s="90">
        <v>0.28720000000000001</v>
      </c>
      <c r="O416" s="29"/>
    </row>
    <row r="417" spans="1:15" s="17" customFormat="1" ht="13.5" thickBot="1" x14ac:dyDescent="0.25">
      <c r="A417" s="91" t="s">
        <v>3</v>
      </c>
      <c r="B417" s="92"/>
      <c r="C417" s="93">
        <v>1.7175745118190999</v>
      </c>
      <c r="D417" s="93">
        <v>1.6272734338567001</v>
      </c>
      <c r="E417" s="93">
        <v>1.5939072847682001</v>
      </c>
      <c r="F417" s="93">
        <v>1.6212707512241999</v>
      </c>
      <c r="G417" s="93">
        <v>1.662587771001</v>
      </c>
      <c r="H417" s="93">
        <v>1.6060602781235001</v>
      </c>
      <c r="I417" s="93">
        <v>1.6372078529137</v>
      </c>
      <c r="J417" s="93">
        <v>1.5500643622607999</v>
      </c>
      <c r="K417" s="93">
        <v>1.6350547304356</v>
      </c>
      <c r="L417" s="93">
        <v>1.6926108152535</v>
      </c>
      <c r="M417" s="93">
        <v>1.6090775988287001</v>
      </c>
      <c r="N417" s="93">
        <v>1.64</v>
      </c>
      <c r="O417" s="94"/>
    </row>
    <row r="440" spans="1:12" ht="15.75" x14ac:dyDescent="0.25">
      <c r="A440" s="76" t="s">
        <v>12</v>
      </c>
    </row>
    <row r="442" spans="1:12" ht="13.5" thickBot="1" x14ac:dyDescent="0.25">
      <c r="A442" s="77"/>
      <c r="B442" s="77"/>
    </row>
    <row r="443" spans="1:12" x14ac:dyDescent="0.2">
      <c r="A443" s="35" t="s">
        <v>130</v>
      </c>
      <c r="B443" s="36"/>
      <c r="C443" s="37">
        <f>'M.V. CyL'!K22</f>
        <v>441599</v>
      </c>
      <c r="L443" s="29"/>
    </row>
    <row r="444" spans="1:12" x14ac:dyDescent="0.2">
      <c r="A444" s="38" t="s">
        <v>180</v>
      </c>
      <c r="B444" s="39"/>
      <c r="C444" s="40">
        <f>'M.V. CyL'!K23</f>
        <v>389742</v>
      </c>
      <c r="L444" s="29"/>
    </row>
    <row r="445" spans="1:12" x14ac:dyDescent="0.2">
      <c r="A445" s="38" t="s">
        <v>181</v>
      </c>
      <c r="B445" s="39"/>
      <c r="C445" s="40">
        <f>'M.V. CyL'!K24</f>
        <v>51857</v>
      </c>
      <c r="L445" s="29"/>
    </row>
    <row r="446" spans="1:12" x14ac:dyDescent="0.2">
      <c r="A446" s="41" t="s">
        <v>131</v>
      </c>
      <c r="B446" s="42"/>
      <c r="C446" s="43">
        <f>'M.V. CyL'!K25</f>
        <v>725587</v>
      </c>
      <c r="L446" s="29"/>
    </row>
    <row r="447" spans="1:12" x14ac:dyDescent="0.2">
      <c r="A447" s="38" t="s">
        <v>182</v>
      </c>
      <c r="B447" s="39"/>
      <c r="C447" s="40">
        <f>'M.V. CyL'!K26</f>
        <v>648373</v>
      </c>
      <c r="L447" s="29"/>
    </row>
    <row r="448" spans="1:12" x14ac:dyDescent="0.2">
      <c r="A448" s="38" t="s">
        <v>183</v>
      </c>
      <c r="B448" s="39"/>
      <c r="C448" s="40">
        <f>'M.V. CyL'!K27</f>
        <v>77214</v>
      </c>
      <c r="L448" s="29"/>
    </row>
    <row r="449" spans="1:12" x14ac:dyDescent="0.2">
      <c r="A449" s="41" t="s">
        <v>66</v>
      </c>
      <c r="B449" s="42"/>
      <c r="C449" s="63">
        <f>'M.V. CyL'!K28</f>
        <v>0.21299610782678524</v>
      </c>
      <c r="L449" s="29"/>
    </row>
    <row r="450" spans="1:12" x14ac:dyDescent="0.2">
      <c r="A450" s="45" t="s">
        <v>3</v>
      </c>
      <c r="B450" s="46"/>
      <c r="C450" s="64">
        <f>'M.V. CyL'!K29</f>
        <v>1.643090224389095</v>
      </c>
      <c r="L450" s="29"/>
    </row>
    <row r="451" spans="1:12" x14ac:dyDescent="0.2">
      <c r="A451" s="49" t="s">
        <v>184</v>
      </c>
      <c r="B451" s="50"/>
      <c r="C451" s="65">
        <f>'M.V. CyL'!K30</f>
        <v>1.6635954041391485</v>
      </c>
      <c r="L451" s="29"/>
    </row>
    <row r="452" spans="1:12" ht="13.5" thickBot="1" x14ac:dyDescent="0.25">
      <c r="A452" s="52" t="s">
        <v>185</v>
      </c>
      <c r="B452" s="53"/>
      <c r="C452" s="66">
        <f>'M.V. CyL'!K31</f>
        <v>1.4889793084829435</v>
      </c>
      <c r="L452" s="29"/>
    </row>
    <row r="455" spans="1:12" x14ac:dyDescent="0.2">
      <c r="A455" s="768" t="s">
        <v>186</v>
      </c>
      <c r="B455" s="769"/>
      <c r="C455" s="769"/>
      <c r="D455" s="769"/>
      <c r="E455" s="769"/>
      <c r="F455" s="769"/>
      <c r="G455" s="769"/>
      <c r="H455" s="769"/>
      <c r="I455" s="769"/>
    </row>
    <row r="456" spans="1:12" ht="13.5" thickBot="1" x14ac:dyDescent="0.25">
      <c r="A456" s="79"/>
      <c r="B456" s="79"/>
      <c r="C456" s="59" t="s">
        <v>13</v>
      </c>
      <c r="D456" s="59" t="s">
        <v>139</v>
      </c>
      <c r="E456" s="59" t="s">
        <v>564</v>
      </c>
      <c r="F456" s="59" t="s">
        <v>192</v>
      </c>
      <c r="G456" s="59" t="s">
        <v>125</v>
      </c>
      <c r="H456" s="59" t="s">
        <v>193</v>
      </c>
      <c r="I456" s="59" t="s">
        <v>194</v>
      </c>
    </row>
    <row r="457" spans="1:12" x14ac:dyDescent="0.2">
      <c r="A457" s="35" t="s">
        <v>130</v>
      </c>
      <c r="B457" s="36"/>
      <c r="C457" s="37">
        <f t="shared" ref="C457:C462" si="16">SUM(D457:I457)</f>
        <v>441599</v>
      </c>
      <c r="D457" s="37">
        <v>273432</v>
      </c>
      <c r="E457" s="37">
        <v>25696</v>
      </c>
      <c r="F457" s="37">
        <v>90650</v>
      </c>
      <c r="G457" s="37">
        <v>4278</v>
      </c>
      <c r="H457" s="37">
        <v>34209</v>
      </c>
      <c r="I457" s="37">
        <v>13334</v>
      </c>
      <c r="J457" s="61"/>
    </row>
    <row r="458" spans="1:12" x14ac:dyDescent="0.2">
      <c r="A458" s="38" t="s">
        <v>180</v>
      </c>
      <c r="B458" s="39"/>
      <c r="C458" s="40">
        <f t="shared" si="16"/>
        <v>389742</v>
      </c>
      <c r="D458" s="40">
        <v>240980</v>
      </c>
      <c r="E458" s="40">
        <v>19503</v>
      </c>
      <c r="F458" s="40">
        <v>83499</v>
      </c>
      <c r="G458" s="40">
        <v>2003</v>
      </c>
      <c r="H458" s="40">
        <v>31169</v>
      </c>
      <c r="I458" s="40">
        <v>12588</v>
      </c>
      <c r="J458" s="61"/>
    </row>
    <row r="459" spans="1:12" x14ac:dyDescent="0.2">
      <c r="A459" s="38" t="s">
        <v>181</v>
      </c>
      <c r="B459" s="39"/>
      <c r="C459" s="40">
        <f t="shared" si="16"/>
        <v>51857</v>
      </c>
      <c r="D459" s="40">
        <v>32452</v>
      </c>
      <c r="E459" s="40">
        <v>6193</v>
      </c>
      <c r="F459" s="40">
        <v>7151</v>
      </c>
      <c r="G459" s="40">
        <v>2275</v>
      </c>
      <c r="H459" s="40">
        <v>3040</v>
      </c>
      <c r="I459" s="40">
        <v>746</v>
      </c>
      <c r="J459" s="61"/>
    </row>
    <row r="460" spans="1:12" x14ac:dyDescent="0.2">
      <c r="A460" s="41" t="s">
        <v>131</v>
      </c>
      <c r="B460" s="42"/>
      <c r="C460" s="43">
        <f t="shared" si="16"/>
        <v>725587</v>
      </c>
      <c r="D460" s="43">
        <v>418228</v>
      </c>
      <c r="E460" s="43">
        <v>44229</v>
      </c>
      <c r="F460" s="43">
        <v>166924</v>
      </c>
      <c r="G460" s="43">
        <v>4286</v>
      </c>
      <c r="H460" s="43">
        <v>62007</v>
      </c>
      <c r="I460" s="43">
        <v>29913</v>
      </c>
      <c r="J460" s="61"/>
    </row>
    <row r="461" spans="1:12" x14ac:dyDescent="0.2">
      <c r="A461" s="38" t="s">
        <v>182</v>
      </c>
      <c r="B461" s="39"/>
      <c r="C461" s="40">
        <f t="shared" si="16"/>
        <v>648373</v>
      </c>
      <c r="D461" s="40">
        <v>371046</v>
      </c>
      <c r="E461" s="40">
        <v>34050</v>
      </c>
      <c r="F461" s="40">
        <v>157173</v>
      </c>
      <c r="G461" s="40">
        <v>2006</v>
      </c>
      <c r="H461" s="40">
        <v>55461</v>
      </c>
      <c r="I461" s="40">
        <v>28637</v>
      </c>
      <c r="J461" s="61"/>
    </row>
    <row r="462" spans="1:12" ht="13.5" thickBot="1" x14ac:dyDescent="0.25">
      <c r="A462" s="80" t="s">
        <v>183</v>
      </c>
      <c r="B462" s="81"/>
      <c r="C462" s="82">
        <f t="shared" si="16"/>
        <v>77214</v>
      </c>
      <c r="D462" s="82">
        <v>47182</v>
      </c>
      <c r="E462" s="40">
        <v>10179</v>
      </c>
      <c r="F462" s="40">
        <v>9751</v>
      </c>
      <c r="G462" s="40">
        <v>2280</v>
      </c>
      <c r="H462" s="40">
        <v>6546</v>
      </c>
      <c r="I462" s="40">
        <v>1276</v>
      </c>
      <c r="J462" s="61"/>
    </row>
    <row r="463" spans="1:12" ht="13.5" thickBot="1" x14ac:dyDescent="0.25">
      <c r="C463" s="83" t="s">
        <v>195</v>
      </c>
      <c r="D463" s="84">
        <f t="shared" ref="D463:I463" si="17">D457/$C$24</f>
        <v>0.36256449219728942</v>
      </c>
      <c r="E463" s="84">
        <f t="shared" si="17"/>
        <v>3.4072300211758499E-2</v>
      </c>
      <c r="F463" s="84">
        <f t="shared" si="17"/>
        <v>0.12019979818632891</v>
      </c>
      <c r="G463" s="84">
        <f t="shared" si="17"/>
        <v>5.6725288101612259E-3</v>
      </c>
      <c r="H463" s="84">
        <f t="shared" si="17"/>
        <v>4.5360340829080262E-2</v>
      </c>
      <c r="I463" s="84">
        <f t="shared" si="17"/>
        <v>1.7680574837468391E-2</v>
      </c>
    </row>
    <row r="464" spans="1:12" x14ac:dyDescent="0.2">
      <c r="H464" s="61"/>
      <c r="I464" s="17"/>
    </row>
    <row r="465" spans="1:16" x14ac:dyDescent="0.2">
      <c r="H465" s="61"/>
      <c r="I465" s="17"/>
    </row>
    <row r="466" spans="1:16" ht="13.5" thickBot="1" x14ac:dyDescent="0.25">
      <c r="H466" s="61"/>
      <c r="I466" s="17"/>
    </row>
    <row r="467" spans="1:16" ht="13.5" thickBot="1" x14ac:dyDescent="0.25">
      <c r="A467" s="57"/>
      <c r="B467" s="57"/>
      <c r="C467" s="85" t="s">
        <v>45</v>
      </c>
      <c r="D467" s="86" t="s">
        <v>46</v>
      </c>
      <c r="E467" s="86" t="s">
        <v>47</v>
      </c>
      <c r="F467" s="86" t="s">
        <v>48</v>
      </c>
      <c r="G467" s="86" t="s">
        <v>49</v>
      </c>
      <c r="H467" s="86" t="s">
        <v>50</v>
      </c>
      <c r="I467" s="87" t="s">
        <v>51</v>
      </c>
      <c r="J467" s="87" t="s">
        <v>52</v>
      </c>
      <c r="K467" s="85" t="s">
        <v>53</v>
      </c>
      <c r="L467" s="87" t="s">
        <v>54</v>
      </c>
      <c r="M467" s="87" t="s">
        <v>55</v>
      </c>
      <c r="N467" s="85" t="s">
        <v>56</v>
      </c>
    </row>
    <row r="468" spans="1:16" s="17" customFormat="1" x14ac:dyDescent="0.2">
      <c r="A468" s="35" t="s">
        <v>4</v>
      </c>
      <c r="B468" s="36"/>
      <c r="C468" s="88">
        <v>12858</v>
      </c>
      <c r="D468" s="88">
        <v>21974</v>
      </c>
      <c r="E468" s="88">
        <v>23066</v>
      </c>
      <c r="F468" s="88">
        <v>37826</v>
      </c>
      <c r="G468" s="88">
        <v>33173</v>
      </c>
      <c r="H468" s="88">
        <v>41728</v>
      </c>
      <c r="I468" s="88">
        <v>56565</v>
      </c>
      <c r="J468" s="88">
        <v>76901</v>
      </c>
      <c r="K468" s="88">
        <v>45147</v>
      </c>
      <c r="L468" s="88">
        <v>41588</v>
      </c>
      <c r="M468" s="88">
        <v>25395</v>
      </c>
      <c r="N468" s="88">
        <v>25378</v>
      </c>
      <c r="O468" s="29"/>
      <c r="P468" s="23"/>
    </row>
    <row r="469" spans="1:16" s="17" customFormat="1" x14ac:dyDescent="0.2">
      <c r="A469" s="41" t="s">
        <v>196</v>
      </c>
      <c r="B469" s="42"/>
      <c r="C469" s="89">
        <v>20179</v>
      </c>
      <c r="D469" s="89">
        <v>33491</v>
      </c>
      <c r="E469" s="89">
        <v>36262</v>
      </c>
      <c r="F469" s="89">
        <v>68001</v>
      </c>
      <c r="G469" s="89">
        <v>50172</v>
      </c>
      <c r="H469" s="89">
        <v>67977</v>
      </c>
      <c r="I469" s="89">
        <v>90684</v>
      </c>
      <c r="J469" s="89">
        <v>140117</v>
      </c>
      <c r="K469" s="89">
        <v>69412</v>
      </c>
      <c r="L469" s="89">
        <v>70120</v>
      </c>
      <c r="M469" s="89">
        <v>38406</v>
      </c>
      <c r="N469" s="89">
        <v>40766</v>
      </c>
      <c r="O469" s="29"/>
      <c r="P469" s="23"/>
    </row>
    <row r="470" spans="1:16" s="17" customFormat="1" x14ac:dyDescent="0.2">
      <c r="A470" s="41" t="s">
        <v>66</v>
      </c>
      <c r="B470" s="42"/>
      <c r="C470" s="90">
        <v>0.1041934878</v>
      </c>
      <c r="D470" s="90">
        <v>0.1700618549</v>
      </c>
      <c r="E470" s="90">
        <v>0.13693944150000001</v>
      </c>
      <c r="F470" s="90">
        <v>0.24663225129999999</v>
      </c>
      <c r="G470" s="90">
        <v>0.14571268430000001</v>
      </c>
      <c r="H470" s="90">
        <v>0.1919419094</v>
      </c>
      <c r="I470" s="90">
        <v>0.25530012930000001</v>
      </c>
      <c r="J470" s="90">
        <v>0.39208780980000002</v>
      </c>
      <c r="K470" s="90">
        <v>0.2142348684</v>
      </c>
      <c r="L470" s="90">
        <v>0.26552394419999997</v>
      </c>
      <c r="M470" s="90">
        <v>0.1507847481</v>
      </c>
      <c r="N470" s="90">
        <v>0.184</v>
      </c>
      <c r="O470" s="29"/>
    </row>
    <row r="471" spans="1:16" s="17" customFormat="1" ht="13.5" thickBot="1" x14ac:dyDescent="0.25">
      <c r="A471" s="91" t="s">
        <v>3</v>
      </c>
      <c r="B471" s="92"/>
      <c r="C471" s="93">
        <v>1.5693731529009001</v>
      </c>
      <c r="D471" s="93">
        <v>1.5241194138526999</v>
      </c>
      <c r="E471" s="93">
        <v>1.5720974594641</v>
      </c>
      <c r="F471" s="93">
        <v>1.7977317189235</v>
      </c>
      <c r="G471" s="93">
        <v>1.512434811443</v>
      </c>
      <c r="H471" s="93">
        <v>1.6290500383436</v>
      </c>
      <c r="I471" s="93">
        <v>1.6031821797932</v>
      </c>
      <c r="J471" s="93">
        <v>1.8220439266069</v>
      </c>
      <c r="K471" s="93">
        <v>1.5374664983277</v>
      </c>
      <c r="L471" s="93">
        <v>1.6860632874868</v>
      </c>
      <c r="M471" s="93">
        <v>1.5123449497932999</v>
      </c>
      <c r="N471" s="93">
        <v>1.61</v>
      </c>
      <c r="O471" s="29"/>
    </row>
  </sheetData>
  <mergeCells count="9">
    <mergeCell ref="A344:I344"/>
    <mergeCell ref="A401:I401"/>
    <mergeCell ref="A455:I455"/>
    <mergeCell ref="A22:I22"/>
    <mergeCell ref="A74:I74"/>
    <mergeCell ref="A128:I128"/>
    <mergeCell ref="A182:I182"/>
    <mergeCell ref="A236:I236"/>
    <mergeCell ref="A290:I290"/>
  </mergeCells>
  <pageMargins left="0.75" right="0.75" top="1" bottom="1" header="0" footer="0"/>
  <pageSetup paperSize="9" scale="47" orientation="portrait" r:id="rId1"/>
  <headerFooter alignWithMargins="0"/>
  <rowBreaks count="7" manualBreakCount="7">
    <brk id="56" max="16383" man="1"/>
    <brk id="110" max="16383" man="1"/>
    <brk id="164" max="16383" man="1"/>
    <brk id="218" max="16383" man="1"/>
    <brk id="272" max="16383" man="1"/>
    <brk id="326" max="16383" man="1"/>
    <brk id="3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221"/>
  <sheetViews>
    <sheetView zoomScale="80" zoomScaleNormal="80" workbookViewId="0">
      <selection activeCell="L5" sqref="L5"/>
    </sheetView>
  </sheetViews>
  <sheetFormatPr baseColWidth="10" defaultRowHeight="12.75" x14ac:dyDescent="0.2"/>
  <cols>
    <col min="1" max="1" width="17.42578125" style="23" customWidth="1"/>
    <col min="2" max="2" width="11.42578125" style="23"/>
    <col min="3" max="3" width="16.5703125" style="23" customWidth="1"/>
    <col min="4" max="4" width="14.85546875" style="23" customWidth="1"/>
    <col min="5" max="5" width="9.28515625" style="23" customWidth="1"/>
    <col min="6" max="16" width="11.42578125" style="23"/>
    <col min="17" max="17" width="11.42578125" style="98"/>
    <col min="18" max="18" width="11.42578125" style="61"/>
    <col min="19" max="19" width="14.85546875" style="61" bestFit="1" customWidth="1"/>
    <col min="20" max="256" width="11.42578125" style="23"/>
    <col min="257" max="257" width="17.42578125" style="23" customWidth="1"/>
    <col min="258" max="258" width="11.42578125" style="23"/>
    <col min="259" max="259" width="16.5703125" style="23" customWidth="1"/>
    <col min="260" max="260" width="14.85546875" style="23" customWidth="1"/>
    <col min="261" max="261" width="9.28515625" style="23" customWidth="1"/>
    <col min="262" max="274" width="11.42578125" style="23"/>
    <col min="275" max="275" width="14.85546875" style="23" bestFit="1" customWidth="1"/>
    <col min="276" max="512" width="11.42578125" style="23"/>
    <col min="513" max="513" width="17.42578125" style="23" customWidth="1"/>
    <col min="514" max="514" width="11.42578125" style="23"/>
    <col min="515" max="515" width="16.5703125" style="23" customWidth="1"/>
    <col min="516" max="516" width="14.85546875" style="23" customWidth="1"/>
    <col min="517" max="517" width="9.28515625" style="23" customWidth="1"/>
    <col min="518" max="530" width="11.42578125" style="23"/>
    <col min="531" max="531" width="14.85546875" style="23" bestFit="1" customWidth="1"/>
    <col min="532" max="768" width="11.42578125" style="23"/>
    <col min="769" max="769" width="17.42578125" style="23" customWidth="1"/>
    <col min="770" max="770" width="11.42578125" style="23"/>
    <col min="771" max="771" width="16.5703125" style="23" customWidth="1"/>
    <col min="772" max="772" width="14.85546875" style="23" customWidth="1"/>
    <col min="773" max="773" width="9.28515625" style="23" customWidth="1"/>
    <col min="774" max="786" width="11.42578125" style="23"/>
    <col min="787" max="787" width="14.85546875" style="23" bestFit="1" customWidth="1"/>
    <col min="788" max="1024" width="11.42578125" style="23"/>
    <col min="1025" max="1025" width="17.42578125" style="23" customWidth="1"/>
    <col min="1026" max="1026" width="11.42578125" style="23"/>
    <col min="1027" max="1027" width="16.5703125" style="23" customWidth="1"/>
    <col min="1028" max="1028" width="14.85546875" style="23" customWidth="1"/>
    <col min="1029" max="1029" width="9.28515625" style="23" customWidth="1"/>
    <col min="1030" max="1042" width="11.42578125" style="23"/>
    <col min="1043" max="1043" width="14.85546875" style="23" bestFit="1" customWidth="1"/>
    <col min="1044" max="1280" width="11.42578125" style="23"/>
    <col min="1281" max="1281" width="17.42578125" style="23" customWidth="1"/>
    <col min="1282" max="1282" width="11.42578125" style="23"/>
    <col min="1283" max="1283" width="16.5703125" style="23" customWidth="1"/>
    <col min="1284" max="1284" width="14.85546875" style="23" customWidth="1"/>
    <col min="1285" max="1285" width="9.28515625" style="23" customWidth="1"/>
    <col min="1286" max="1298" width="11.42578125" style="23"/>
    <col min="1299" max="1299" width="14.85546875" style="23" bestFit="1" customWidth="1"/>
    <col min="1300" max="1536" width="11.42578125" style="23"/>
    <col min="1537" max="1537" width="17.42578125" style="23" customWidth="1"/>
    <col min="1538" max="1538" width="11.42578125" style="23"/>
    <col min="1539" max="1539" width="16.5703125" style="23" customWidth="1"/>
    <col min="1540" max="1540" width="14.85546875" style="23" customWidth="1"/>
    <col min="1541" max="1541" width="9.28515625" style="23" customWidth="1"/>
    <col min="1542" max="1554" width="11.42578125" style="23"/>
    <col min="1555" max="1555" width="14.85546875" style="23" bestFit="1" customWidth="1"/>
    <col min="1556" max="1792" width="11.42578125" style="23"/>
    <col min="1793" max="1793" width="17.42578125" style="23" customWidth="1"/>
    <col min="1794" max="1794" width="11.42578125" style="23"/>
    <col min="1795" max="1795" width="16.5703125" style="23" customWidth="1"/>
    <col min="1796" max="1796" width="14.85546875" style="23" customWidth="1"/>
    <col min="1797" max="1797" width="9.28515625" style="23" customWidth="1"/>
    <col min="1798" max="1810" width="11.42578125" style="23"/>
    <col min="1811" max="1811" width="14.85546875" style="23" bestFit="1" customWidth="1"/>
    <col min="1812" max="2048" width="11.42578125" style="23"/>
    <col min="2049" max="2049" width="17.42578125" style="23" customWidth="1"/>
    <col min="2050" max="2050" width="11.42578125" style="23"/>
    <col min="2051" max="2051" width="16.5703125" style="23" customWidth="1"/>
    <col min="2052" max="2052" width="14.85546875" style="23" customWidth="1"/>
    <col min="2053" max="2053" width="9.28515625" style="23" customWidth="1"/>
    <col min="2054" max="2066" width="11.42578125" style="23"/>
    <col min="2067" max="2067" width="14.85546875" style="23" bestFit="1" customWidth="1"/>
    <col min="2068" max="2304" width="11.42578125" style="23"/>
    <col min="2305" max="2305" width="17.42578125" style="23" customWidth="1"/>
    <col min="2306" max="2306" width="11.42578125" style="23"/>
    <col min="2307" max="2307" width="16.5703125" style="23" customWidth="1"/>
    <col min="2308" max="2308" width="14.85546875" style="23" customWidth="1"/>
    <col min="2309" max="2309" width="9.28515625" style="23" customWidth="1"/>
    <col min="2310" max="2322" width="11.42578125" style="23"/>
    <col min="2323" max="2323" width="14.85546875" style="23" bestFit="1" customWidth="1"/>
    <col min="2324" max="2560" width="11.42578125" style="23"/>
    <col min="2561" max="2561" width="17.42578125" style="23" customWidth="1"/>
    <col min="2562" max="2562" width="11.42578125" style="23"/>
    <col min="2563" max="2563" width="16.5703125" style="23" customWidth="1"/>
    <col min="2564" max="2564" width="14.85546875" style="23" customWidth="1"/>
    <col min="2565" max="2565" width="9.28515625" style="23" customWidth="1"/>
    <col min="2566" max="2578" width="11.42578125" style="23"/>
    <col min="2579" max="2579" width="14.85546875" style="23" bestFit="1" customWidth="1"/>
    <col min="2580" max="2816" width="11.42578125" style="23"/>
    <col min="2817" max="2817" width="17.42578125" style="23" customWidth="1"/>
    <col min="2818" max="2818" width="11.42578125" style="23"/>
    <col min="2819" max="2819" width="16.5703125" style="23" customWidth="1"/>
    <col min="2820" max="2820" width="14.85546875" style="23" customWidth="1"/>
    <col min="2821" max="2821" width="9.28515625" style="23" customWidth="1"/>
    <col min="2822" max="2834" width="11.42578125" style="23"/>
    <col min="2835" max="2835" width="14.85546875" style="23" bestFit="1" customWidth="1"/>
    <col min="2836" max="3072" width="11.42578125" style="23"/>
    <col min="3073" max="3073" width="17.42578125" style="23" customWidth="1"/>
    <col min="3074" max="3074" width="11.42578125" style="23"/>
    <col min="3075" max="3075" width="16.5703125" style="23" customWidth="1"/>
    <col min="3076" max="3076" width="14.85546875" style="23" customWidth="1"/>
    <col min="3077" max="3077" width="9.28515625" style="23" customWidth="1"/>
    <col min="3078" max="3090" width="11.42578125" style="23"/>
    <col min="3091" max="3091" width="14.85546875" style="23" bestFit="1" customWidth="1"/>
    <col min="3092" max="3328" width="11.42578125" style="23"/>
    <col min="3329" max="3329" width="17.42578125" style="23" customWidth="1"/>
    <col min="3330" max="3330" width="11.42578125" style="23"/>
    <col min="3331" max="3331" width="16.5703125" style="23" customWidth="1"/>
    <col min="3332" max="3332" width="14.85546875" style="23" customWidth="1"/>
    <col min="3333" max="3333" width="9.28515625" style="23" customWidth="1"/>
    <col min="3334" max="3346" width="11.42578125" style="23"/>
    <col min="3347" max="3347" width="14.85546875" style="23" bestFit="1" customWidth="1"/>
    <col min="3348" max="3584" width="11.42578125" style="23"/>
    <col min="3585" max="3585" width="17.42578125" style="23" customWidth="1"/>
    <col min="3586" max="3586" width="11.42578125" style="23"/>
    <col min="3587" max="3587" width="16.5703125" style="23" customWidth="1"/>
    <col min="3588" max="3588" width="14.85546875" style="23" customWidth="1"/>
    <col min="3589" max="3589" width="9.28515625" style="23" customWidth="1"/>
    <col min="3590" max="3602" width="11.42578125" style="23"/>
    <col min="3603" max="3603" width="14.85546875" style="23" bestFit="1" customWidth="1"/>
    <col min="3604" max="3840" width="11.42578125" style="23"/>
    <col min="3841" max="3841" width="17.42578125" style="23" customWidth="1"/>
    <col min="3842" max="3842" width="11.42578125" style="23"/>
    <col min="3843" max="3843" width="16.5703125" style="23" customWidth="1"/>
    <col min="3844" max="3844" width="14.85546875" style="23" customWidth="1"/>
    <col min="3845" max="3845" width="9.28515625" style="23" customWidth="1"/>
    <col min="3846" max="3858" width="11.42578125" style="23"/>
    <col min="3859" max="3859" width="14.85546875" style="23" bestFit="1" customWidth="1"/>
    <col min="3860" max="4096" width="11.42578125" style="23"/>
    <col min="4097" max="4097" width="17.42578125" style="23" customWidth="1"/>
    <col min="4098" max="4098" width="11.42578125" style="23"/>
    <col min="4099" max="4099" width="16.5703125" style="23" customWidth="1"/>
    <col min="4100" max="4100" width="14.85546875" style="23" customWidth="1"/>
    <col min="4101" max="4101" width="9.28515625" style="23" customWidth="1"/>
    <col min="4102" max="4114" width="11.42578125" style="23"/>
    <col min="4115" max="4115" width="14.85546875" style="23" bestFit="1" customWidth="1"/>
    <col min="4116" max="4352" width="11.42578125" style="23"/>
    <col min="4353" max="4353" width="17.42578125" style="23" customWidth="1"/>
    <col min="4354" max="4354" width="11.42578125" style="23"/>
    <col min="4355" max="4355" width="16.5703125" style="23" customWidth="1"/>
    <col min="4356" max="4356" width="14.85546875" style="23" customWidth="1"/>
    <col min="4357" max="4357" width="9.28515625" style="23" customWidth="1"/>
    <col min="4358" max="4370" width="11.42578125" style="23"/>
    <col min="4371" max="4371" width="14.85546875" style="23" bestFit="1" customWidth="1"/>
    <col min="4372" max="4608" width="11.42578125" style="23"/>
    <col min="4609" max="4609" width="17.42578125" style="23" customWidth="1"/>
    <col min="4610" max="4610" width="11.42578125" style="23"/>
    <col min="4611" max="4611" width="16.5703125" style="23" customWidth="1"/>
    <col min="4612" max="4612" width="14.85546875" style="23" customWidth="1"/>
    <col min="4613" max="4613" width="9.28515625" style="23" customWidth="1"/>
    <col min="4614" max="4626" width="11.42578125" style="23"/>
    <col min="4627" max="4627" width="14.85546875" style="23" bestFit="1" customWidth="1"/>
    <col min="4628" max="4864" width="11.42578125" style="23"/>
    <col min="4865" max="4865" width="17.42578125" style="23" customWidth="1"/>
    <col min="4866" max="4866" width="11.42578125" style="23"/>
    <col min="4867" max="4867" width="16.5703125" style="23" customWidth="1"/>
    <col min="4868" max="4868" width="14.85546875" style="23" customWidth="1"/>
    <col min="4869" max="4869" width="9.28515625" style="23" customWidth="1"/>
    <col min="4870" max="4882" width="11.42578125" style="23"/>
    <col min="4883" max="4883" width="14.85546875" style="23" bestFit="1" customWidth="1"/>
    <col min="4884" max="5120" width="11.42578125" style="23"/>
    <col min="5121" max="5121" width="17.42578125" style="23" customWidth="1"/>
    <col min="5122" max="5122" width="11.42578125" style="23"/>
    <col min="5123" max="5123" width="16.5703125" style="23" customWidth="1"/>
    <col min="5124" max="5124" width="14.85546875" style="23" customWidth="1"/>
    <col min="5125" max="5125" width="9.28515625" style="23" customWidth="1"/>
    <col min="5126" max="5138" width="11.42578125" style="23"/>
    <col min="5139" max="5139" width="14.85546875" style="23" bestFit="1" customWidth="1"/>
    <col min="5140" max="5376" width="11.42578125" style="23"/>
    <col min="5377" max="5377" width="17.42578125" style="23" customWidth="1"/>
    <col min="5378" max="5378" width="11.42578125" style="23"/>
    <col min="5379" max="5379" width="16.5703125" style="23" customWidth="1"/>
    <col min="5380" max="5380" width="14.85546875" style="23" customWidth="1"/>
    <col min="5381" max="5381" width="9.28515625" style="23" customWidth="1"/>
    <col min="5382" max="5394" width="11.42578125" style="23"/>
    <col min="5395" max="5395" width="14.85546875" style="23" bestFit="1" customWidth="1"/>
    <col min="5396" max="5632" width="11.42578125" style="23"/>
    <col min="5633" max="5633" width="17.42578125" style="23" customWidth="1"/>
    <col min="5634" max="5634" width="11.42578125" style="23"/>
    <col min="5635" max="5635" width="16.5703125" style="23" customWidth="1"/>
    <col min="5636" max="5636" width="14.85546875" style="23" customWidth="1"/>
    <col min="5637" max="5637" width="9.28515625" style="23" customWidth="1"/>
    <col min="5638" max="5650" width="11.42578125" style="23"/>
    <col min="5651" max="5651" width="14.85546875" style="23" bestFit="1" customWidth="1"/>
    <col min="5652" max="5888" width="11.42578125" style="23"/>
    <col min="5889" max="5889" width="17.42578125" style="23" customWidth="1"/>
    <col min="5890" max="5890" width="11.42578125" style="23"/>
    <col min="5891" max="5891" width="16.5703125" style="23" customWidth="1"/>
    <col min="5892" max="5892" width="14.85546875" style="23" customWidth="1"/>
    <col min="5893" max="5893" width="9.28515625" style="23" customWidth="1"/>
    <col min="5894" max="5906" width="11.42578125" style="23"/>
    <col min="5907" max="5907" width="14.85546875" style="23" bestFit="1" customWidth="1"/>
    <col min="5908" max="6144" width="11.42578125" style="23"/>
    <col min="6145" max="6145" width="17.42578125" style="23" customWidth="1"/>
    <col min="6146" max="6146" width="11.42578125" style="23"/>
    <col min="6147" max="6147" width="16.5703125" style="23" customWidth="1"/>
    <col min="6148" max="6148" width="14.85546875" style="23" customWidth="1"/>
    <col min="6149" max="6149" width="9.28515625" style="23" customWidth="1"/>
    <col min="6150" max="6162" width="11.42578125" style="23"/>
    <col min="6163" max="6163" width="14.85546875" style="23" bestFit="1" customWidth="1"/>
    <col min="6164" max="6400" width="11.42578125" style="23"/>
    <col min="6401" max="6401" width="17.42578125" style="23" customWidth="1"/>
    <col min="6402" max="6402" width="11.42578125" style="23"/>
    <col min="6403" max="6403" width="16.5703125" style="23" customWidth="1"/>
    <col min="6404" max="6404" width="14.85546875" style="23" customWidth="1"/>
    <col min="6405" max="6405" width="9.28515625" style="23" customWidth="1"/>
    <col min="6406" max="6418" width="11.42578125" style="23"/>
    <col min="6419" max="6419" width="14.85546875" style="23" bestFit="1" customWidth="1"/>
    <col min="6420" max="6656" width="11.42578125" style="23"/>
    <col min="6657" max="6657" width="17.42578125" style="23" customWidth="1"/>
    <col min="6658" max="6658" width="11.42578125" style="23"/>
    <col min="6659" max="6659" width="16.5703125" style="23" customWidth="1"/>
    <col min="6660" max="6660" width="14.85546875" style="23" customWidth="1"/>
    <col min="6661" max="6661" width="9.28515625" style="23" customWidth="1"/>
    <col min="6662" max="6674" width="11.42578125" style="23"/>
    <col min="6675" max="6675" width="14.85546875" style="23" bestFit="1" customWidth="1"/>
    <col min="6676" max="6912" width="11.42578125" style="23"/>
    <col min="6913" max="6913" width="17.42578125" style="23" customWidth="1"/>
    <col min="6914" max="6914" width="11.42578125" style="23"/>
    <col min="6915" max="6915" width="16.5703125" style="23" customWidth="1"/>
    <col min="6916" max="6916" width="14.85546875" style="23" customWidth="1"/>
    <col min="6917" max="6917" width="9.28515625" style="23" customWidth="1"/>
    <col min="6918" max="6930" width="11.42578125" style="23"/>
    <col min="6931" max="6931" width="14.85546875" style="23" bestFit="1" customWidth="1"/>
    <col min="6932" max="7168" width="11.42578125" style="23"/>
    <col min="7169" max="7169" width="17.42578125" style="23" customWidth="1"/>
    <col min="7170" max="7170" width="11.42578125" style="23"/>
    <col min="7171" max="7171" width="16.5703125" style="23" customWidth="1"/>
    <col min="7172" max="7172" width="14.85546875" style="23" customWidth="1"/>
    <col min="7173" max="7173" width="9.28515625" style="23" customWidth="1"/>
    <col min="7174" max="7186" width="11.42578125" style="23"/>
    <col min="7187" max="7187" width="14.85546875" style="23" bestFit="1" customWidth="1"/>
    <col min="7188" max="7424" width="11.42578125" style="23"/>
    <col min="7425" max="7425" width="17.42578125" style="23" customWidth="1"/>
    <col min="7426" max="7426" width="11.42578125" style="23"/>
    <col min="7427" max="7427" width="16.5703125" style="23" customWidth="1"/>
    <col min="7428" max="7428" width="14.85546875" style="23" customWidth="1"/>
    <col min="7429" max="7429" width="9.28515625" style="23" customWidth="1"/>
    <col min="7430" max="7442" width="11.42578125" style="23"/>
    <col min="7443" max="7443" width="14.85546875" style="23" bestFit="1" customWidth="1"/>
    <col min="7444" max="7680" width="11.42578125" style="23"/>
    <col min="7681" max="7681" width="17.42578125" style="23" customWidth="1"/>
    <col min="7682" max="7682" width="11.42578125" style="23"/>
    <col min="7683" max="7683" width="16.5703125" style="23" customWidth="1"/>
    <col min="7684" max="7684" width="14.85546875" style="23" customWidth="1"/>
    <col min="7685" max="7685" width="9.28515625" style="23" customWidth="1"/>
    <col min="7686" max="7698" width="11.42578125" style="23"/>
    <col min="7699" max="7699" width="14.85546875" style="23" bestFit="1" customWidth="1"/>
    <col min="7700" max="7936" width="11.42578125" style="23"/>
    <col min="7937" max="7937" width="17.42578125" style="23" customWidth="1"/>
    <col min="7938" max="7938" width="11.42578125" style="23"/>
    <col min="7939" max="7939" width="16.5703125" style="23" customWidth="1"/>
    <col min="7940" max="7940" width="14.85546875" style="23" customWidth="1"/>
    <col min="7941" max="7941" width="9.28515625" style="23" customWidth="1"/>
    <col min="7942" max="7954" width="11.42578125" style="23"/>
    <col min="7955" max="7955" width="14.85546875" style="23" bestFit="1" customWidth="1"/>
    <col min="7956" max="8192" width="11.42578125" style="23"/>
    <col min="8193" max="8193" width="17.42578125" style="23" customWidth="1"/>
    <col min="8194" max="8194" width="11.42578125" style="23"/>
    <col min="8195" max="8195" width="16.5703125" style="23" customWidth="1"/>
    <col min="8196" max="8196" width="14.85546875" style="23" customWidth="1"/>
    <col min="8197" max="8197" width="9.28515625" style="23" customWidth="1"/>
    <col min="8198" max="8210" width="11.42578125" style="23"/>
    <col min="8211" max="8211" width="14.85546875" style="23" bestFit="1" customWidth="1"/>
    <col min="8212" max="8448" width="11.42578125" style="23"/>
    <col min="8449" max="8449" width="17.42578125" style="23" customWidth="1"/>
    <col min="8450" max="8450" width="11.42578125" style="23"/>
    <col min="8451" max="8451" width="16.5703125" style="23" customWidth="1"/>
    <col min="8452" max="8452" width="14.85546875" style="23" customWidth="1"/>
    <col min="8453" max="8453" width="9.28515625" style="23" customWidth="1"/>
    <col min="8454" max="8466" width="11.42578125" style="23"/>
    <col min="8467" max="8467" width="14.85546875" style="23" bestFit="1" customWidth="1"/>
    <col min="8468" max="8704" width="11.42578125" style="23"/>
    <col min="8705" max="8705" width="17.42578125" style="23" customWidth="1"/>
    <col min="8706" max="8706" width="11.42578125" style="23"/>
    <col min="8707" max="8707" width="16.5703125" style="23" customWidth="1"/>
    <col min="8708" max="8708" width="14.85546875" style="23" customWidth="1"/>
    <col min="8709" max="8709" width="9.28515625" style="23" customWidth="1"/>
    <col min="8710" max="8722" width="11.42578125" style="23"/>
    <col min="8723" max="8723" width="14.85546875" style="23" bestFit="1" customWidth="1"/>
    <col min="8724" max="8960" width="11.42578125" style="23"/>
    <col min="8961" max="8961" width="17.42578125" style="23" customWidth="1"/>
    <col min="8962" max="8962" width="11.42578125" style="23"/>
    <col min="8963" max="8963" width="16.5703125" style="23" customWidth="1"/>
    <col min="8964" max="8964" width="14.85546875" style="23" customWidth="1"/>
    <col min="8965" max="8965" width="9.28515625" style="23" customWidth="1"/>
    <col min="8966" max="8978" width="11.42578125" style="23"/>
    <col min="8979" max="8979" width="14.85546875" style="23" bestFit="1" customWidth="1"/>
    <col min="8980" max="9216" width="11.42578125" style="23"/>
    <col min="9217" max="9217" width="17.42578125" style="23" customWidth="1"/>
    <col min="9218" max="9218" width="11.42578125" style="23"/>
    <col min="9219" max="9219" width="16.5703125" style="23" customWidth="1"/>
    <col min="9220" max="9220" width="14.85546875" style="23" customWidth="1"/>
    <col min="9221" max="9221" width="9.28515625" style="23" customWidth="1"/>
    <col min="9222" max="9234" width="11.42578125" style="23"/>
    <col min="9235" max="9235" width="14.85546875" style="23" bestFit="1" customWidth="1"/>
    <col min="9236" max="9472" width="11.42578125" style="23"/>
    <col min="9473" max="9473" width="17.42578125" style="23" customWidth="1"/>
    <col min="9474" max="9474" width="11.42578125" style="23"/>
    <col min="9475" max="9475" width="16.5703125" style="23" customWidth="1"/>
    <col min="9476" max="9476" width="14.85546875" style="23" customWidth="1"/>
    <col min="9477" max="9477" width="9.28515625" style="23" customWidth="1"/>
    <col min="9478" max="9490" width="11.42578125" style="23"/>
    <col min="9491" max="9491" width="14.85546875" style="23" bestFit="1" customWidth="1"/>
    <col min="9492" max="9728" width="11.42578125" style="23"/>
    <col min="9729" max="9729" width="17.42578125" style="23" customWidth="1"/>
    <col min="9730" max="9730" width="11.42578125" style="23"/>
    <col min="9731" max="9731" width="16.5703125" style="23" customWidth="1"/>
    <col min="9732" max="9732" width="14.85546875" style="23" customWidth="1"/>
    <col min="9733" max="9733" width="9.28515625" style="23" customWidth="1"/>
    <col min="9734" max="9746" width="11.42578125" style="23"/>
    <col min="9747" max="9747" width="14.85546875" style="23" bestFit="1" customWidth="1"/>
    <col min="9748" max="9984" width="11.42578125" style="23"/>
    <col min="9985" max="9985" width="17.42578125" style="23" customWidth="1"/>
    <col min="9986" max="9986" width="11.42578125" style="23"/>
    <col min="9987" max="9987" width="16.5703125" style="23" customWidth="1"/>
    <col min="9988" max="9988" width="14.85546875" style="23" customWidth="1"/>
    <col min="9989" max="9989" width="9.28515625" style="23" customWidth="1"/>
    <col min="9990" max="10002" width="11.42578125" style="23"/>
    <col min="10003" max="10003" width="14.85546875" style="23" bestFit="1" customWidth="1"/>
    <col min="10004" max="10240" width="11.42578125" style="23"/>
    <col min="10241" max="10241" width="17.42578125" style="23" customWidth="1"/>
    <col min="10242" max="10242" width="11.42578125" style="23"/>
    <col min="10243" max="10243" width="16.5703125" style="23" customWidth="1"/>
    <col min="10244" max="10244" width="14.85546875" style="23" customWidth="1"/>
    <col min="10245" max="10245" width="9.28515625" style="23" customWidth="1"/>
    <col min="10246" max="10258" width="11.42578125" style="23"/>
    <col min="10259" max="10259" width="14.85546875" style="23" bestFit="1" customWidth="1"/>
    <col min="10260" max="10496" width="11.42578125" style="23"/>
    <col min="10497" max="10497" width="17.42578125" style="23" customWidth="1"/>
    <col min="10498" max="10498" width="11.42578125" style="23"/>
    <col min="10499" max="10499" width="16.5703125" style="23" customWidth="1"/>
    <col min="10500" max="10500" width="14.85546875" style="23" customWidth="1"/>
    <col min="10501" max="10501" width="9.28515625" style="23" customWidth="1"/>
    <col min="10502" max="10514" width="11.42578125" style="23"/>
    <col min="10515" max="10515" width="14.85546875" style="23" bestFit="1" customWidth="1"/>
    <col min="10516" max="10752" width="11.42578125" style="23"/>
    <col min="10753" max="10753" width="17.42578125" style="23" customWidth="1"/>
    <col min="10754" max="10754" width="11.42578125" style="23"/>
    <col min="10755" max="10755" width="16.5703125" style="23" customWidth="1"/>
    <col min="10756" max="10756" width="14.85546875" style="23" customWidth="1"/>
    <col min="10757" max="10757" width="9.28515625" style="23" customWidth="1"/>
    <col min="10758" max="10770" width="11.42578125" style="23"/>
    <col min="10771" max="10771" width="14.85546875" style="23" bestFit="1" customWidth="1"/>
    <col min="10772" max="11008" width="11.42578125" style="23"/>
    <col min="11009" max="11009" width="17.42578125" style="23" customWidth="1"/>
    <col min="11010" max="11010" width="11.42578125" style="23"/>
    <col min="11011" max="11011" width="16.5703125" style="23" customWidth="1"/>
    <col min="11012" max="11012" width="14.85546875" style="23" customWidth="1"/>
    <col min="11013" max="11013" width="9.28515625" style="23" customWidth="1"/>
    <col min="11014" max="11026" width="11.42578125" style="23"/>
    <col min="11027" max="11027" width="14.85546875" style="23" bestFit="1" customWidth="1"/>
    <col min="11028" max="11264" width="11.42578125" style="23"/>
    <col min="11265" max="11265" width="17.42578125" style="23" customWidth="1"/>
    <col min="11266" max="11266" width="11.42578125" style="23"/>
    <col min="11267" max="11267" width="16.5703125" style="23" customWidth="1"/>
    <col min="11268" max="11268" width="14.85546875" style="23" customWidth="1"/>
    <col min="11269" max="11269" width="9.28515625" style="23" customWidth="1"/>
    <col min="11270" max="11282" width="11.42578125" style="23"/>
    <col min="11283" max="11283" width="14.85546875" style="23" bestFit="1" customWidth="1"/>
    <col min="11284" max="11520" width="11.42578125" style="23"/>
    <col min="11521" max="11521" width="17.42578125" style="23" customWidth="1"/>
    <col min="11522" max="11522" width="11.42578125" style="23"/>
    <col min="11523" max="11523" width="16.5703125" style="23" customWidth="1"/>
    <col min="11524" max="11524" width="14.85546875" style="23" customWidth="1"/>
    <col min="11525" max="11525" width="9.28515625" style="23" customWidth="1"/>
    <col min="11526" max="11538" width="11.42578125" style="23"/>
    <col min="11539" max="11539" width="14.85546875" style="23" bestFit="1" customWidth="1"/>
    <col min="11540" max="11776" width="11.42578125" style="23"/>
    <col min="11777" max="11777" width="17.42578125" style="23" customWidth="1"/>
    <col min="11778" max="11778" width="11.42578125" style="23"/>
    <col min="11779" max="11779" width="16.5703125" style="23" customWidth="1"/>
    <col min="11780" max="11780" width="14.85546875" style="23" customWidth="1"/>
    <col min="11781" max="11781" width="9.28515625" style="23" customWidth="1"/>
    <col min="11782" max="11794" width="11.42578125" style="23"/>
    <col min="11795" max="11795" width="14.85546875" style="23" bestFit="1" customWidth="1"/>
    <col min="11796" max="12032" width="11.42578125" style="23"/>
    <col min="12033" max="12033" width="17.42578125" style="23" customWidth="1"/>
    <col min="12034" max="12034" width="11.42578125" style="23"/>
    <col min="12035" max="12035" width="16.5703125" style="23" customWidth="1"/>
    <col min="12036" max="12036" width="14.85546875" style="23" customWidth="1"/>
    <col min="12037" max="12037" width="9.28515625" style="23" customWidth="1"/>
    <col min="12038" max="12050" width="11.42578125" style="23"/>
    <col min="12051" max="12051" width="14.85546875" style="23" bestFit="1" customWidth="1"/>
    <col min="12052" max="12288" width="11.42578125" style="23"/>
    <col min="12289" max="12289" width="17.42578125" style="23" customWidth="1"/>
    <col min="12290" max="12290" width="11.42578125" style="23"/>
    <col min="12291" max="12291" width="16.5703125" style="23" customWidth="1"/>
    <col min="12292" max="12292" width="14.85546875" style="23" customWidth="1"/>
    <col min="12293" max="12293" width="9.28515625" style="23" customWidth="1"/>
    <col min="12294" max="12306" width="11.42578125" style="23"/>
    <col min="12307" max="12307" width="14.85546875" style="23" bestFit="1" customWidth="1"/>
    <col min="12308" max="12544" width="11.42578125" style="23"/>
    <col min="12545" max="12545" width="17.42578125" style="23" customWidth="1"/>
    <col min="12546" max="12546" width="11.42578125" style="23"/>
    <col min="12547" max="12547" width="16.5703125" style="23" customWidth="1"/>
    <col min="12548" max="12548" width="14.85546875" style="23" customWidth="1"/>
    <col min="12549" max="12549" width="9.28515625" style="23" customWidth="1"/>
    <col min="12550" max="12562" width="11.42578125" style="23"/>
    <col min="12563" max="12563" width="14.85546875" style="23" bestFit="1" customWidth="1"/>
    <col min="12564" max="12800" width="11.42578125" style="23"/>
    <col min="12801" max="12801" width="17.42578125" style="23" customWidth="1"/>
    <col min="12802" max="12802" width="11.42578125" style="23"/>
    <col min="12803" max="12803" width="16.5703125" style="23" customWidth="1"/>
    <col min="12804" max="12804" width="14.85546875" style="23" customWidth="1"/>
    <col min="12805" max="12805" width="9.28515625" style="23" customWidth="1"/>
    <col min="12806" max="12818" width="11.42578125" style="23"/>
    <col min="12819" max="12819" width="14.85546875" style="23" bestFit="1" customWidth="1"/>
    <col min="12820" max="13056" width="11.42578125" style="23"/>
    <col min="13057" max="13057" width="17.42578125" style="23" customWidth="1"/>
    <col min="13058" max="13058" width="11.42578125" style="23"/>
    <col min="13059" max="13059" width="16.5703125" style="23" customWidth="1"/>
    <col min="13060" max="13060" width="14.85546875" style="23" customWidth="1"/>
    <col min="13061" max="13061" width="9.28515625" style="23" customWidth="1"/>
    <col min="13062" max="13074" width="11.42578125" style="23"/>
    <col min="13075" max="13075" width="14.85546875" style="23" bestFit="1" customWidth="1"/>
    <col min="13076" max="13312" width="11.42578125" style="23"/>
    <col min="13313" max="13313" width="17.42578125" style="23" customWidth="1"/>
    <col min="13314" max="13314" width="11.42578125" style="23"/>
    <col min="13315" max="13315" width="16.5703125" style="23" customWidth="1"/>
    <col min="13316" max="13316" width="14.85546875" style="23" customWidth="1"/>
    <col min="13317" max="13317" width="9.28515625" style="23" customWidth="1"/>
    <col min="13318" max="13330" width="11.42578125" style="23"/>
    <col min="13331" max="13331" width="14.85546875" style="23" bestFit="1" customWidth="1"/>
    <col min="13332" max="13568" width="11.42578125" style="23"/>
    <col min="13569" max="13569" width="17.42578125" style="23" customWidth="1"/>
    <col min="13570" max="13570" width="11.42578125" style="23"/>
    <col min="13571" max="13571" width="16.5703125" style="23" customWidth="1"/>
    <col min="13572" max="13572" width="14.85546875" style="23" customWidth="1"/>
    <col min="13573" max="13573" width="9.28515625" style="23" customWidth="1"/>
    <col min="13574" max="13586" width="11.42578125" style="23"/>
    <col min="13587" max="13587" width="14.85546875" style="23" bestFit="1" customWidth="1"/>
    <col min="13588" max="13824" width="11.42578125" style="23"/>
    <col min="13825" max="13825" width="17.42578125" style="23" customWidth="1"/>
    <col min="13826" max="13826" width="11.42578125" style="23"/>
    <col min="13827" max="13827" width="16.5703125" style="23" customWidth="1"/>
    <col min="13828" max="13828" width="14.85546875" style="23" customWidth="1"/>
    <col min="13829" max="13829" width="9.28515625" style="23" customWidth="1"/>
    <col min="13830" max="13842" width="11.42578125" style="23"/>
    <col min="13843" max="13843" width="14.85546875" style="23" bestFit="1" customWidth="1"/>
    <col min="13844" max="14080" width="11.42578125" style="23"/>
    <col min="14081" max="14081" width="17.42578125" style="23" customWidth="1"/>
    <col min="14082" max="14082" width="11.42578125" style="23"/>
    <col min="14083" max="14083" width="16.5703125" style="23" customWidth="1"/>
    <col min="14084" max="14084" width="14.85546875" style="23" customWidth="1"/>
    <col min="14085" max="14085" width="9.28515625" style="23" customWidth="1"/>
    <col min="14086" max="14098" width="11.42578125" style="23"/>
    <col min="14099" max="14099" width="14.85546875" style="23" bestFit="1" customWidth="1"/>
    <col min="14100" max="14336" width="11.42578125" style="23"/>
    <col min="14337" max="14337" width="17.42578125" style="23" customWidth="1"/>
    <col min="14338" max="14338" width="11.42578125" style="23"/>
    <col min="14339" max="14339" width="16.5703125" style="23" customWidth="1"/>
    <col min="14340" max="14340" width="14.85546875" style="23" customWidth="1"/>
    <col min="14341" max="14341" width="9.28515625" style="23" customWidth="1"/>
    <col min="14342" max="14354" width="11.42578125" style="23"/>
    <col min="14355" max="14355" width="14.85546875" style="23" bestFit="1" customWidth="1"/>
    <col min="14356" max="14592" width="11.42578125" style="23"/>
    <col min="14593" max="14593" width="17.42578125" style="23" customWidth="1"/>
    <col min="14594" max="14594" width="11.42578125" style="23"/>
    <col min="14595" max="14595" width="16.5703125" style="23" customWidth="1"/>
    <col min="14596" max="14596" width="14.85546875" style="23" customWidth="1"/>
    <col min="14597" max="14597" width="9.28515625" style="23" customWidth="1"/>
    <col min="14598" max="14610" width="11.42578125" style="23"/>
    <col min="14611" max="14611" width="14.85546875" style="23" bestFit="1" customWidth="1"/>
    <col min="14612" max="14848" width="11.42578125" style="23"/>
    <col min="14849" max="14849" width="17.42578125" style="23" customWidth="1"/>
    <col min="14850" max="14850" width="11.42578125" style="23"/>
    <col min="14851" max="14851" width="16.5703125" style="23" customWidth="1"/>
    <col min="14852" max="14852" width="14.85546875" style="23" customWidth="1"/>
    <col min="14853" max="14853" width="9.28515625" style="23" customWidth="1"/>
    <col min="14854" max="14866" width="11.42578125" style="23"/>
    <col min="14867" max="14867" width="14.85546875" style="23" bestFit="1" customWidth="1"/>
    <col min="14868" max="15104" width="11.42578125" style="23"/>
    <col min="15105" max="15105" width="17.42578125" style="23" customWidth="1"/>
    <col min="15106" max="15106" width="11.42578125" style="23"/>
    <col min="15107" max="15107" width="16.5703125" style="23" customWidth="1"/>
    <col min="15108" max="15108" width="14.85546875" style="23" customWidth="1"/>
    <col min="15109" max="15109" width="9.28515625" style="23" customWidth="1"/>
    <col min="15110" max="15122" width="11.42578125" style="23"/>
    <col min="15123" max="15123" width="14.85546875" style="23" bestFit="1" customWidth="1"/>
    <col min="15124" max="15360" width="11.42578125" style="23"/>
    <col min="15361" max="15361" width="17.42578125" style="23" customWidth="1"/>
    <col min="15362" max="15362" width="11.42578125" style="23"/>
    <col min="15363" max="15363" width="16.5703125" style="23" customWidth="1"/>
    <col min="15364" max="15364" width="14.85546875" style="23" customWidth="1"/>
    <col min="15365" max="15365" width="9.28515625" style="23" customWidth="1"/>
    <col min="15366" max="15378" width="11.42578125" style="23"/>
    <col min="15379" max="15379" width="14.85546875" style="23" bestFit="1" customWidth="1"/>
    <col min="15380" max="15616" width="11.42578125" style="23"/>
    <col min="15617" max="15617" width="17.42578125" style="23" customWidth="1"/>
    <col min="15618" max="15618" width="11.42578125" style="23"/>
    <col min="15619" max="15619" width="16.5703125" style="23" customWidth="1"/>
    <col min="15620" max="15620" width="14.85546875" style="23" customWidth="1"/>
    <col min="15621" max="15621" width="9.28515625" style="23" customWidth="1"/>
    <col min="15622" max="15634" width="11.42578125" style="23"/>
    <col min="15635" max="15635" width="14.85546875" style="23" bestFit="1" customWidth="1"/>
    <col min="15636" max="15872" width="11.42578125" style="23"/>
    <col min="15873" max="15873" width="17.42578125" style="23" customWidth="1"/>
    <col min="15874" max="15874" width="11.42578125" style="23"/>
    <col min="15875" max="15875" width="16.5703125" style="23" customWidth="1"/>
    <col min="15876" max="15876" width="14.85546875" style="23" customWidth="1"/>
    <col min="15877" max="15877" width="9.28515625" style="23" customWidth="1"/>
    <col min="15878" max="15890" width="11.42578125" style="23"/>
    <col min="15891" max="15891" width="14.85546875" style="23" bestFit="1" customWidth="1"/>
    <col min="15892" max="16128" width="11.42578125" style="23"/>
    <col min="16129" max="16129" width="17.42578125" style="23" customWidth="1"/>
    <col min="16130" max="16130" width="11.42578125" style="23"/>
    <col min="16131" max="16131" width="16.5703125" style="23" customWidth="1"/>
    <col min="16132" max="16132" width="14.85546875" style="23" customWidth="1"/>
    <col min="16133" max="16133" width="9.28515625" style="23" customWidth="1"/>
    <col min="16134" max="16146" width="11.42578125" style="23"/>
    <col min="16147" max="16147" width="14.85546875" style="23" bestFit="1" customWidth="1"/>
    <col min="16148" max="16384" width="11.42578125" style="23"/>
  </cols>
  <sheetData>
    <row r="3" spans="1:18" ht="13.5" thickBot="1" x14ac:dyDescent="0.25"/>
    <row r="4" spans="1:18" ht="15.75" thickBot="1" x14ac:dyDescent="0.25">
      <c r="A4" s="17"/>
      <c r="B4" s="603" t="s">
        <v>197</v>
      </c>
      <c r="C4" s="33"/>
      <c r="D4" s="604"/>
      <c r="E4" s="604"/>
      <c r="F4" s="604"/>
      <c r="G4" s="604"/>
      <c r="H4" s="34"/>
      <c r="J4" s="22"/>
    </row>
    <row r="6" spans="1:18" ht="13.5" thickBot="1" x14ac:dyDescent="0.25"/>
    <row r="7" spans="1:18" ht="16.5" thickBot="1" x14ac:dyDescent="0.3">
      <c r="A7" s="76" t="s">
        <v>45</v>
      </c>
      <c r="C7" s="99" t="s">
        <v>198</v>
      </c>
      <c r="D7" s="100"/>
    </row>
    <row r="8" spans="1:18" ht="13.5" thickBot="1" x14ac:dyDescent="0.25">
      <c r="A8" s="77"/>
      <c r="B8" s="77"/>
      <c r="C8" s="101" t="s">
        <v>65</v>
      </c>
      <c r="D8" s="102" t="s">
        <v>45</v>
      </c>
    </row>
    <row r="9" spans="1:18" x14ac:dyDescent="0.2">
      <c r="A9" s="35" t="s">
        <v>0</v>
      </c>
      <c r="B9" s="36"/>
      <c r="C9" s="103">
        <f>AVERAGE('M.V. CyL'!C55:N55)</f>
        <v>660304.75</v>
      </c>
      <c r="D9" s="103">
        <f>'M.V. CyL'!C55</f>
        <v>281451</v>
      </c>
      <c r="E9" s="96"/>
      <c r="R9" s="62"/>
    </row>
    <row r="10" spans="1:18" x14ac:dyDescent="0.2">
      <c r="A10" s="38" t="s">
        <v>199</v>
      </c>
      <c r="B10" s="39"/>
      <c r="C10" s="89">
        <f>AVERAGE('M.V. CyL'!C56:N56)</f>
        <v>514103.41666666669</v>
      </c>
      <c r="D10" s="89">
        <f>'M.V. CyL'!C56</f>
        <v>238009</v>
      </c>
      <c r="E10" s="96"/>
      <c r="R10" s="62"/>
    </row>
    <row r="11" spans="1:18" x14ac:dyDescent="0.2">
      <c r="A11" s="38" t="s">
        <v>200</v>
      </c>
      <c r="B11" s="39"/>
      <c r="C11" s="89">
        <f>AVERAGE('M.V. CyL'!C57:N57)</f>
        <v>146201.33333333334</v>
      </c>
      <c r="D11" s="89">
        <f>'M.V. CyL'!C57</f>
        <v>43442</v>
      </c>
      <c r="E11" s="96"/>
      <c r="R11" s="62"/>
    </row>
    <row r="12" spans="1:18" x14ac:dyDescent="0.2">
      <c r="A12" s="41" t="s">
        <v>201</v>
      </c>
      <c r="B12" s="42"/>
      <c r="C12" s="104">
        <f>AVERAGE('M.V. CyL'!C58:N58)</f>
        <v>1093619.25</v>
      </c>
      <c r="D12" s="104">
        <f>'M.V. CyL'!C58</f>
        <v>455882</v>
      </c>
      <c r="E12" s="96"/>
      <c r="R12" s="62"/>
    </row>
    <row r="13" spans="1:18" x14ac:dyDescent="0.2">
      <c r="A13" s="38" t="s">
        <v>202</v>
      </c>
      <c r="B13" s="39"/>
      <c r="C13" s="89">
        <f>AVERAGE('M.V. CyL'!C59:N59)</f>
        <v>883247.5</v>
      </c>
      <c r="D13" s="89">
        <f>'M.V. CyL'!C59</f>
        <v>385447</v>
      </c>
      <c r="E13" s="96"/>
      <c r="R13" s="62"/>
    </row>
    <row r="14" spans="1:18" x14ac:dyDescent="0.2">
      <c r="A14" s="38" t="s">
        <v>203</v>
      </c>
      <c r="B14" s="39"/>
      <c r="C14" s="89">
        <f>AVERAGE('M.V. CyL'!C60:N60)</f>
        <v>210371.75</v>
      </c>
      <c r="D14" s="89">
        <f>'M.V. CyL'!C60</f>
        <v>70435</v>
      </c>
      <c r="E14" s="96"/>
      <c r="R14" s="62"/>
    </row>
    <row r="15" spans="1:18" x14ac:dyDescent="0.2">
      <c r="A15" s="41" t="s">
        <v>66</v>
      </c>
      <c r="B15" s="42"/>
      <c r="C15" s="105">
        <f>AVERAGE('M.V. CyL'!C61:N61)</f>
        <v>0.24547777409166663</v>
      </c>
      <c r="D15" s="105">
        <f>'M.V. CyL'!C61</f>
        <v>0.1482589429</v>
      </c>
      <c r="E15" s="96"/>
      <c r="R15" s="62"/>
    </row>
    <row r="16" spans="1:18" x14ac:dyDescent="0.2">
      <c r="A16" s="45" t="s">
        <v>3</v>
      </c>
      <c r="B16" s="46"/>
      <c r="C16" s="106">
        <f>AVERAGE('M.V. CyL'!C62:N62)</f>
        <v>1.6470776485228</v>
      </c>
      <c r="D16" s="106">
        <f>'M.V. CyL'!C62</f>
        <v>1.6197561920192001</v>
      </c>
      <c r="E16" s="96"/>
      <c r="R16" s="62"/>
    </row>
    <row r="17" spans="1:22" x14ac:dyDescent="0.2">
      <c r="A17" s="49" t="s">
        <v>184</v>
      </c>
      <c r="B17" s="50"/>
      <c r="C17" s="107">
        <f>AVERAGE('M.V. CyL'!C63:N63)</f>
        <v>1.6981135831740666</v>
      </c>
      <c r="D17" s="107">
        <f>'M.V. CyL'!C63</f>
        <v>1.6194639698499</v>
      </c>
      <c r="E17" s="96"/>
      <c r="R17" s="62"/>
    </row>
    <row r="18" spans="1:22" ht="13.5" thickBot="1" x14ac:dyDescent="0.25">
      <c r="A18" s="52" t="s">
        <v>185</v>
      </c>
      <c r="B18" s="53"/>
      <c r="C18" s="93">
        <f>AVERAGE('M.V. CyL'!C64:N64)</f>
        <v>1.4779164762144579</v>
      </c>
      <c r="D18" s="93">
        <f>'M.V. CyL'!C64</f>
        <v>1.6213572119146999</v>
      </c>
      <c r="E18" s="96"/>
      <c r="R18" s="62"/>
    </row>
    <row r="24" spans="1:22" ht="13.5" thickBot="1" x14ac:dyDescent="0.25"/>
    <row r="25" spans="1:22" ht="16.5" thickBot="1" x14ac:dyDescent="0.3">
      <c r="A25" s="76" t="s">
        <v>46</v>
      </c>
      <c r="C25" s="99" t="s">
        <v>198</v>
      </c>
      <c r="D25" s="100"/>
    </row>
    <row r="26" spans="1:22" ht="13.5" thickBot="1" x14ac:dyDescent="0.25">
      <c r="A26" s="77"/>
      <c r="B26" s="77"/>
      <c r="C26" s="101" t="s">
        <v>65</v>
      </c>
      <c r="D26" s="101" t="s">
        <v>46</v>
      </c>
      <c r="Q26" s="61"/>
    </row>
    <row r="27" spans="1:22" x14ac:dyDescent="0.2">
      <c r="A27" s="35" t="s">
        <v>0</v>
      </c>
      <c r="B27" s="36"/>
      <c r="C27" s="103">
        <f>$C$9</f>
        <v>660304.75</v>
      </c>
      <c r="D27" s="103">
        <f>'M.V. CyL'!D55</f>
        <v>389633</v>
      </c>
      <c r="Q27" s="61"/>
      <c r="T27" s="61"/>
      <c r="U27" s="61"/>
      <c r="V27" s="61"/>
    </row>
    <row r="28" spans="1:22" x14ac:dyDescent="0.2">
      <c r="A28" s="38" t="s">
        <v>199</v>
      </c>
      <c r="B28" s="39"/>
      <c r="C28" s="89">
        <f>$C$10</f>
        <v>514103.41666666669</v>
      </c>
      <c r="D28" s="89">
        <f>'M.V. CyL'!D56</f>
        <v>340961</v>
      </c>
      <c r="Q28" s="61"/>
    </row>
    <row r="29" spans="1:22" x14ac:dyDescent="0.2">
      <c r="A29" s="38" t="s">
        <v>200</v>
      </c>
      <c r="B29" s="39"/>
      <c r="C29" s="89">
        <f>$C$11</f>
        <v>146201.33333333334</v>
      </c>
      <c r="D29" s="89">
        <f>'M.V. CyL'!D57</f>
        <v>48672</v>
      </c>
      <c r="Q29" s="61"/>
    </row>
    <row r="30" spans="1:22" x14ac:dyDescent="0.2">
      <c r="A30" s="41" t="s">
        <v>201</v>
      </c>
      <c r="B30" s="42"/>
      <c r="C30" s="104">
        <f>$C$12</f>
        <v>1093619.25</v>
      </c>
      <c r="D30" s="104">
        <f>'M.V. CyL'!D58</f>
        <v>625001</v>
      </c>
      <c r="Q30" s="61"/>
    </row>
    <row r="31" spans="1:22" x14ac:dyDescent="0.2">
      <c r="A31" s="38" t="s">
        <v>202</v>
      </c>
      <c r="B31" s="39"/>
      <c r="C31" s="89">
        <f>$C$13</f>
        <v>883247.5</v>
      </c>
      <c r="D31" s="89">
        <f>'M.V. CyL'!D59</f>
        <v>547579</v>
      </c>
      <c r="Q31" s="61"/>
    </row>
    <row r="32" spans="1:22" x14ac:dyDescent="0.2">
      <c r="A32" s="38" t="s">
        <v>203</v>
      </c>
      <c r="B32" s="39"/>
      <c r="C32" s="89">
        <f>$C$14</f>
        <v>210371.75</v>
      </c>
      <c r="D32" s="89">
        <f>'M.V. CyL'!D60</f>
        <v>77422</v>
      </c>
      <c r="Q32" s="61"/>
    </row>
    <row r="33" spans="1:18" x14ac:dyDescent="0.2">
      <c r="A33" s="41" t="s">
        <v>66</v>
      </c>
      <c r="B33" s="42"/>
      <c r="C33" s="105">
        <f>$C$15</f>
        <v>0.24547777409166663</v>
      </c>
      <c r="D33" s="105">
        <f>'M.V. CyL'!D61</f>
        <v>0.18649809470000001</v>
      </c>
      <c r="Q33" s="61"/>
    </row>
    <row r="34" spans="1:18" x14ac:dyDescent="0.2">
      <c r="A34" s="45" t="s">
        <v>3</v>
      </c>
      <c r="B34" s="46"/>
      <c r="C34" s="106">
        <f>$C$16</f>
        <v>1.6470776485228</v>
      </c>
      <c r="D34" s="106">
        <f>'M.V. CyL'!D62</f>
        <v>1.6040761434477999</v>
      </c>
      <c r="E34" s="78"/>
      <c r="Q34" s="61"/>
    </row>
    <row r="35" spans="1:18" x14ac:dyDescent="0.2">
      <c r="A35" s="49" t="s">
        <v>184</v>
      </c>
      <c r="B35" s="50"/>
      <c r="C35" s="107">
        <f>$C$17</f>
        <v>1.6981135831740666</v>
      </c>
      <c r="D35" s="107">
        <f>'M.V. CyL'!D63</f>
        <v>1.6059871950164</v>
      </c>
      <c r="E35" s="78"/>
      <c r="Q35" s="61"/>
    </row>
    <row r="36" spans="1:18" ht="13.5" thickBot="1" x14ac:dyDescent="0.25">
      <c r="A36" s="52" t="s">
        <v>185</v>
      </c>
      <c r="B36" s="53"/>
      <c r="C36" s="93">
        <f>$C$18</f>
        <v>1.4779164762144579</v>
      </c>
      <c r="D36" s="93">
        <f>'M.V. CyL'!D64</f>
        <v>1.5906886916502001</v>
      </c>
      <c r="E36" s="78"/>
      <c r="Q36" s="61"/>
    </row>
    <row r="37" spans="1:18" x14ac:dyDescent="0.2">
      <c r="Q37" s="61"/>
    </row>
    <row r="38" spans="1:18" x14ac:dyDescent="0.2">
      <c r="Q38" s="61"/>
    </row>
    <row r="39" spans="1:18" x14ac:dyDescent="0.2">
      <c r="Q39" s="61"/>
    </row>
    <row r="42" spans="1:18" ht="13.5" thickBot="1" x14ac:dyDescent="0.25"/>
    <row r="43" spans="1:18" ht="16.5" thickBot="1" x14ac:dyDescent="0.3">
      <c r="A43" s="76" t="s">
        <v>47</v>
      </c>
      <c r="C43" s="99" t="s">
        <v>198</v>
      </c>
      <c r="D43" s="100"/>
    </row>
    <row r="44" spans="1:18" ht="13.5" thickBot="1" x14ac:dyDescent="0.25">
      <c r="A44" s="77"/>
      <c r="B44" s="77"/>
      <c r="C44" s="101" t="s">
        <v>65</v>
      </c>
      <c r="D44" s="101" t="s">
        <v>47</v>
      </c>
    </row>
    <row r="45" spans="1:18" x14ac:dyDescent="0.2">
      <c r="A45" s="35" t="s">
        <v>0</v>
      </c>
      <c r="B45" s="36"/>
      <c r="C45" s="103">
        <f>$C$9</f>
        <v>660304.75</v>
      </c>
      <c r="D45" s="103">
        <f>'M.V. CyL'!E55</f>
        <v>449376</v>
      </c>
      <c r="Q45" s="61"/>
      <c r="R45" s="62"/>
    </row>
    <row r="46" spans="1:18" x14ac:dyDescent="0.2">
      <c r="A46" s="38" t="s">
        <v>199</v>
      </c>
      <c r="B46" s="39"/>
      <c r="C46" s="89">
        <f>$C$10</f>
        <v>514103.41666666669</v>
      </c>
      <c r="D46" s="89">
        <f>'M.V. CyL'!E56</f>
        <v>375955</v>
      </c>
      <c r="Q46" s="61"/>
      <c r="R46" s="62"/>
    </row>
    <row r="47" spans="1:18" x14ac:dyDescent="0.2">
      <c r="A47" s="38" t="s">
        <v>200</v>
      </c>
      <c r="B47" s="39"/>
      <c r="C47" s="89">
        <f>$C$11</f>
        <v>146201.33333333334</v>
      </c>
      <c r="D47" s="89">
        <f>'M.V. CyL'!E57</f>
        <v>73421</v>
      </c>
      <c r="Q47" s="61"/>
      <c r="R47" s="62"/>
    </row>
    <row r="48" spans="1:18" x14ac:dyDescent="0.2">
      <c r="A48" s="41" t="s">
        <v>201</v>
      </c>
      <c r="B48" s="42"/>
      <c r="C48" s="104">
        <f>$C$12</f>
        <v>1093619.25</v>
      </c>
      <c r="D48" s="104">
        <f>'M.V. CyL'!E58</f>
        <v>733247</v>
      </c>
      <c r="Q48" s="61"/>
      <c r="R48" s="62"/>
    </row>
    <row r="49" spans="1:18" x14ac:dyDescent="0.2">
      <c r="A49" s="38" t="s">
        <v>202</v>
      </c>
      <c r="B49" s="39"/>
      <c r="C49" s="89">
        <f>$C$13</f>
        <v>883247.5</v>
      </c>
      <c r="D49" s="89">
        <f>'M.V. CyL'!E59</f>
        <v>624783</v>
      </c>
      <c r="Q49" s="61"/>
      <c r="R49" s="62"/>
    </row>
    <row r="50" spans="1:18" x14ac:dyDescent="0.2">
      <c r="A50" s="38" t="s">
        <v>203</v>
      </c>
      <c r="B50" s="39"/>
      <c r="C50" s="89">
        <f>$C$14</f>
        <v>210371.75</v>
      </c>
      <c r="D50" s="89">
        <f>'M.V. CyL'!E60</f>
        <v>108464</v>
      </c>
      <c r="Q50" s="61"/>
      <c r="R50" s="62"/>
    </row>
    <row r="51" spans="1:18" x14ac:dyDescent="0.2">
      <c r="A51" s="41" t="s">
        <v>66</v>
      </c>
      <c r="B51" s="42"/>
      <c r="C51" s="105">
        <f>$C$15</f>
        <v>0.24547777409166663</v>
      </c>
      <c r="D51" s="105">
        <f>'M.V. CyL'!E61</f>
        <v>0.1781775649</v>
      </c>
      <c r="Q51" s="61"/>
      <c r="R51" s="62"/>
    </row>
    <row r="52" spans="1:18" x14ac:dyDescent="0.2">
      <c r="A52" s="45" t="s">
        <v>3</v>
      </c>
      <c r="B52" s="46"/>
      <c r="C52" s="106">
        <f>$C$16</f>
        <v>1.6470776485228</v>
      </c>
      <c r="D52" s="106">
        <f>'M.V. CyL'!E62</f>
        <v>1.6317004023357</v>
      </c>
      <c r="E52" s="17"/>
      <c r="Q52" s="61"/>
      <c r="R52" s="62"/>
    </row>
    <row r="53" spans="1:18" x14ac:dyDescent="0.2">
      <c r="A53" s="49" t="s">
        <v>184</v>
      </c>
      <c r="B53" s="50"/>
      <c r="C53" s="107">
        <f>$C$17</f>
        <v>1.6981135831740666</v>
      </c>
      <c r="D53" s="107">
        <f>'M.V. CyL'!E63</f>
        <v>1.6618558072109999</v>
      </c>
      <c r="Q53" s="61"/>
      <c r="R53" s="62"/>
    </row>
    <row r="54" spans="1:18" ht="13.5" thickBot="1" x14ac:dyDescent="0.25">
      <c r="A54" s="52" t="s">
        <v>185</v>
      </c>
      <c r="B54" s="53"/>
      <c r="C54" s="93">
        <f>$C$18</f>
        <v>1.4779164762144579</v>
      </c>
      <c r="D54" s="93">
        <f>'M.V. CyL'!E64</f>
        <v>1.4772885141853001</v>
      </c>
      <c r="Q54" s="61"/>
      <c r="R54" s="62"/>
    </row>
    <row r="60" spans="1:18" ht="13.5" thickBot="1" x14ac:dyDescent="0.25"/>
    <row r="61" spans="1:18" ht="16.5" thickBot="1" x14ac:dyDescent="0.3">
      <c r="A61" s="76" t="s">
        <v>48</v>
      </c>
      <c r="C61" s="99" t="s">
        <v>198</v>
      </c>
      <c r="D61" s="100"/>
    </row>
    <row r="62" spans="1:18" ht="13.5" thickBot="1" x14ac:dyDescent="0.25">
      <c r="A62" s="77"/>
      <c r="B62" s="77"/>
      <c r="C62" s="101" t="s">
        <v>65</v>
      </c>
      <c r="D62" s="101" t="s">
        <v>48</v>
      </c>
    </row>
    <row r="63" spans="1:18" x14ac:dyDescent="0.2">
      <c r="A63" s="35" t="s">
        <v>0</v>
      </c>
      <c r="B63" s="36"/>
      <c r="C63" s="103">
        <f>$C$9</f>
        <v>660304.75</v>
      </c>
      <c r="D63" s="103">
        <f>'M.V. CyL'!F55</f>
        <v>681947</v>
      </c>
      <c r="R63" s="62"/>
    </row>
    <row r="64" spans="1:18" x14ac:dyDescent="0.2">
      <c r="A64" s="38" t="s">
        <v>199</v>
      </c>
      <c r="B64" s="39"/>
      <c r="C64" s="89">
        <f>$C$10</f>
        <v>514103.41666666669</v>
      </c>
      <c r="D64" s="89">
        <f>'M.V. CyL'!F56</f>
        <v>559927</v>
      </c>
      <c r="R64" s="62"/>
    </row>
    <row r="65" spans="1:18" x14ac:dyDescent="0.2">
      <c r="A65" s="38" t="s">
        <v>200</v>
      </c>
      <c r="B65" s="39"/>
      <c r="C65" s="89">
        <f>$C$11</f>
        <v>146201.33333333334</v>
      </c>
      <c r="D65" s="89">
        <f>'M.V. CyL'!F57</f>
        <v>122020</v>
      </c>
      <c r="R65" s="62"/>
    </row>
    <row r="66" spans="1:18" x14ac:dyDescent="0.2">
      <c r="A66" s="41" t="s">
        <v>201</v>
      </c>
      <c r="B66" s="42"/>
      <c r="C66" s="104">
        <f>$C$12</f>
        <v>1093619.25</v>
      </c>
      <c r="D66" s="104">
        <f>'M.V. CyL'!F58</f>
        <v>1160823</v>
      </c>
      <c r="R66" s="62"/>
    </row>
    <row r="67" spans="1:18" x14ac:dyDescent="0.2">
      <c r="A67" s="38" t="s">
        <v>202</v>
      </c>
      <c r="B67" s="39"/>
      <c r="C67" s="89">
        <f>$C$13</f>
        <v>883247.5</v>
      </c>
      <c r="D67" s="89">
        <f>'M.V. CyL'!F59</f>
        <v>975080</v>
      </c>
      <c r="R67" s="62"/>
    </row>
    <row r="68" spans="1:18" x14ac:dyDescent="0.2">
      <c r="A68" s="38" t="s">
        <v>203</v>
      </c>
      <c r="B68" s="39"/>
      <c r="C68" s="89">
        <f>$C$14</f>
        <v>210371.75</v>
      </c>
      <c r="D68" s="89">
        <f>'M.V. CyL'!F60</f>
        <v>185743</v>
      </c>
      <c r="E68" s="17"/>
      <c r="R68" s="62"/>
    </row>
    <row r="69" spans="1:18" x14ac:dyDescent="0.2">
      <c r="A69" s="41" t="s">
        <v>66</v>
      </c>
      <c r="B69" s="42"/>
      <c r="C69" s="105">
        <f>$C$15</f>
        <v>0.24547777409166663</v>
      </c>
      <c r="D69" s="105">
        <f>'M.V. CyL'!F61</f>
        <v>0.25785985719999999</v>
      </c>
      <c r="R69" s="62"/>
    </row>
    <row r="70" spans="1:18" x14ac:dyDescent="0.2">
      <c r="A70" s="45" t="s">
        <v>3</v>
      </c>
      <c r="B70" s="46"/>
      <c r="C70" s="106">
        <f>$C$16</f>
        <v>1.6470776485228</v>
      </c>
      <c r="D70" s="106">
        <f>'M.V. CyL'!F62</f>
        <v>1.7022187941292</v>
      </c>
      <c r="R70" s="62"/>
    </row>
    <row r="71" spans="1:18" x14ac:dyDescent="0.2">
      <c r="A71" s="49" t="s">
        <v>184</v>
      </c>
      <c r="B71" s="50"/>
      <c r="C71" s="107">
        <f>$C$17</f>
        <v>1.6981135831740666</v>
      </c>
      <c r="D71" s="107">
        <f>'M.V. CyL'!F63</f>
        <v>1.7414412950260001</v>
      </c>
      <c r="R71" s="62"/>
    </row>
    <row r="72" spans="1:18" ht="13.5" thickBot="1" x14ac:dyDescent="0.25">
      <c r="A72" s="52" t="s">
        <v>185</v>
      </c>
      <c r="B72" s="53"/>
      <c r="C72" s="93">
        <f>$C$18</f>
        <v>1.4779164762144579</v>
      </c>
      <c r="D72" s="93">
        <f>'M.V. CyL'!F64</f>
        <v>1.5222340599902</v>
      </c>
      <c r="R72" s="62"/>
    </row>
    <row r="78" spans="1:18" ht="13.5" thickBot="1" x14ac:dyDescent="0.25"/>
    <row r="79" spans="1:18" ht="16.5" thickBot="1" x14ac:dyDescent="0.3">
      <c r="A79" s="76" t="s">
        <v>49</v>
      </c>
      <c r="C79" s="99" t="s">
        <v>198</v>
      </c>
      <c r="D79" s="100"/>
    </row>
    <row r="80" spans="1:18" ht="13.5" thickBot="1" x14ac:dyDescent="0.25">
      <c r="A80" s="77"/>
      <c r="B80" s="77"/>
      <c r="C80" s="101" t="s">
        <v>65</v>
      </c>
      <c r="D80" s="101" t="s">
        <v>49</v>
      </c>
    </row>
    <row r="81" spans="1:18" x14ac:dyDescent="0.2">
      <c r="A81" s="35" t="s">
        <v>0</v>
      </c>
      <c r="B81" s="36"/>
      <c r="C81" s="103">
        <f>$C$9</f>
        <v>660304.75</v>
      </c>
      <c r="D81" s="103">
        <f>'M.V. CyL'!G55</f>
        <v>692687</v>
      </c>
      <c r="Q81" s="61"/>
      <c r="R81" s="62"/>
    </row>
    <row r="82" spans="1:18" x14ac:dyDescent="0.2">
      <c r="A82" s="38" t="s">
        <v>199</v>
      </c>
      <c r="B82" s="39"/>
      <c r="C82" s="89">
        <f>$C$10</f>
        <v>514103.41666666669</v>
      </c>
      <c r="D82" s="89">
        <f>'M.V. CyL'!G56</f>
        <v>509552</v>
      </c>
      <c r="Q82" s="61"/>
      <c r="R82" s="62"/>
    </row>
    <row r="83" spans="1:18" x14ac:dyDescent="0.2">
      <c r="A83" s="38" t="s">
        <v>200</v>
      </c>
      <c r="B83" s="39"/>
      <c r="C83" s="89">
        <f>$C$11</f>
        <v>146201.33333333334</v>
      </c>
      <c r="D83" s="89">
        <f>'M.V. CyL'!G57</f>
        <v>183135</v>
      </c>
      <c r="Q83" s="61"/>
      <c r="R83" s="62"/>
    </row>
    <row r="84" spans="1:18" x14ac:dyDescent="0.2">
      <c r="A84" s="41" t="s">
        <v>201</v>
      </c>
      <c r="B84" s="42"/>
      <c r="C84" s="104">
        <f>$C$12</f>
        <v>1093619.25</v>
      </c>
      <c r="D84" s="104">
        <f>'M.V. CyL'!G58</f>
        <v>1125964</v>
      </c>
      <c r="Q84" s="61"/>
      <c r="R84" s="62"/>
    </row>
    <row r="85" spans="1:18" x14ac:dyDescent="0.2">
      <c r="A85" s="38" t="s">
        <v>202</v>
      </c>
      <c r="B85" s="39"/>
      <c r="C85" s="89">
        <f>$C$13</f>
        <v>883247.5</v>
      </c>
      <c r="D85" s="89">
        <f>'M.V. CyL'!G59</f>
        <v>858144</v>
      </c>
      <c r="E85" s="17"/>
      <c r="Q85" s="61"/>
      <c r="R85" s="62"/>
    </row>
    <row r="86" spans="1:18" x14ac:dyDescent="0.2">
      <c r="A86" s="38" t="s">
        <v>203</v>
      </c>
      <c r="B86" s="39"/>
      <c r="C86" s="89">
        <f>$C$14</f>
        <v>210371.75</v>
      </c>
      <c r="D86" s="89">
        <f>'M.V. CyL'!G60</f>
        <v>267820</v>
      </c>
      <c r="Q86" s="61"/>
      <c r="R86" s="62"/>
    </row>
    <row r="87" spans="1:18" x14ac:dyDescent="0.2">
      <c r="A87" s="41" t="s">
        <v>66</v>
      </c>
      <c r="B87" s="42"/>
      <c r="C87" s="105">
        <f>$C$15</f>
        <v>0.24547777409166663</v>
      </c>
      <c r="D87" s="105">
        <f>'M.V. CyL'!G61</f>
        <v>0.24054546569999999</v>
      </c>
      <c r="Q87" s="61"/>
      <c r="R87" s="62"/>
    </row>
    <row r="88" spans="1:18" x14ac:dyDescent="0.2">
      <c r="A88" s="45" t="s">
        <v>3</v>
      </c>
      <c r="B88" s="46"/>
      <c r="C88" s="106">
        <f>$C$16</f>
        <v>1.6470776485228</v>
      </c>
      <c r="D88" s="106">
        <f>'M.V. CyL'!G62</f>
        <v>1.6255018500419001</v>
      </c>
      <c r="Q88" s="61"/>
      <c r="R88" s="62"/>
    </row>
    <row r="89" spans="1:18" x14ac:dyDescent="0.2">
      <c r="A89" s="49" t="s">
        <v>184</v>
      </c>
      <c r="B89" s="50"/>
      <c r="C89" s="107">
        <f>$C$17</f>
        <v>1.6981135831740666</v>
      </c>
      <c r="D89" s="107">
        <f>'M.V. CyL'!G63</f>
        <v>1.6841146732815999</v>
      </c>
      <c r="Q89" s="61"/>
      <c r="R89" s="62"/>
    </row>
    <row r="90" spans="1:18" ht="13.5" thickBot="1" x14ac:dyDescent="0.25">
      <c r="A90" s="52" t="s">
        <v>185</v>
      </c>
      <c r="B90" s="53"/>
      <c r="C90" s="93">
        <f>$C$18</f>
        <v>1.4779164762144579</v>
      </c>
      <c r="D90" s="93">
        <f>'M.V. CyL'!G64</f>
        <v>1.4624184344882001</v>
      </c>
      <c r="Q90" s="61"/>
      <c r="R90" s="62"/>
    </row>
    <row r="96" spans="1:18" ht="13.5" thickBot="1" x14ac:dyDescent="0.25"/>
    <row r="97" spans="1:18" ht="16.5" thickBot="1" x14ac:dyDescent="0.3">
      <c r="A97" s="76" t="s">
        <v>50</v>
      </c>
      <c r="C97" s="99" t="s">
        <v>198</v>
      </c>
      <c r="D97" s="100"/>
    </row>
    <row r="98" spans="1:18" ht="13.5" thickBot="1" x14ac:dyDescent="0.25">
      <c r="A98" s="77"/>
      <c r="B98" s="77"/>
      <c r="C98" s="101" t="s">
        <v>65</v>
      </c>
      <c r="D98" s="101" t="s">
        <v>50</v>
      </c>
    </row>
    <row r="99" spans="1:18" x14ac:dyDescent="0.2">
      <c r="A99" s="35" t="s">
        <v>0</v>
      </c>
      <c r="B99" s="36"/>
      <c r="C99" s="103">
        <f>$C$9</f>
        <v>660304.75</v>
      </c>
      <c r="D99" s="103">
        <f>'M.V. CyL'!H55</f>
        <v>744246</v>
      </c>
      <c r="R99" s="62"/>
    </row>
    <row r="100" spans="1:18" x14ac:dyDescent="0.2">
      <c r="A100" s="38" t="s">
        <v>199</v>
      </c>
      <c r="B100" s="39"/>
      <c r="C100" s="89">
        <f>$C$10</f>
        <v>514103.41666666669</v>
      </c>
      <c r="D100" s="89">
        <f>'M.V. CyL'!H56</f>
        <v>546299</v>
      </c>
      <c r="R100" s="62"/>
    </row>
    <row r="101" spans="1:18" x14ac:dyDescent="0.2">
      <c r="A101" s="38" t="s">
        <v>200</v>
      </c>
      <c r="B101" s="39"/>
      <c r="C101" s="89">
        <f>$C$11</f>
        <v>146201.33333333334</v>
      </c>
      <c r="D101" s="89">
        <f>'M.V. CyL'!H57</f>
        <v>197947</v>
      </c>
      <c r="E101" s="17"/>
      <c r="R101" s="62"/>
    </row>
    <row r="102" spans="1:18" x14ac:dyDescent="0.2">
      <c r="A102" s="41" t="s">
        <v>201</v>
      </c>
      <c r="B102" s="42"/>
      <c r="C102" s="104">
        <f>$C$12</f>
        <v>1093619.25</v>
      </c>
      <c r="D102" s="104">
        <f>'M.V. CyL'!H58</f>
        <v>1219897</v>
      </c>
      <c r="R102" s="62"/>
    </row>
    <row r="103" spans="1:18" x14ac:dyDescent="0.2">
      <c r="A103" s="38" t="s">
        <v>202</v>
      </c>
      <c r="B103" s="39"/>
      <c r="C103" s="89">
        <f>$C$13</f>
        <v>883247.5</v>
      </c>
      <c r="D103" s="89">
        <f>'M.V. CyL'!H59</f>
        <v>928648</v>
      </c>
      <c r="R103" s="62"/>
    </row>
    <row r="104" spans="1:18" x14ac:dyDescent="0.2">
      <c r="A104" s="38" t="s">
        <v>203</v>
      </c>
      <c r="B104" s="39"/>
      <c r="C104" s="89">
        <f>$C$14</f>
        <v>210371.75</v>
      </c>
      <c r="D104" s="89">
        <f>'M.V. CyL'!H60</f>
        <v>291249</v>
      </c>
      <c r="R104" s="62"/>
    </row>
    <row r="105" spans="1:18" x14ac:dyDescent="0.2">
      <c r="A105" s="41" t="s">
        <v>66</v>
      </c>
      <c r="B105" s="42"/>
      <c r="C105" s="105">
        <f>$C$15</f>
        <v>0.24547777409166663</v>
      </c>
      <c r="D105" s="105">
        <f>'M.V. CyL'!H61</f>
        <v>0.25981813970000001</v>
      </c>
      <c r="R105" s="62"/>
    </row>
    <row r="106" spans="1:18" x14ac:dyDescent="0.2">
      <c r="A106" s="45" t="s">
        <v>3</v>
      </c>
      <c r="B106" s="46"/>
      <c r="C106" s="106">
        <f>$C$16</f>
        <v>1.6470776485228</v>
      </c>
      <c r="D106" s="106">
        <f>'M.V. CyL'!H62</f>
        <v>1.6391045433902001</v>
      </c>
      <c r="R106" s="62"/>
    </row>
    <row r="107" spans="1:18" x14ac:dyDescent="0.2">
      <c r="A107" s="49" t="s">
        <v>184</v>
      </c>
      <c r="B107" s="50"/>
      <c r="C107" s="107">
        <f>$C$17</f>
        <v>1.6981135831740666</v>
      </c>
      <c r="D107" s="107">
        <f>'M.V. CyL'!H63</f>
        <v>1.6998896208853</v>
      </c>
      <c r="R107" s="62"/>
    </row>
    <row r="108" spans="1:18" ht="13.5" thickBot="1" x14ac:dyDescent="0.25">
      <c r="A108" s="52" t="s">
        <v>185</v>
      </c>
      <c r="B108" s="53"/>
      <c r="C108" s="93">
        <f>$C$18</f>
        <v>1.4779164762144579</v>
      </c>
      <c r="D108" s="93">
        <f>'M.V. CyL'!H64</f>
        <v>1.4713483912359999</v>
      </c>
      <c r="R108" s="62"/>
    </row>
    <row r="109" spans="1:18" x14ac:dyDescent="0.2">
      <c r="C109" s="98"/>
    </row>
    <row r="114" spans="1:18" ht="13.5" thickBot="1" x14ac:dyDescent="0.25"/>
    <row r="115" spans="1:18" ht="16.5" thickBot="1" x14ac:dyDescent="0.3">
      <c r="A115" s="76" t="s">
        <v>51</v>
      </c>
      <c r="C115" s="99" t="s">
        <v>198</v>
      </c>
      <c r="D115" s="100"/>
    </row>
    <row r="116" spans="1:18" ht="13.5" thickBot="1" x14ac:dyDescent="0.25">
      <c r="A116" s="77"/>
      <c r="B116" s="77"/>
      <c r="C116" s="101" t="s">
        <v>65</v>
      </c>
      <c r="D116" s="101" t="s">
        <v>51</v>
      </c>
    </row>
    <row r="117" spans="1:18" x14ac:dyDescent="0.2">
      <c r="A117" s="35" t="s">
        <v>0</v>
      </c>
      <c r="B117" s="36"/>
      <c r="C117" s="103">
        <f>$C$9</f>
        <v>660304.75</v>
      </c>
      <c r="D117" s="103">
        <f>'M.V. CyL'!I55</f>
        <v>862818</v>
      </c>
      <c r="Q117" s="61"/>
      <c r="R117" s="62"/>
    </row>
    <row r="118" spans="1:18" x14ac:dyDescent="0.2">
      <c r="A118" s="38" t="s">
        <v>199</v>
      </c>
      <c r="B118" s="39"/>
      <c r="C118" s="89">
        <f>$C$10</f>
        <v>514103.41666666669</v>
      </c>
      <c r="D118" s="89">
        <f>'M.V. CyL'!I56</f>
        <v>637832</v>
      </c>
      <c r="Q118" s="61"/>
      <c r="R118" s="62"/>
    </row>
    <row r="119" spans="1:18" x14ac:dyDescent="0.2">
      <c r="A119" s="38" t="s">
        <v>200</v>
      </c>
      <c r="B119" s="39"/>
      <c r="C119" s="89">
        <f>$C$11</f>
        <v>146201.33333333334</v>
      </c>
      <c r="D119" s="89">
        <f>'M.V. CyL'!I57</f>
        <v>224986</v>
      </c>
      <c r="E119" s="17"/>
      <c r="Q119" s="61"/>
      <c r="R119" s="62"/>
    </row>
    <row r="120" spans="1:18" x14ac:dyDescent="0.2">
      <c r="A120" s="41" t="s">
        <v>201</v>
      </c>
      <c r="B120" s="42"/>
      <c r="C120" s="104">
        <f>$C$12</f>
        <v>1093619.25</v>
      </c>
      <c r="D120" s="104">
        <f>'M.V. CyL'!I58</f>
        <v>1443163</v>
      </c>
      <c r="Q120" s="61"/>
      <c r="R120" s="62"/>
    </row>
    <row r="121" spans="1:18" x14ac:dyDescent="0.2">
      <c r="A121" s="38" t="s">
        <v>202</v>
      </c>
      <c r="B121" s="39"/>
      <c r="C121" s="89">
        <f>$C$13</f>
        <v>883247.5</v>
      </c>
      <c r="D121" s="89">
        <f>'M.V. CyL'!I59</f>
        <v>1134399</v>
      </c>
      <c r="Q121" s="61"/>
      <c r="R121" s="62"/>
    </row>
    <row r="122" spans="1:18" x14ac:dyDescent="0.2">
      <c r="A122" s="38" t="s">
        <v>203</v>
      </c>
      <c r="B122" s="39"/>
      <c r="C122" s="89">
        <f>$C$14</f>
        <v>210371.75</v>
      </c>
      <c r="D122" s="89">
        <f>'M.V. CyL'!I60</f>
        <v>308764</v>
      </c>
      <c r="Q122" s="61"/>
      <c r="R122" s="62"/>
    </row>
    <row r="123" spans="1:18" x14ac:dyDescent="0.2">
      <c r="A123" s="41" t="s">
        <v>66</v>
      </c>
      <c r="B123" s="42"/>
      <c r="C123" s="105">
        <f>$C$15</f>
        <v>0.24547777409166663</v>
      </c>
      <c r="D123" s="105">
        <f>'M.V. CyL'!I61</f>
        <v>0.29158577740000002</v>
      </c>
      <c r="Q123" s="61"/>
      <c r="R123" s="62"/>
    </row>
    <row r="124" spans="1:18" x14ac:dyDescent="0.2">
      <c r="A124" s="45" t="s">
        <v>3</v>
      </c>
      <c r="B124" s="46"/>
      <c r="C124" s="106">
        <f>$C$16</f>
        <v>1.6470776485228</v>
      </c>
      <c r="D124" s="106">
        <f>'M.V. CyL'!I62</f>
        <v>1.6726157776032</v>
      </c>
      <c r="Q124" s="61"/>
      <c r="R124" s="62"/>
    </row>
    <row r="125" spans="1:18" x14ac:dyDescent="0.2">
      <c r="A125" s="49" t="s">
        <v>184</v>
      </c>
      <c r="B125" s="50"/>
      <c r="C125" s="107">
        <f>$C$17</f>
        <v>1.6981135831740666</v>
      </c>
      <c r="D125" s="107">
        <f>'M.V. CyL'!I63</f>
        <v>1.7785231847884999</v>
      </c>
      <c r="Q125" s="61"/>
      <c r="R125" s="62"/>
    </row>
    <row r="126" spans="1:18" ht="13.5" thickBot="1" x14ac:dyDescent="0.25">
      <c r="A126" s="52" t="s">
        <v>185</v>
      </c>
      <c r="B126" s="53"/>
      <c r="C126" s="93">
        <f>$C$18</f>
        <v>1.4779164762144579</v>
      </c>
      <c r="D126" s="93">
        <f>'M.V. CyL'!I64</f>
        <v>1.3723698363454</v>
      </c>
      <c r="Q126" s="61"/>
      <c r="R126" s="62"/>
    </row>
    <row r="132" spans="1:18" ht="13.5" thickBot="1" x14ac:dyDescent="0.25"/>
    <row r="133" spans="1:18" ht="16.5" thickBot="1" x14ac:dyDescent="0.3">
      <c r="A133" s="76" t="s">
        <v>52</v>
      </c>
      <c r="C133" s="99" t="s">
        <v>198</v>
      </c>
      <c r="D133" s="100"/>
    </row>
    <row r="134" spans="1:18" ht="13.5" thickBot="1" x14ac:dyDescent="0.25">
      <c r="A134" s="77"/>
      <c r="B134" s="77"/>
      <c r="C134" s="101" t="s">
        <v>65</v>
      </c>
      <c r="D134" s="101" t="s">
        <v>52</v>
      </c>
    </row>
    <row r="135" spans="1:18" x14ac:dyDescent="0.2">
      <c r="A135" s="35" t="s">
        <v>0</v>
      </c>
      <c r="B135" s="36"/>
      <c r="C135" s="103">
        <f>$C$9</f>
        <v>660304.75</v>
      </c>
      <c r="D135" s="103">
        <f>'M.V. CyL'!J55</f>
        <v>1247844</v>
      </c>
      <c r="R135" s="62"/>
    </row>
    <row r="136" spans="1:18" x14ac:dyDescent="0.2">
      <c r="A136" s="38" t="s">
        <v>199</v>
      </c>
      <c r="B136" s="39"/>
      <c r="C136" s="89">
        <f>$C$10</f>
        <v>514103.41666666669</v>
      </c>
      <c r="D136" s="89">
        <f>'M.V. CyL'!J56</f>
        <v>935989</v>
      </c>
      <c r="R136" s="62"/>
    </row>
    <row r="137" spans="1:18" x14ac:dyDescent="0.2">
      <c r="A137" s="38" t="s">
        <v>200</v>
      </c>
      <c r="B137" s="39"/>
      <c r="C137" s="89">
        <f>$C$11</f>
        <v>146201.33333333334</v>
      </c>
      <c r="D137" s="89">
        <f>'M.V. CyL'!J57</f>
        <v>311855</v>
      </c>
      <c r="E137" s="17"/>
      <c r="R137" s="62"/>
    </row>
    <row r="138" spans="1:18" x14ac:dyDescent="0.2">
      <c r="A138" s="41" t="s">
        <v>201</v>
      </c>
      <c r="B138" s="42"/>
      <c r="C138" s="104">
        <f>$C$12</f>
        <v>1093619.25</v>
      </c>
      <c r="D138" s="104">
        <f>'M.V. CyL'!J58</f>
        <v>2171143</v>
      </c>
      <c r="R138" s="62"/>
    </row>
    <row r="139" spans="1:18" x14ac:dyDescent="0.2">
      <c r="A139" s="38" t="s">
        <v>202</v>
      </c>
      <c r="B139" s="39"/>
      <c r="C139" s="89">
        <f>$C$13</f>
        <v>883247.5</v>
      </c>
      <c r="D139" s="89">
        <f>'M.V. CyL'!J59</f>
        <v>1740821</v>
      </c>
      <c r="R139" s="62"/>
    </row>
    <row r="140" spans="1:18" x14ac:dyDescent="0.2">
      <c r="A140" s="38" t="s">
        <v>203</v>
      </c>
      <c r="B140" s="39"/>
      <c r="C140" s="89">
        <f>$C$14</f>
        <v>210371.75</v>
      </c>
      <c r="D140" s="89">
        <f>'M.V. CyL'!J60</f>
        <v>430322</v>
      </c>
      <c r="R140" s="62"/>
    </row>
    <row r="141" spans="1:18" x14ac:dyDescent="0.2">
      <c r="A141" s="41" t="s">
        <v>66</v>
      </c>
      <c r="B141" s="42"/>
      <c r="C141" s="105">
        <f>$C$15</f>
        <v>0.24547777409166663</v>
      </c>
      <c r="D141" s="105">
        <f>'M.V. CyL'!J61</f>
        <v>0.4209942176</v>
      </c>
      <c r="R141" s="62"/>
    </row>
    <row r="142" spans="1:18" x14ac:dyDescent="0.2">
      <c r="A142" s="45" t="s">
        <v>3</v>
      </c>
      <c r="B142" s="46"/>
      <c r="C142" s="106">
        <f>$C$16</f>
        <v>1.6470776485228</v>
      </c>
      <c r="D142" s="106">
        <f>'M.V. CyL'!J62</f>
        <v>1.7399154060924</v>
      </c>
      <c r="R142" s="62"/>
    </row>
    <row r="143" spans="1:18" x14ac:dyDescent="0.2">
      <c r="A143" s="49" t="s">
        <v>184</v>
      </c>
      <c r="B143" s="50"/>
      <c r="C143" s="107">
        <f>$C$17</f>
        <v>1.6981135831740666</v>
      </c>
      <c r="D143" s="107">
        <f>'M.V. CyL'!J63</f>
        <v>1.8598733532125</v>
      </c>
      <c r="R143" s="62"/>
    </row>
    <row r="144" spans="1:18" ht="13.5" thickBot="1" x14ac:dyDescent="0.25">
      <c r="A144" s="52" t="s">
        <v>185</v>
      </c>
      <c r="B144" s="53"/>
      <c r="C144" s="93">
        <f>$C$18</f>
        <v>1.4779164762144579</v>
      </c>
      <c r="D144" s="93">
        <f>'M.V. CyL'!J64</f>
        <v>1.3798784691603001</v>
      </c>
      <c r="R144" s="62"/>
    </row>
    <row r="150" spans="1:18" ht="13.5" thickBot="1" x14ac:dyDescent="0.25"/>
    <row r="151" spans="1:18" ht="16.5" thickBot="1" x14ac:dyDescent="0.3">
      <c r="A151" s="76" t="s">
        <v>53</v>
      </c>
      <c r="C151" s="99" t="s">
        <v>198</v>
      </c>
      <c r="D151" s="100"/>
    </row>
    <row r="152" spans="1:18" ht="13.5" thickBot="1" x14ac:dyDescent="0.25">
      <c r="A152" s="77"/>
      <c r="B152" s="77"/>
      <c r="C152" s="101" t="s">
        <v>65</v>
      </c>
      <c r="D152" s="101" t="s">
        <v>53</v>
      </c>
    </row>
    <row r="153" spans="1:18" x14ac:dyDescent="0.2">
      <c r="A153" s="35" t="s">
        <v>0</v>
      </c>
      <c r="B153" s="36"/>
      <c r="C153" s="103">
        <f>$C$9</f>
        <v>660304.75</v>
      </c>
      <c r="D153" s="103">
        <f>'M.V. CyL'!K55</f>
        <v>805617</v>
      </c>
      <c r="Q153" s="61"/>
      <c r="R153" s="62"/>
    </row>
    <row r="154" spans="1:18" x14ac:dyDescent="0.2">
      <c r="A154" s="38" t="s">
        <v>199</v>
      </c>
      <c r="B154" s="39"/>
      <c r="C154" s="89">
        <f>$C$10</f>
        <v>514103.41666666669</v>
      </c>
      <c r="D154" s="89">
        <f>'M.V. CyL'!K56</f>
        <v>574083</v>
      </c>
      <c r="Q154" s="61"/>
      <c r="R154" s="62"/>
    </row>
    <row r="155" spans="1:18" x14ac:dyDescent="0.2">
      <c r="A155" s="38" t="s">
        <v>200</v>
      </c>
      <c r="B155" s="39"/>
      <c r="C155" s="89">
        <f>$C$11</f>
        <v>146201.33333333334</v>
      </c>
      <c r="D155" s="89">
        <f>'M.V. CyL'!K57</f>
        <v>231534</v>
      </c>
      <c r="Q155" s="61"/>
      <c r="R155" s="62"/>
    </row>
    <row r="156" spans="1:18" x14ac:dyDescent="0.2">
      <c r="A156" s="41" t="s">
        <v>201</v>
      </c>
      <c r="B156" s="42"/>
      <c r="C156" s="104">
        <f>$C$12</f>
        <v>1093619.25</v>
      </c>
      <c r="D156" s="104">
        <f>'M.V. CyL'!K58</f>
        <v>1273778</v>
      </c>
      <c r="Q156" s="61"/>
      <c r="R156" s="62"/>
    </row>
    <row r="157" spans="1:18" x14ac:dyDescent="0.2">
      <c r="A157" s="38" t="s">
        <v>202</v>
      </c>
      <c r="B157" s="39"/>
      <c r="C157" s="89">
        <f>$C$13</f>
        <v>883247.5</v>
      </c>
      <c r="D157" s="89">
        <f>'M.V. CyL'!K59</f>
        <v>961213</v>
      </c>
      <c r="Q157" s="61"/>
      <c r="R157" s="62"/>
    </row>
    <row r="158" spans="1:18" x14ac:dyDescent="0.2">
      <c r="A158" s="38" t="s">
        <v>203</v>
      </c>
      <c r="B158" s="39"/>
      <c r="C158" s="89">
        <f>$C$14</f>
        <v>210371.75</v>
      </c>
      <c r="D158" s="89">
        <f>'M.V. CyL'!K60</f>
        <v>312565</v>
      </c>
      <c r="Q158" s="61"/>
      <c r="R158" s="62"/>
    </row>
    <row r="159" spans="1:18" x14ac:dyDescent="0.2">
      <c r="A159" s="41" t="s">
        <v>66</v>
      </c>
      <c r="B159" s="42"/>
      <c r="C159" s="105">
        <f>$C$15</f>
        <v>0.24547777409166663</v>
      </c>
      <c r="D159" s="105">
        <f>'M.V. CyL'!K61</f>
        <v>0.2655880471</v>
      </c>
      <c r="Q159" s="61"/>
      <c r="R159" s="62"/>
    </row>
    <row r="160" spans="1:18" x14ac:dyDescent="0.2">
      <c r="A160" s="45" t="s">
        <v>3</v>
      </c>
      <c r="B160" s="46"/>
      <c r="C160" s="106">
        <f>$C$16</f>
        <v>1.6470776485228</v>
      </c>
      <c r="D160" s="106">
        <f>'M.V. CyL'!K62</f>
        <v>1.5811210538010001</v>
      </c>
      <c r="Q160" s="61"/>
      <c r="R160" s="62"/>
    </row>
    <row r="161" spans="1:18" x14ac:dyDescent="0.2">
      <c r="A161" s="49" t="s">
        <v>184</v>
      </c>
      <c r="B161" s="50"/>
      <c r="C161" s="107">
        <f>$C$17</f>
        <v>1.6981135831740666</v>
      </c>
      <c r="D161" s="107">
        <f>'M.V. CyL'!K63</f>
        <v>1.6743449988939001</v>
      </c>
      <c r="Q161" s="61"/>
      <c r="R161" s="62"/>
    </row>
    <row r="162" spans="1:18" ht="13.5" thickBot="1" x14ac:dyDescent="0.25">
      <c r="A162" s="52" t="s">
        <v>185</v>
      </c>
      <c r="B162" s="53"/>
      <c r="C162" s="93">
        <f>$C$18</f>
        <v>1.4779164762144579</v>
      </c>
      <c r="D162" s="93">
        <f>'M.V. CyL'!K64</f>
        <v>1.3499745177814</v>
      </c>
      <c r="Q162" s="61"/>
      <c r="R162" s="62"/>
    </row>
    <row r="168" spans="1:18" ht="13.5" thickBot="1" x14ac:dyDescent="0.25"/>
    <row r="169" spans="1:18" ht="16.5" thickBot="1" x14ac:dyDescent="0.3">
      <c r="A169" s="76" t="s">
        <v>54</v>
      </c>
      <c r="C169" s="99" t="s">
        <v>198</v>
      </c>
      <c r="D169" s="100"/>
    </row>
    <row r="170" spans="1:18" ht="13.5" thickBot="1" x14ac:dyDescent="0.25">
      <c r="A170" s="77"/>
      <c r="B170" s="77"/>
      <c r="C170" s="101" t="s">
        <v>65</v>
      </c>
      <c r="D170" s="101" t="s">
        <v>54</v>
      </c>
    </row>
    <row r="171" spans="1:18" x14ac:dyDescent="0.2">
      <c r="A171" s="35" t="s">
        <v>0</v>
      </c>
      <c r="B171" s="36"/>
      <c r="C171" s="103">
        <f>$C$9</f>
        <v>660304.75</v>
      </c>
      <c r="D171" s="103">
        <f>'M.V. CyL'!L55</f>
        <v>741718</v>
      </c>
      <c r="R171" s="62"/>
    </row>
    <row r="172" spans="1:18" x14ac:dyDescent="0.2">
      <c r="A172" s="38" t="s">
        <v>199</v>
      </c>
      <c r="B172" s="39"/>
      <c r="C172" s="89">
        <f>$C$10</f>
        <v>514103.41666666669</v>
      </c>
      <c r="D172" s="89">
        <f>'M.V. CyL'!L56</f>
        <v>579220</v>
      </c>
      <c r="R172" s="62"/>
    </row>
    <row r="173" spans="1:18" x14ac:dyDescent="0.2">
      <c r="A173" s="38" t="s">
        <v>200</v>
      </c>
      <c r="B173" s="39"/>
      <c r="C173" s="89">
        <f>$C$11</f>
        <v>146201.33333333334</v>
      </c>
      <c r="D173" s="89">
        <f>'M.V. CyL'!L57</f>
        <v>162498</v>
      </c>
      <c r="R173" s="62"/>
    </row>
    <row r="174" spans="1:18" x14ac:dyDescent="0.2">
      <c r="A174" s="41" t="s">
        <v>201</v>
      </c>
      <c r="B174" s="42"/>
      <c r="C174" s="104">
        <f>$C$12</f>
        <v>1093619.25</v>
      </c>
      <c r="D174" s="104">
        <f>'M.V. CyL'!L58</f>
        <v>1229946</v>
      </c>
      <c r="R174" s="62"/>
    </row>
    <row r="175" spans="1:18" x14ac:dyDescent="0.2">
      <c r="A175" s="38" t="s">
        <v>202</v>
      </c>
      <c r="B175" s="39"/>
      <c r="C175" s="89">
        <f>$C$13</f>
        <v>883247.5</v>
      </c>
      <c r="D175" s="89">
        <f>'M.V. CyL'!L59</f>
        <v>992652</v>
      </c>
      <c r="R175" s="62"/>
    </row>
    <row r="176" spans="1:18" x14ac:dyDescent="0.2">
      <c r="A176" s="38" t="s">
        <v>203</v>
      </c>
      <c r="B176" s="39"/>
      <c r="C176" s="89">
        <f>$C$14</f>
        <v>210371.75</v>
      </c>
      <c r="D176" s="89">
        <f>'M.V. CyL'!L60</f>
        <v>237294</v>
      </c>
      <c r="R176" s="62"/>
    </row>
    <row r="177" spans="1:18" x14ac:dyDescent="0.2">
      <c r="A177" s="41" t="s">
        <v>66</v>
      </c>
      <c r="B177" s="42"/>
      <c r="C177" s="105">
        <f>$C$15</f>
        <v>0.24547777409166663</v>
      </c>
      <c r="D177" s="105">
        <f>'M.V. CyL'!L61</f>
        <v>0.27483584519999998</v>
      </c>
      <c r="R177" s="62"/>
    </row>
    <row r="178" spans="1:18" x14ac:dyDescent="0.2">
      <c r="A178" s="45" t="s">
        <v>3</v>
      </c>
      <c r="B178" s="46"/>
      <c r="C178" s="106">
        <f>$C$16</f>
        <v>1.6470776485228</v>
      </c>
      <c r="D178" s="106">
        <f>'M.V. CyL'!L62</f>
        <v>1.6582393847796999</v>
      </c>
      <c r="R178" s="62"/>
    </row>
    <row r="179" spans="1:18" x14ac:dyDescent="0.2">
      <c r="A179" s="49" t="s">
        <v>184</v>
      </c>
      <c r="B179" s="50"/>
      <c r="C179" s="107">
        <f>$C$17</f>
        <v>1.6981135831740666</v>
      </c>
      <c r="D179" s="107">
        <f>'M.V. CyL'!L63</f>
        <v>1.7137736956597001</v>
      </c>
      <c r="R179" s="62"/>
    </row>
    <row r="180" spans="1:18" ht="13.5" thickBot="1" x14ac:dyDescent="0.25">
      <c r="A180" s="52" t="s">
        <v>185</v>
      </c>
      <c r="B180" s="53"/>
      <c r="C180" s="93">
        <f>$C$18</f>
        <v>1.4779164762144579</v>
      </c>
      <c r="D180" s="93">
        <f>'M.V. CyL'!L64</f>
        <v>1.4602887420152999</v>
      </c>
      <c r="R180" s="62"/>
    </row>
    <row r="186" spans="1:18" ht="13.5" thickBot="1" x14ac:dyDescent="0.25"/>
    <row r="187" spans="1:18" ht="16.5" thickBot="1" x14ac:dyDescent="0.3">
      <c r="A187" s="76" t="s">
        <v>55</v>
      </c>
      <c r="C187" s="99" t="s">
        <v>198</v>
      </c>
      <c r="D187" s="100"/>
    </row>
    <row r="188" spans="1:18" ht="13.5" thickBot="1" x14ac:dyDescent="0.25">
      <c r="A188" s="77"/>
      <c r="B188" s="77"/>
      <c r="C188" s="101" t="s">
        <v>65</v>
      </c>
      <c r="D188" s="101" t="s">
        <v>55</v>
      </c>
    </row>
    <row r="189" spans="1:18" x14ac:dyDescent="0.2">
      <c r="A189" s="35" t="s">
        <v>0</v>
      </c>
      <c r="B189" s="36"/>
      <c r="C189" s="103">
        <f>$C$9</f>
        <v>660304.75</v>
      </c>
      <c r="D189" s="103">
        <f>'M.V. CyL'!M55</f>
        <v>547819</v>
      </c>
      <c r="Q189" s="61"/>
      <c r="R189" s="62"/>
    </row>
    <row r="190" spans="1:18" x14ac:dyDescent="0.2">
      <c r="A190" s="38" t="s">
        <v>199</v>
      </c>
      <c r="B190" s="39"/>
      <c r="C190" s="89">
        <f>$C$10</f>
        <v>514103.41666666669</v>
      </c>
      <c r="D190" s="89">
        <f>'M.V. CyL'!M56</f>
        <v>466985</v>
      </c>
      <c r="Q190" s="61"/>
      <c r="R190" s="62"/>
    </row>
    <row r="191" spans="1:18" x14ac:dyDescent="0.2">
      <c r="A191" s="38" t="s">
        <v>200</v>
      </c>
      <c r="B191" s="39"/>
      <c r="C191" s="89">
        <f>$C$11</f>
        <v>146201.33333333334</v>
      </c>
      <c r="D191" s="89">
        <f>'M.V. CyL'!M57</f>
        <v>80834</v>
      </c>
      <c r="Q191" s="61"/>
      <c r="R191" s="62"/>
    </row>
    <row r="192" spans="1:18" x14ac:dyDescent="0.2">
      <c r="A192" s="41" t="s">
        <v>201</v>
      </c>
      <c r="B192" s="42"/>
      <c r="C192" s="104">
        <f>$C$12</f>
        <v>1093619.25</v>
      </c>
      <c r="D192" s="104">
        <f>'M.V. CyL'!M58</f>
        <v>869267</v>
      </c>
      <c r="Q192" s="61"/>
      <c r="R192" s="62"/>
    </row>
    <row r="193" spans="1:18" x14ac:dyDescent="0.2">
      <c r="A193" s="38" t="s">
        <v>202</v>
      </c>
      <c r="B193" s="39"/>
      <c r="C193" s="89">
        <f>$C$13</f>
        <v>883247.5</v>
      </c>
      <c r="D193" s="89">
        <f>'M.V. CyL'!M59</f>
        <v>747862</v>
      </c>
      <c r="Q193" s="61"/>
      <c r="R193" s="62"/>
    </row>
    <row r="194" spans="1:18" x14ac:dyDescent="0.2">
      <c r="A194" s="38" t="s">
        <v>203</v>
      </c>
      <c r="B194" s="39"/>
      <c r="C194" s="89">
        <f>$C$14</f>
        <v>210371.75</v>
      </c>
      <c r="D194" s="89">
        <f>'M.V. CyL'!M60</f>
        <v>121405</v>
      </c>
      <c r="Q194" s="61"/>
      <c r="R194" s="62"/>
    </row>
    <row r="195" spans="1:18" x14ac:dyDescent="0.2">
      <c r="A195" s="41" t="s">
        <v>66</v>
      </c>
      <c r="B195" s="42"/>
      <c r="C195" s="105">
        <f>$C$15</f>
        <v>0.24547777409166663</v>
      </c>
      <c r="D195" s="105">
        <f>'M.V. CyL'!M61</f>
        <v>0.21483782200000001</v>
      </c>
      <c r="Q195" s="61"/>
      <c r="R195" s="62"/>
    </row>
    <row r="196" spans="1:18" x14ac:dyDescent="0.2">
      <c r="A196" s="45" t="s">
        <v>3</v>
      </c>
      <c r="B196" s="46"/>
      <c r="C196" s="106">
        <f>$C$16</f>
        <v>1.6470776485228</v>
      </c>
      <c r="D196" s="106">
        <f>'M.V. CyL'!M62</f>
        <v>1.5867777495852</v>
      </c>
      <c r="Q196" s="61"/>
      <c r="R196" s="62"/>
    </row>
    <row r="197" spans="1:18" x14ac:dyDescent="0.2">
      <c r="A197" s="49" t="s">
        <v>184</v>
      </c>
      <c r="B197" s="50"/>
      <c r="C197" s="107">
        <f>$C$17</f>
        <v>1.6981135831740666</v>
      </c>
      <c r="D197" s="107">
        <f>'M.V. CyL'!M63</f>
        <v>1.6014689979336001</v>
      </c>
      <c r="Q197" s="61"/>
      <c r="R197" s="62"/>
    </row>
    <row r="198" spans="1:18" ht="13.5" thickBot="1" x14ac:dyDescent="0.25">
      <c r="A198" s="52" t="s">
        <v>185</v>
      </c>
      <c r="B198" s="53"/>
      <c r="C198" s="93">
        <f>$C$18</f>
        <v>1.4779164762144579</v>
      </c>
      <c r="D198" s="93">
        <f>'M.V. CyL'!M64</f>
        <v>1.5019051389267</v>
      </c>
      <c r="Q198" s="61"/>
      <c r="R198" s="62"/>
    </row>
    <row r="204" spans="1:18" ht="13.5" thickBot="1" x14ac:dyDescent="0.25"/>
    <row r="205" spans="1:18" ht="16.5" thickBot="1" x14ac:dyDescent="0.3">
      <c r="A205" s="76" t="s">
        <v>56</v>
      </c>
      <c r="C205" s="99" t="s">
        <v>198</v>
      </c>
      <c r="D205" s="100"/>
    </row>
    <row r="206" spans="1:18" ht="13.5" thickBot="1" x14ac:dyDescent="0.25">
      <c r="A206" s="77"/>
      <c r="B206" s="77"/>
      <c r="C206" s="101" t="s">
        <v>65</v>
      </c>
      <c r="D206" s="101" t="s">
        <v>56</v>
      </c>
    </row>
    <row r="207" spans="1:18" x14ac:dyDescent="0.2">
      <c r="A207" s="35" t="s">
        <v>0</v>
      </c>
      <c r="B207" s="36"/>
      <c r="C207" s="103">
        <f>$C$9</f>
        <v>660304.75</v>
      </c>
      <c r="D207" s="103">
        <f>'M.V. CyL'!N55</f>
        <v>478501</v>
      </c>
      <c r="Q207" s="61"/>
      <c r="R207" s="62"/>
    </row>
    <row r="208" spans="1:18" x14ac:dyDescent="0.2">
      <c r="A208" s="38" t="s">
        <v>199</v>
      </c>
      <c r="B208" s="39"/>
      <c r="C208" s="89">
        <f>$C$10</f>
        <v>514103.41666666669</v>
      </c>
      <c r="D208" s="89">
        <f>'M.V. CyL'!N56</f>
        <v>404429</v>
      </c>
      <c r="Q208" s="61"/>
      <c r="R208" s="62"/>
    </row>
    <row r="209" spans="1:18" x14ac:dyDescent="0.2">
      <c r="A209" s="38" t="s">
        <v>200</v>
      </c>
      <c r="B209" s="39"/>
      <c r="C209" s="89">
        <f>$C$11</f>
        <v>146201.33333333334</v>
      </c>
      <c r="D209" s="89">
        <f>'M.V. CyL'!N57</f>
        <v>74072</v>
      </c>
      <c r="Q209" s="61"/>
      <c r="R209" s="62"/>
    </row>
    <row r="210" spans="1:18" x14ac:dyDescent="0.2">
      <c r="A210" s="41" t="s">
        <v>201</v>
      </c>
      <c r="B210" s="42"/>
      <c r="C210" s="104">
        <f>$C$12</f>
        <v>1093619.25</v>
      </c>
      <c r="D210" s="104">
        <f>'M.V. CyL'!N58</f>
        <v>815320</v>
      </c>
      <c r="Q210" s="61"/>
      <c r="R210" s="62"/>
    </row>
    <row r="211" spans="1:18" x14ac:dyDescent="0.2">
      <c r="A211" s="38" t="s">
        <v>202</v>
      </c>
      <c r="B211" s="39"/>
      <c r="C211" s="89">
        <f>$C$13</f>
        <v>883247.5</v>
      </c>
      <c r="D211" s="89">
        <f>'M.V. CyL'!N59</f>
        <v>702342</v>
      </c>
      <c r="Q211" s="61"/>
      <c r="R211" s="62"/>
    </row>
    <row r="212" spans="1:18" x14ac:dyDescent="0.2">
      <c r="A212" s="38" t="s">
        <v>203</v>
      </c>
      <c r="B212" s="39"/>
      <c r="C212" s="89">
        <f>$C$14</f>
        <v>210371.75</v>
      </c>
      <c r="D212" s="89">
        <f>'M.V. CyL'!N60</f>
        <v>112978</v>
      </c>
      <c r="Q212" s="61"/>
      <c r="R212" s="62"/>
    </row>
    <row r="213" spans="1:18" x14ac:dyDescent="0.2">
      <c r="A213" s="41" t="s">
        <v>66</v>
      </c>
      <c r="B213" s="42"/>
      <c r="C213" s="105">
        <f>$C$15</f>
        <v>0.24547777409166663</v>
      </c>
      <c r="D213" s="105">
        <f>'M.V. CyL'!N61</f>
        <v>0.20673351470000001</v>
      </c>
      <c r="Q213" s="61"/>
      <c r="R213" s="62"/>
    </row>
    <row r="214" spans="1:18" x14ac:dyDescent="0.2">
      <c r="A214" s="45" t="s">
        <v>3</v>
      </c>
      <c r="B214" s="46"/>
      <c r="C214" s="106">
        <f>$C$16</f>
        <v>1.6470776485228</v>
      </c>
      <c r="D214" s="106">
        <f>'M.V. CyL'!N62</f>
        <v>1.7039044850481</v>
      </c>
      <c r="Q214" s="61"/>
      <c r="R214" s="62"/>
    </row>
    <row r="215" spans="1:18" x14ac:dyDescent="0.2">
      <c r="A215" s="49" t="s">
        <v>184</v>
      </c>
      <c r="B215" s="50"/>
      <c r="C215" s="107">
        <f>$C$17</f>
        <v>1.6981135831740666</v>
      </c>
      <c r="D215" s="107">
        <f>'M.V. CyL'!N63</f>
        <v>1.7366262063304001</v>
      </c>
      <c r="Q215" s="61"/>
      <c r="R215" s="62"/>
    </row>
    <row r="216" spans="1:18" ht="13.5" thickBot="1" x14ac:dyDescent="0.25">
      <c r="A216" s="52" t="s">
        <v>185</v>
      </c>
      <c r="B216" s="53"/>
      <c r="C216" s="93">
        <f>$C$18</f>
        <v>1.4779164762144579</v>
      </c>
      <c r="D216" s="93">
        <f>'M.V. CyL'!N64</f>
        <v>1.5252457068798</v>
      </c>
      <c r="Q216" s="61"/>
      <c r="R216" s="62"/>
    </row>
    <row r="220" spans="1:18" x14ac:dyDescent="0.2">
      <c r="C220" s="29"/>
    </row>
    <row r="221" spans="1:18" x14ac:dyDescent="0.2">
      <c r="C221" s="29"/>
    </row>
  </sheetData>
  <pageMargins left="0.75" right="0.75" top="1" bottom="1" header="0" footer="0"/>
  <pageSetup paperSize="9" scale="45" orientation="portrait" r:id="rId1"/>
  <headerFooter alignWithMargins="0"/>
  <rowBreaks count="1" manualBreakCount="1">
    <brk id="113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614"/>
  <sheetViews>
    <sheetView zoomScale="75" zoomScaleNormal="100" workbookViewId="0">
      <selection activeCell="L5" sqref="L5"/>
    </sheetView>
  </sheetViews>
  <sheetFormatPr baseColWidth="10" defaultRowHeight="12.75" x14ac:dyDescent="0.2"/>
  <cols>
    <col min="1" max="1" width="11.42578125" style="23"/>
    <col min="2" max="2" width="14" style="23" customWidth="1"/>
    <col min="3" max="3" width="13.42578125" style="23" bestFit="1" customWidth="1"/>
    <col min="4" max="4" width="12.85546875" style="23" customWidth="1"/>
    <col min="5" max="5" width="12.7109375" style="23" customWidth="1"/>
    <col min="6" max="9" width="11.5703125" style="23" bestFit="1" customWidth="1"/>
    <col min="10" max="10" width="11.7109375" style="23" bestFit="1" customWidth="1"/>
    <col min="11" max="11" width="14.85546875" style="23" customWidth="1"/>
    <col min="12" max="12" width="14.7109375" style="23" customWidth="1"/>
    <col min="13" max="13" width="12.85546875" style="23" bestFit="1" customWidth="1"/>
    <col min="14" max="14" width="11.5703125" style="23" customWidth="1"/>
    <col min="15" max="15" width="12.7109375" style="23" customWidth="1"/>
    <col min="16" max="16" width="12.7109375" style="23" bestFit="1" customWidth="1"/>
    <col min="17" max="257" width="11.42578125" style="23"/>
    <col min="258" max="258" width="14" style="23" customWidth="1"/>
    <col min="259" max="259" width="13.42578125" style="23" bestFit="1" customWidth="1"/>
    <col min="260" max="260" width="11.5703125" style="23" bestFit="1" customWidth="1"/>
    <col min="261" max="261" width="12.7109375" style="23" customWidth="1"/>
    <col min="262" max="265" width="11.5703125" style="23" bestFit="1" customWidth="1"/>
    <col min="266" max="266" width="11.7109375" style="23" bestFit="1" customWidth="1"/>
    <col min="267" max="267" width="14.85546875" style="23" customWidth="1"/>
    <col min="268" max="268" width="14.7109375" style="23" customWidth="1"/>
    <col min="269" max="269" width="12.85546875" style="23" bestFit="1" customWidth="1"/>
    <col min="270" max="270" width="11.5703125" style="23" customWidth="1"/>
    <col min="271" max="271" width="12.7109375" style="23" customWidth="1"/>
    <col min="272" max="272" width="12.7109375" style="23" bestFit="1" customWidth="1"/>
    <col min="273" max="513" width="11.42578125" style="23"/>
    <col min="514" max="514" width="14" style="23" customWidth="1"/>
    <col min="515" max="515" width="13.42578125" style="23" bestFit="1" customWidth="1"/>
    <col min="516" max="516" width="11.5703125" style="23" bestFit="1" customWidth="1"/>
    <col min="517" max="517" width="12.7109375" style="23" customWidth="1"/>
    <col min="518" max="521" width="11.5703125" style="23" bestFit="1" customWidth="1"/>
    <col min="522" max="522" width="11.7109375" style="23" bestFit="1" customWidth="1"/>
    <col min="523" max="523" width="14.85546875" style="23" customWidth="1"/>
    <col min="524" max="524" width="14.7109375" style="23" customWidth="1"/>
    <col min="525" max="525" width="12.85546875" style="23" bestFit="1" customWidth="1"/>
    <col min="526" max="526" width="11.5703125" style="23" customWidth="1"/>
    <col min="527" max="527" width="12.7109375" style="23" customWidth="1"/>
    <col min="528" max="528" width="12.7109375" style="23" bestFit="1" customWidth="1"/>
    <col min="529" max="769" width="11.42578125" style="23"/>
    <col min="770" max="770" width="14" style="23" customWidth="1"/>
    <col min="771" max="771" width="13.42578125" style="23" bestFit="1" customWidth="1"/>
    <col min="772" max="772" width="11.5703125" style="23" bestFit="1" customWidth="1"/>
    <col min="773" max="773" width="12.7109375" style="23" customWidth="1"/>
    <col min="774" max="777" width="11.5703125" style="23" bestFit="1" customWidth="1"/>
    <col min="778" max="778" width="11.7109375" style="23" bestFit="1" customWidth="1"/>
    <col min="779" max="779" width="14.85546875" style="23" customWidth="1"/>
    <col min="780" max="780" width="14.7109375" style="23" customWidth="1"/>
    <col min="781" max="781" width="12.85546875" style="23" bestFit="1" customWidth="1"/>
    <col min="782" max="782" width="11.5703125" style="23" customWidth="1"/>
    <col min="783" max="783" width="12.7109375" style="23" customWidth="1"/>
    <col min="784" max="784" width="12.7109375" style="23" bestFit="1" customWidth="1"/>
    <col min="785" max="1025" width="11.42578125" style="23"/>
    <col min="1026" max="1026" width="14" style="23" customWidth="1"/>
    <col min="1027" max="1027" width="13.42578125" style="23" bestFit="1" customWidth="1"/>
    <col min="1028" max="1028" width="11.5703125" style="23" bestFit="1" customWidth="1"/>
    <col min="1029" max="1029" width="12.7109375" style="23" customWidth="1"/>
    <col min="1030" max="1033" width="11.5703125" style="23" bestFit="1" customWidth="1"/>
    <col min="1034" max="1034" width="11.7109375" style="23" bestFit="1" customWidth="1"/>
    <col min="1035" max="1035" width="14.85546875" style="23" customWidth="1"/>
    <col min="1036" max="1036" width="14.7109375" style="23" customWidth="1"/>
    <col min="1037" max="1037" width="12.85546875" style="23" bestFit="1" customWidth="1"/>
    <col min="1038" max="1038" width="11.5703125" style="23" customWidth="1"/>
    <col min="1039" max="1039" width="12.7109375" style="23" customWidth="1"/>
    <col min="1040" max="1040" width="12.7109375" style="23" bestFit="1" customWidth="1"/>
    <col min="1041" max="1281" width="11.42578125" style="23"/>
    <col min="1282" max="1282" width="14" style="23" customWidth="1"/>
    <col min="1283" max="1283" width="13.42578125" style="23" bestFit="1" customWidth="1"/>
    <col min="1284" max="1284" width="11.5703125" style="23" bestFit="1" customWidth="1"/>
    <col min="1285" max="1285" width="12.7109375" style="23" customWidth="1"/>
    <col min="1286" max="1289" width="11.5703125" style="23" bestFit="1" customWidth="1"/>
    <col min="1290" max="1290" width="11.7109375" style="23" bestFit="1" customWidth="1"/>
    <col min="1291" max="1291" width="14.85546875" style="23" customWidth="1"/>
    <col min="1292" max="1292" width="14.7109375" style="23" customWidth="1"/>
    <col min="1293" max="1293" width="12.85546875" style="23" bestFit="1" customWidth="1"/>
    <col min="1294" max="1294" width="11.5703125" style="23" customWidth="1"/>
    <col min="1295" max="1295" width="12.7109375" style="23" customWidth="1"/>
    <col min="1296" max="1296" width="12.7109375" style="23" bestFit="1" customWidth="1"/>
    <col min="1297" max="1537" width="11.42578125" style="23"/>
    <col min="1538" max="1538" width="14" style="23" customWidth="1"/>
    <col min="1539" max="1539" width="13.42578125" style="23" bestFit="1" customWidth="1"/>
    <col min="1540" max="1540" width="11.5703125" style="23" bestFit="1" customWidth="1"/>
    <col min="1541" max="1541" width="12.7109375" style="23" customWidth="1"/>
    <col min="1542" max="1545" width="11.5703125" style="23" bestFit="1" customWidth="1"/>
    <col min="1546" max="1546" width="11.7109375" style="23" bestFit="1" customWidth="1"/>
    <col min="1547" max="1547" width="14.85546875" style="23" customWidth="1"/>
    <col min="1548" max="1548" width="14.7109375" style="23" customWidth="1"/>
    <col min="1549" max="1549" width="12.85546875" style="23" bestFit="1" customWidth="1"/>
    <col min="1550" max="1550" width="11.5703125" style="23" customWidth="1"/>
    <col min="1551" max="1551" width="12.7109375" style="23" customWidth="1"/>
    <col min="1552" max="1552" width="12.7109375" style="23" bestFit="1" customWidth="1"/>
    <col min="1553" max="1793" width="11.42578125" style="23"/>
    <col min="1794" max="1794" width="14" style="23" customWidth="1"/>
    <col min="1795" max="1795" width="13.42578125" style="23" bestFit="1" customWidth="1"/>
    <col min="1796" max="1796" width="11.5703125" style="23" bestFit="1" customWidth="1"/>
    <col min="1797" max="1797" width="12.7109375" style="23" customWidth="1"/>
    <col min="1798" max="1801" width="11.5703125" style="23" bestFit="1" customWidth="1"/>
    <col min="1802" max="1802" width="11.7109375" style="23" bestFit="1" customWidth="1"/>
    <col min="1803" max="1803" width="14.85546875" style="23" customWidth="1"/>
    <col min="1804" max="1804" width="14.7109375" style="23" customWidth="1"/>
    <col min="1805" max="1805" width="12.85546875" style="23" bestFit="1" customWidth="1"/>
    <col min="1806" max="1806" width="11.5703125" style="23" customWidth="1"/>
    <col min="1807" max="1807" width="12.7109375" style="23" customWidth="1"/>
    <col min="1808" max="1808" width="12.7109375" style="23" bestFit="1" customWidth="1"/>
    <col min="1809" max="2049" width="11.42578125" style="23"/>
    <col min="2050" max="2050" width="14" style="23" customWidth="1"/>
    <col min="2051" max="2051" width="13.42578125" style="23" bestFit="1" customWidth="1"/>
    <col min="2052" max="2052" width="11.5703125" style="23" bestFit="1" customWidth="1"/>
    <col min="2053" max="2053" width="12.7109375" style="23" customWidth="1"/>
    <col min="2054" max="2057" width="11.5703125" style="23" bestFit="1" customWidth="1"/>
    <col min="2058" max="2058" width="11.7109375" style="23" bestFit="1" customWidth="1"/>
    <col min="2059" max="2059" width="14.85546875" style="23" customWidth="1"/>
    <col min="2060" max="2060" width="14.7109375" style="23" customWidth="1"/>
    <col min="2061" max="2061" width="12.85546875" style="23" bestFit="1" customWidth="1"/>
    <col min="2062" max="2062" width="11.5703125" style="23" customWidth="1"/>
    <col min="2063" max="2063" width="12.7109375" style="23" customWidth="1"/>
    <col min="2064" max="2064" width="12.7109375" style="23" bestFit="1" customWidth="1"/>
    <col min="2065" max="2305" width="11.42578125" style="23"/>
    <col min="2306" max="2306" width="14" style="23" customWidth="1"/>
    <col min="2307" max="2307" width="13.42578125" style="23" bestFit="1" customWidth="1"/>
    <col min="2308" max="2308" width="11.5703125" style="23" bestFit="1" customWidth="1"/>
    <col min="2309" max="2309" width="12.7109375" style="23" customWidth="1"/>
    <col min="2310" max="2313" width="11.5703125" style="23" bestFit="1" customWidth="1"/>
    <col min="2314" max="2314" width="11.7109375" style="23" bestFit="1" customWidth="1"/>
    <col min="2315" max="2315" width="14.85546875" style="23" customWidth="1"/>
    <col min="2316" max="2316" width="14.7109375" style="23" customWidth="1"/>
    <col min="2317" max="2317" width="12.85546875" style="23" bestFit="1" customWidth="1"/>
    <col min="2318" max="2318" width="11.5703125" style="23" customWidth="1"/>
    <col min="2319" max="2319" width="12.7109375" style="23" customWidth="1"/>
    <col min="2320" max="2320" width="12.7109375" style="23" bestFit="1" customWidth="1"/>
    <col min="2321" max="2561" width="11.42578125" style="23"/>
    <col min="2562" max="2562" width="14" style="23" customWidth="1"/>
    <col min="2563" max="2563" width="13.42578125" style="23" bestFit="1" customWidth="1"/>
    <col min="2564" max="2564" width="11.5703125" style="23" bestFit="1" customWidth="1"/>
    <col min="2565" max="2565" width="12.7109375" style="23" customWidth="1"/>
    <col min="2566" max="2569" width="11.5703125" style="23" bestFit="1" customWidth="1"/>
    <col min="2570" max="2570" width="11.7109375" style="23" bestFit="1" customWidth="1"/>
    <col min="2571" max="2571" width="14.85546875" style="23" customWidth="1"/>
    <col min="2572" max="2572" width="14.7109375" style="23" customWidth="1"/>
    <col min="2573" max="2573" width="12.85546875" style="23" bestFit="1" customWidth="1"/>
    <col min="2574" max="2574" width="11.5703125" style="23" customWidth="1"/>
    <col min="2575" max="2575" width="12.7109375" style="23" customWidth="1"/>
    <col min="2576" max="2576" width="12.7109375" style="23" bestFit="1" customWidth="1"/>
    <col min="2577" max="2817" width="11.42578125" style="23"/>
    <col min="2818" max="2818" width="14" style="23" customWidth="1"/>
    <col min="2819" max="2819" width="13.42578125" style="23" bestFit="1" customWidth="1"/>
    <col min="2820" max="2820" width="11.5703125" style="23" bestFit="1" customWidth="1"/>
    <col min="2821" max="2821" width="12.7109375" style="23" customWidth="1"/>
    <col min="2822" max="2825" width="11.5703125" style="23" bestFit="1" customWidth="1"/>
    <col min="2826" max="2826" width="11.7109375" style="23" bestFit="1" customWidth="1"/>
    <col min="2827" max="2827" width="14.85546875" style="23" customWidth="1"/>
    <col min="2828" max="2828" width="14.7109375" style="23" customWidth="1"/>
    <col min="2829" max="2829" width="12.85546875" style="23" bestFit="1" customWidth="1"/>
    <col min="2830" max="2830" width="11.5703125" style="23" customWidth="1"/>
    <col min="2831" max="2831" width="12.7109375" style="23" customWidth="1"/>
    <col min="2832" max="2832" width="12.7109375" style="23" bestFit="1" customWidth="1"/>
    <col min="2833" max="3073" width="11.42578125" style="23"/>
    <col min="3074" max="3074" width="14" style="23" customWidth="1"/>
    <col min="3075" max="3075" width="13.42578125" style="23" bestFit="1" customWidth="1"/>
    <col min="3076" max="3076" width="11.5703125" style="23" bestFit="1" customWidth="1"/>
    <col min="3077" max="3077" width="12.7109375" style="23" customWidth="1"/>
    <col min="3078" max="3081" width="11.5703125" style="23" bestFit="1" customWidth="1"/>
    <col min="3082" max="3082" width="11.7109375" style="23" bestFit="1" customWidth="1"/>
    <col min="3083" max="3083" width="14.85546875" style="23" customWidth="1"/>
    <col min="3084" max="3084" width="14.7109375" style="23" customWidth="1"/>
    <col min="3085" max="3085" width="12.85546875" style="23" bestFit="1" customWidth="1"/>
    <col min="3086" max="3086" width="11.5703125" style="23" customWidth="1"/>
    <col min="3087" max="3087" width="12.7109375" style="23" customWidth="1"/>
    <col min="3088" max="3088" width="12.7109375" style="23" bestFit="1" customWidth="1"/>
    <col min="3089" max="3329" width="11.42578125" style="23"/>
    <col min="3330" max="3330" width="14" style="23" customWidth="1"/>
    <col min="3331" max="3331" width="13.42578125" style="23" bestFit="1" customWidth="1"/>
    <col min="3332" max="3332" width="11.5703125" style="23" bestFit="1" customWidth="1"/>
    <col min="3333" max="3333" width="12.7109375" style="23" customWidth="1"/>
    <col min="3334" max="3337" width="11.5703125" style="23" bestFit="1" customWidth="1"/>
    <col min="3338" max="3338" width="11.7109375" style="23" bestFit="1" customWidth="1"/>
    <col min="3339" max="3339" width="14.85546875" style="23" customWidth="1"/>
    <col min="3340" max="3340" width="14.7109375" style="23" customWidth="1"/>
    <col min="3341" max="3341" width="12.85546875" style="23" bestFit="1" customWidth="1"/>
    <col min="3342" max="3342" width="11.5703125" style="23" customWidth="1"/>
    <col min="3343" max="3343" width="12.7109375" style="23" customWidth="1"/>
    <col min="3344" max="3344" width="12.7109375" style="23" bestFit="1" customWidth="1"/>
    <col min="3345" max="3585" width="11.42578125" style="23"/>
    <col min="3586" max="3586" width="14" style="23" customWidth="1"/>
    <col min="3587" max="3587" width="13.42578125" style="23" bestFit="1" customWidth="1"/>
    <col min="3588" max="3588" width="11.5703125" style="23" bestFit="1" customWidth="1"/>
    <col min="3589" max="3589" width="12.7109375" style="23" customWidth="1"/>
    <col min="3590" max="3593" width="11.5703125" style="23" bestFit="1" customWidth="1"/>
    <col min="3594" max="3594" width="11.7109375" style="23" bestFit="1" customWidth="1"/>
    <col min="3595" max="3595" width="14.85546875" style="23" customWidth="1"/>
    <col min="3596" max="3596" width="14.7109375" style="23" customWidth="1"/>
    <col min="3597" max="3597" width="12.85546875" style="23" bestFit="1" customWidth="1"/>
    <col min="3598" max="3598" width="11.5703125" style="23" customWidth="1"/>
    <col min="3599" max="3599" width="12.7109375" style="23" customWidth="1"/>
    <col min="3600" max="3600" width="12.7109375" style="23" bestFit="1" customWidth="1"/>
    <col min="3601" max="3841" width="11.42578125" style="23"/>
    <col min="3842" max="3842" width="14" style="23" customWidth="1"/>
    <col min="3843" max="3843" width="13.42578125" style="23" bestFit="1" customWidth="1"/>
    <col min="3844" max="3844" width="11.5703125" style="23" bestFit="1" customWidth="1"/>
    <col min="3845" max="3845" width="12.7109375" style="23" customWidth="1"/>
    <col min="3846" max="3849" width="11.5703125" style="23" bestFit="1" customWidth="1"/>
    <col min="3850" max="3850" width="11.7109375" style="23" bestFit="1" customWidth="1"/>
    <col min="3851" max="3851" width="14.85546875" style="23" customWidth="1"/>
    <col min="3852" max="3852" width="14.7109375" style="23" customWidth="1"/>
    <col min="3853" max="3853" width="12.85546875" style="23" bestFit="1" customWidth="1"/>
    <col min="3854" max="3854" width="11.5703125" style="23" customWidth="1"/>
    <col min="3855" max="3855" width="12.7109375" style="23" customWidth="1"/>
    <col min="3856" max="3856" width="12.7109375" style="23" bestFit="1" customWidth="1"/>
    <col min="3857" max="4097" width="11.42578125" style="23"/>
    <col min="4098" max="4098" width="14" style="23" customWidth="1"/>
    <col min="4099" max="4099" width="13.42578125" style="23" bestFit="1" customWidth="1"/>
    <col min="4100" max="4100" width="11.5703125" style="23" bestFit="1" customWidth="1"/>
    <col min="4101" max="4101" width="12.7109375" style="23" customWidth="1"/>
    <col min="4102" max="4105" width="11.5703125" style="23" bestFit="1" customWidth="1"/>
    <col min="4106" max="4106" width="11.7109375" style="23" bestFit="1" customWidth="1"/>
    <col min="4107" max="4107" width="14.85546875" style="23" customWidth="1"/>
    <col min="4108" max="4108" width="14.7109375" style="23" customWidth="1"/>
    <col min="4109" max="4109" width="12.85546875" style="23" bestFit="1" customWidth="1"/>
    <col min="4110" max="4110" width="11.5703125" style="23" customWidth="1"/>
    <col min="4111" max="4111" width="12.7109375" style="23" customWidth="1"/>
    <col min="4112" max="4112" width="12.7109375" style="23" bestFit="1" customWidth="1"/>
    <col min="4113" max="4353" width="11.42578125" style="23"/>
    <col min="4354" max="4354" width="14" style="23" customWidth="1"/>
    <col min="4355" max="4355" width="13.42578125" style="23" bestFit="1" customWidth="1"/>
    <col min="4356" max="4356" width="11.5703125" style="23" bestFit="1" customWidth="1"/>
    <col min="4357" max="4357" width="12.7109375" style="23" customWidth="1"/>
    <col min="4358" max="4361" width="11.5703125" style="23" bestFit="1" customWidth="1"/>
    <col min="4362" max="4362" width="11.7109375" style="23" bestFit="1" customWidth="1"/>
    <col min="4363" max="4363" width="14.85546875" style="23" customWidth="1"/>
    <col min="4364" max="4364" width="14.7109375" style="23" customWidth="1"/>
    <col min="4365" max="4365" width="12.85546875" style="23" bestFit="1" customWidth="1"/>
    <col min="4366" max="4366" width="11.5703125" style="23" customWidth="1"/>
    <col min="4367" max="4367" width="12.7109375" style="23" customWidth="1"/>
    <col min="4368" max="4368" width="12.7109375" style="23" bestFit="1" customWidth="1"/>
    <col min="4369" max="4609" width="11.42578125" style="23"/>
    <col min="4610" max="4610" width="14" style="23" customWidth="1"/>
    <col min="4611" max="4611" width="13.42578125" style="23" bestFit="1" customWidth="1"/>
    <col min="4612" max="4612" width="11.5703125" style="23" bestFit="1" customWidth="1"/>
    <col min="4613" max="4613" width="12.7109375" style="23" customWidth="1"/>
    <col min="4614" max="4617" width="11.5703125" style="23" bestFit="1" customWidth="1"/>
    <col min="4618" max="4618" width="11.7109375" style="23" bestFit="1" customWidth="1"/>
    <col min="4619" max="4619" width="14.85546875" style="23" customWidth="1"/>
    <col min="4620" max="4620" width="14.7109375" style="23" customWidth="1"/>
    <col min="4621" max="4621" width="12.85546875" style="23" bestFit="1" customWidth="1"/>
    <col min="4622" max="4622" width="11.5703125" style="23" customWidth="1"/>
    <col min="4623" max="4623" width="12.7109375" style="23" customWidth="1"/>
    <col min="4624" max="4624" width="12.7109375" style="23" bestFit="1" customWidth="1"/>
    <col min="4625" max="4865" width="11.42578125" style="23"/>
    <col min="4866" max="4866" width="14" style="23" customWidth="1"/>
    <col min="4867" max="4867" width="13.42578125" style="23" bestFit="1" customWidth="1"/>
    <col min="4868" max="4868" width="11.5703125" style="23" bestFit="1" customWidth="1"/>
    <col min="4869" max="4869" width="12.7109375" style="23" customWidth="1"/>
    <col min="4870" max="4873" width="11.5703125" style="23" bestFit="1" customWidth="1"/>
    <col min="4874" max="4874" width="11.7109375" style="23" bestFit="1" customWidth="1"/>
    <col min="4875" max="4875" width="14.85546875" style="23" customWidth="1"/>
    <col min="4876" max="4876" width="14.7109375" style="23" customWidth="1"/>
    <col min="4877" max="4877" width="12.85546875" style="23" bestFit="1" customWidth="1"/>
    <col min="4878" max="4878" width="11.5703125" style="23" customWidth="1"/>
    <col min="4879" max="4879" width="12.7109375" style="23" customWidth="1"/>
    <col min="4880" max="4880" width="12.7109375" style="23" bestFit="1" customWidth="1"/>
    <col min="4881" max="5121" width="11.42578125" style="23"/>
    <col min="5122" max="5122" width="14" style="23" customWidth="1"/>
    <col min="5123" max="5123" width="13.42578125" style="23" bestFit="1" customWidth="1"/>
    <col min="5124" max="5124" width="11.5703125" style="23" bestFit="1" customWidth="1"/>
    <col min="5125" max="5125" width="12.7109375" style="23" customWidth="1"/>
    <col min="5126" max="5129" width="11.5703125" style="23" bestFit="1" customWidth="1"/>
    <col min="5130" max="5130" width="11.7109375" style="23" bestFit="1" customWidth="1"/>
    <col min="5131" max="5131" width="14.85546875" style="23" customWidth="1"/>
    <col min="5132" max="5132" width="14.7109375" style="23" customWidth="1"/>
    <col min="5133" max="5133" width="12.85546875" style="23" bestFit="1" customWidth="1"/>
    <col min="5134" max="5134" width="11.5703125" style="23" customWidth="1"/>
    <col min="5135" max="5135" width="12.7109375" style="23" customWidth="1"/>
    <col min="5136" max="5136" width="12.7109375" style="23" bestFit="1" customWidth="1"/>
    <col min="5137" max="5377" width="11.42578125" style="23"/>
    <col min="5378" max="5378" width="14" style="23" customWidth="1"/>
    <col min="5379" max="5379" width="13.42578125" style="23" bestFit="1" customWidth="1"/>
    <col min="5380" max="5380" width="11.5703125" style="23" bestFit="1" customWidth="1"/>
    <col min="5381" max="5381" width="12.7109375" style="23" customWidth="1"/>
    <col min="5382" max="5385" width="11.5703125" style="23" bestFit="1" customWidth="1"/>
    <col min="5386" max="5386" width="11.7109375" style="23" bestFit="1" customWidth="1"/>
    <col min="5387" max="5387" width="14.85546875" style="23" customWidth="1"/>
    <col min="5388" max="5388" width="14.7109375" style="23" customWidth="1"/>
    <col min="5389" max="5389" width="12.85546875" style="23" bestFit="1" customWidth="1"/>
    <col min="5390" max="5390" width="11.5703125" style="23" customWidth="1"/>
    <col min="5391" max="5391" width="12.7109375" style="23" customWidth="1"/>
    <col min="5392" max="5392" width="12.7109375" style="23" bestFit="1" customWidth="1"/>
    <col min="5393" max="5633" width="11.42578125" style="23"/>
    <col min="5634" max="5634" width="14" style="23" customWidth="1"/>
    <col min="5635" max="5635" width="13.42578125" style="23" bestFit="1" customWidth="1"/>
    <col min="5636" max="5636" width="11.5703125" style="23" bestFit="1" customWidth="1"/>
    <col min="5637" max="5637" width="12.7109375" style="23" customWidth="1"/>
    <col min="5638" max="5641" width="11.5703125" style="23" bestFit="1" customWidth="1"/>
    <col min="5642" max="5642" width="11.7109375" style="23" bestFit="1" customWidth="1"/>
    <col min="5643" max="5643" width="14.85546875" style="23" customWidth="1"/>
    <col min="5644" max="5644" width="14.7109375" style="23" customWidth="1"/>
    <col min="5645" max="5645" width="12.85546875" style="23" bestFit="1" customWidth="1"/>
    <col min="5646" max="5646" width="11.5703125" style="23" customWidth="1"/>
    <col min="5647" max="5647" width="12.7109375" style="23" customWidth="1"/>
    <col min="5648" max="5648" width="12.7109375" style="23" bestFit="1" customWidth="1"/>
    <col min="5649" max="5889" width="11.42578125" style="23"/>
    <col min="5890" max="5890" width="14" style="23" customWidth="1"/>
    <col min="5891" max="5891" width="13.42578125" style="23" bestFit="1" customWidth="1"/>
    <col min="5892" max="5892" width="11.5703125" style="23" bestFit="1" customWidth="1"/>
    <col min="5893" max="5893" width="12.7109375" style="23" customWidth="1"/>
    <col min="5894" max="5897" width="11.5703125" style="23" bestFit="1" customWidth="1"/>
    <col min="5898" max="5898" width="11.7109375" style="23" bestFit="1" customWidth="1"/>
    <col min="5899" max="5899" width="14.85546875" style="23" customWidth="1"/>
    <col min="5900" max="5900" width="14.7109375" style="23" customWidth="1"/>
    <col min="5901" max="5901" width="12.85546875" style="23" bestFit="1" customWidth="1"/>
    <col min="5902" max="5902" width="11.5703125" style="23" customWidth="1"/>
    <col min="5903" max="5903" width="12.7109375" style="23" customWidth="1"/>
    <col min="5904" max="5904" width="12.7109375" style="23" bestFit="1" customWidth="1"/>
    <col min="5905" max="6145" width="11.42578125" style="23"/>
    <col min="6146" max="6146" width="14" style="23" customWidth="1"/>
    <col min="6147" max="6147" width="13.42578125" style="23" bestFit="1" customWidth="1"/>
    <col min="6148" max="6148" width="11.5703125" style="23" bestFit="1" customWidth="1"/>
    <col min="6149" max="6149" width="12.7109375" style="23" customWidth="1"/>
    <col min="6150" max="6153" width="11.5703125" style="23" bestFit="1" customWidth="1"/>
    <col min="6154" max="6154" width="11.7109375" style="23" bestFit="1" customWidth="1"/>
    <col min="6155" max="6155" width="14.85546875" style="23" customWidth="1"/>
    <col min="6156" max="6156" width="14.7109375" style="23" customWidth="1"/>
    <col min="6157" max="6157" width="12.85546875" style="23" bestFit="1" customWidth="1"/>
    <col min="6158" max="6158" width="11.5703125" style="23" customWidth="1"/>
    <col min="6159" max="6159" width="12.7109375" style="23" customWidth="1"/>
    <col min="6160" max="6160" width="12.7109375" style="23" bestFit="1" customWidth="1"/>
    <col min="6161" max="6401" width="11.42578125" style="23"/>
    <col min="6402" max="6402" width="14" style="23" customWidth="1"/>
    <col min="6403" max="6403" width="13.42578125" style="23" bestFit="1" customWidth="1"/>
    <col min="6404" max="6404" width="11.5703125" style="23" bestFit="1" customWidth="1"/>
    <col min="6405" max="6405" width="12.7109375" style="23" customWidth="1"/>
    <col min="6406" max="6409" width="11.5703125" style="23" bestFit="1" customWidth="1"/>
    <col min="6410" max="6410" width="11.7109375" style="23" bestFit="1" customWidth="1"/>
    <col min="6411" max="6411" width="14.85546875" style="23" customWidth="1"/>
    <col min="6412" max="6412" width="14.7109375" style="23" customWidth="1"/>
    <col min="6413" max="6413" width="12.85546875" style="23" bestFit="1" customWidth="1"/>
    <col min="6414" max="6414" width="11.5703125" style="23" customWidth="1"/>
    <col min="6415" max="6415" width="12.7109375" style="23" customWidth="1"/>
    <col min="6416" max="6416" width="12.7109375" style="23" bestFit="1" customWidth="1"/>
    <col min="6417" max="6657" width="11.42578125" style="23"/>
    <col min="6658" max="6658" width="14" style="23" customWidth="1"/>
    <col min="6659" max="6659" width="13.42578125" style="23" bestFit="1" customWidth="1"/>
    <col min="6660" max="6660" width="11.5703125" style="23" bestFit="1" customWidth="1"/>
    <col min="6661" max="6661" width="12.7109375" style="23" customWidth="1"/>
    <col min="6662" max="6665" width="11.5703125" style="23" bestFit="1" customWidth="1"/>
    <col min="6666" max="6666" width="11.7109375" style="23" bestFit="1" customWidth="1"/>
    <col min="6667" max="6667" width="14.85546875" style="23" customWidth="1"/>
    <col min="6668" max="6668" width="14.7109375" style="23" customWidth="1"/>
    <col min="6669" max="6669" width="12.85546875" style="23" bestFit="1" customWidth="1"/>
    <col min="6670" max="6670" width="11.5703125" style="23" customWidth="1"/>
    <col min="6671" max="6671" width="12.7109375" style="23" customWidth="1"/>
    <col min="6672" max="6672" width="12.7109375" style="23" bestFit="1" customWidth="1"/>
    <col min="6673" max="6913" width="11.42578125" style="23"/>
    <col min="6914" max="6914" width="14" style="23" customWidth="1"/>
    <col min="6915" max="6915" width="13.42578125" style="23" bestFit="1" customWidth="1"/>
    <col min="6916" max="6916" width="11.5703125" style="23" bestFit="1" customWidth="1"/>
    <col min="6917" max="6917" width="12.7109375" style="23" customWidth="1"/>
    <col min="6918" max="6921" width="11.5703125" style="23" bestFit="1" customWidth="1"/>
    <col min="6922" max="6922" width="11.7109375" style="23" bestFit="1" customWidth="1"/>
    <col min="6923" max="6923" width="14.85546875" style="23" customWidth="1"/>
    <col min="6924" max="6924" width="14.7109375" style="23" customWidth="1"/>
    <col min="6925" max="6925" width="12.85546875" style="23" bestFit="1" customWidth="1"/>
    <col min="6926" max="6926" width="11.5703125" style="23" customWidth="1"/>
    <col min="6927" max="6927" width="12.7109375" style="23" customWidth="1"/>
    <col min="6928" max="6928" width="12.7109375" style="23" bestFit="1" customWidth="1"/>
    <col min="6929" max="7169" width="11.42578125" style="23"/>
    <col min="7170" max="7170" width="14" style="23" customWidth="1"/>
    <col min="7171" max="7171" width="13.42578125" style="23" bestFit="1" customWidth="1"/>
    <col min="7172" max="7172" width="11.5703125" style="23" bestFit="1" customWidth="1"/>
    <col min="7173" max="7173" width="12.7109375" style="23" customWidth="1"/>
    <col min="7174" max="7177" width="11.5703125" style="23" bestFit="1" customWidth="1"/>
    <col min="7178" max="7178" width="11.7109375" style="23" bestFit="1" customWidth="1"/>
    <col min="7179" max="7179" width="14.85546875" style="23" customWidth="1"/>
    <col min="7180" max="7180" width="14.7109375" style="23" customWidth="1"/>
    <col min="7181" max="7181" width="12.85546875" style="23" bestFit="1" customWidth="1"/>
    <col min="7182" max="7182" width="11.5703125" style="23" customWidth="1"/>
    <col min="7183" max="7183" width="12.7109375" style="23" customWidth="1"/>
    <col min="7184" max="7184" width="12.7109375" style="23" bestFit="1" customWidth="1"/>
    <col min="7185" max="7425" width="11.42578125" style="23"/>
    <col min="7426" max="7426" width="14" style="23" customWidth="1"/>
    <col min="7427" max="7427" width="13.42578125" style="23" bestFit="1" customWidth="1"/>
    <col min="7428" max="7428" width="11.5703125" style="23" bestFit="1" customWidth="1"/>
    <col min="7429" max="7429" width="12.7109375" style="23" customWidth="1"/>
    <col min="7430" max="7433" width="11.5703125" style="23" bestFit="1" customWidth="1"/>
    <col min="7434" max="7434" width="11.7109375" style="23" bestFit="1" customWidth="1"/>
    <col min="7435" max="7435" width="14.85546875" style="23" customWidth="1"/>
    <col min="7436" max="7436" width="14.7109375" style="23" customWidth="1"/>
    <col min="7437" max="7437" width="12.85546875" style="23" bestFit="1" customWidth="1"/>
    <col min="7438" max="7438" width="11.5703125" style="23" customWidth="1"/>
    <col min="7439" max="7439" width="12.7109375" style="23" customWidth="1"/>
    <col min="7440" max="7440" width="12.7109375" style="23" bestFit="1" customWidth="1"/>
    <col min="7441" max="7681" width="11.42578125" style="23"/>
    <col min="7682" max="7682" width="14" style="23" customWidth="1"/>
    <col min="7683" max="7683" width="13.42578125" style="23" bestFit="1" customWidth="1"/>
    <col min="7684" max="7684" width="11.5703125" style="23" bestFit="1" customWidth="1"/>
    <col min="7685" max="7685" width="12.7109375" style="23" customWidth="1"/>
    <col min="7686" max="7689" width="11.5703125" style="23" bestFit="1" customWidth="1"/>
    <col min="7690" max="7690" width="11.7109375" style="23" bestFit="1" customWidth="1"/>
    <col min="7691" max="7691" width="14.85546875" style="23" customWidth="1"/>
    <col min="7692" max="7692" width="14.7109375" style="23" customWidth="1"/>
    <col min="7693" max="7693" width="12.85546875" style="23" bestFit="1" customWidth="1"/>
    <col min="7694" max="7694" width="11.5703125" style="23" customWidth="1"/>
    <col min="7695" max="7695" width="12.7109375" style="23" customWidth="1"/>
    <col min="7696" max="7696" width="12.7109375" style="23" bestFit="1" customWidth="1"/>
    <col min="7697" max="7937" width="11.42578125" style="23"/>
    <col min="7938" max="7938" width="14" style="23" customWidth="1"/>
    <col min="7939" max="7939" width="13.42578125" style="23" bestFit="1" customWidth="1"/>
    <col min="7940" max="7940" width="11.5703125" style="23" bestFit="1" customWidth="1"/>
    <col min="7941" max="7941" width="12.7109375" style="23" customWidth="1"/>
    <col min="7942" max="7945" width="11.5703125" style="23" bestFit="1" customWidth="1"/>
    <col min="7946" max="7946" width="11.7109375" style="23" bestFit="1" customWidth="1"/>
    <col min="7947" max="7947" width="14.85546875" style="23" customWidth="1"/>
    <col min="7948" max="7948" width="14.7109375" style="23" customWidth="1"/>
    <col min="7949" max="7949" width="12.85546875" style="23" bestFit="1" customWidth="1"/>
    <col min="7950" max="7950" width="11.5703125" style="23" customWidth="1"/>
    <col min="7951" max="7951" width="12.7109375" style="23" customWidth="1"/>
    <col min="7952" max="7952" width="12.7109375" style="23" bestFit="1" customWidth="1"/>
    <col min="7953" max="8193" width="11.42578125" style="23"/>
    <col min="8194" max="8194" width="14" style="23" customWidth="1"/>
    <col min="8195" max="8195" width="13.42578125" style="23" bestFit="1" customWidth="1"/>
    <col min="8196" max="8196" width="11.5703125" style="23" bestFit="1" customWidth="1"/>
    <col min="8197" max="8197" width="12.7109375" style="23" customWidth="1"/>
    <col min="8198" max="8201" width="11.5703125" style="23" bestFit="1" customWidth="1"/>
    <col min="8202" max="8202" width="11.7109375" style="23" bestFit="1" customWidth="1"/>
    <col min="8203" max="8203" width="14.85546875" style="23" customWidth="1"/>
    <col min="8204" max="8204" width="14.7109375" style="23" customWidth="1"/>
    <col min="8205" max="8205" width="12.85546875" style="23" bestFit="1" customWidth="1"/>
    <col min="8206" max="8206" width="11.5703125" style="23" customWidth="1"/>
    <col min="8207" max="8207" width="12.7109375" style="23" customWidth="1"/>
    <col min="8208" max="8208" width="12.7109375" style="23" bestFit="1" customWidth="1"/>
    <col min="8209" max="8449" width="11.42578125" style="23"/>
    <col min="8450" max="8450" width="14" style="23" customWidth="1"/>
    <col min="8451" max="8451" width="13.42578125" style="23" bestFit="1" customWidth="1"/>
    <col min="8452" max="8452" width="11.5703125" style="23" bestFit="1" customWidth="1"/>
    <col min="8453" max="8453" width="12.7109375" style="23" customWidth="1"/>
    <col min="8454" max="8457" width="11.5703125" style="23" bestFit="1" customWidth="1"/>
    <col min="8458" max="8458" width="11.7109375" style="23" bestFit="1" customWidth="1"/>
    <col min="8459" max="8459" width="14.85546875" style="23" customWidth="1"/>
    <col min="8460" max="8460" width="14.7109375" style="23" customWidth="1"/>
    <col min="8461" max="8461" width="12.85546875" style="23" bestFit="1" customWidth="1"/>
    <col min="8462" max="8462" width="11.5703125" style="23" customWidth="1"/>
    <col min="8463" max="8463" width="12.7109375" style="23" customWidth="1"/>
    <col min="8464" max="8464" width="12.7109375" style="23" bestFit="1" customWidth="1"/>
    <col min="8465" max="8705" width="11.42578125" style="23"/>
    <col min="8706" max="8706" width="14" style="23" customWidth="1"/>
    <col min="8707" max="8707" width="13.42578125" style="23" bestFit="1" customWidth="1"/>
    <col min="8708" max="8708" width="11.5703125" style="23" bestFit="1" customWidth="1"/>
    <col min="8709" max="8709" width="12.7109375" style="23" customWidth="1"/>
    <col min="8710" max="8713" width="11.5703125" style="23" bestFit="1" customWidth="1"/>
    <col min="8714" max="8714" width="11.7109375" style="23" bestFit="1" customWidth="1"/>
    <col min="8715" max="8715" width="14.85546875" style="23" customWidth="1"/>
    <col min="8716" max="8716" width="14.7109375" style="23" customWidth="1"/>
    <col min="8717" max="8717" width="12.85546875" style="23" bestFit="1" customWidth="1"/>
    <col min="8718" max="8718" width="11.5703125" style="23" customWidth="1"/>
    <col min="8719" max="8719" width="12.7109375" style="23" customWidth="1"/>
    <col min="8720" max="8720" width="12.7109375" style="23" bestFit="1" customWidth="1"/>
    <col min="8721" max="8961" width="11.42578125" style="23"/>
    <col min="8962" max="8962" width="14" style="23" customWidth="1"/>
    <col min="8963" max="8963" width="13.42578125" style="23" bestFit="1" customWidth="1"/>
    <col min="8964" max="8964" width="11.5703125" style="23" bestFit="1" customWidth="1"/>
    <col min="8965" max="8965" width="12.7109375" style="23" customWidth="1"/>
    <col min="8966" max="8969" width="11.5703125" style="23" bestFit="1" customWidth="1"/>
    <col min="8970" max="8970" width="11.7109375" style="23" bestFit="1" customWidth="1"/>
    <col min="8971" max="8971" width="14.85546875" style="23" customWidth="1"/>
    <col min="8972" max="8972" width="14.7109375" style="23" customWidth="1"/>
    <col min="8973" max="8973" width="12.85546875" style="23" bestFit="1" customWidth="1"/>
    <col min="8974" max="8974" width="11.5703125" style="23" customWidth="1"/>
    <col min="8975" max="8975" width="12.7109375" style="23" customWidth="1"/>
    <col min="8976" max="8976" width="12.7109375" style="23" bestFit="1" customWidth="1"/>
    <col min="8977" max="9217" width="11.42578125" style="23"/>
    <col min="9218" max="9218" width="14" style="23" customWidth="1"/>
    <col min="9219" max="9219" width="13.42578125" style="23" bestFit="1" customWidth="1"/>
    <col min="9220" max="9220" width="11.5703125" style="23" bestFit="1" customWidth="1"/>
    <col min="9221" max="9221" width="12.7109375" style="23" customWidth="1"/>
    <col min="9222" max="9225" width="11.5703125" style="23" bestFit="1" customWidth="1"/>
    <col min="9226" max="9226" width="11.7109375" style="23" bestFit="1" customWidth="1"/>
    <col min="9227" max="9227" width="14.85546875" style="23" customWidth="1"/>
    <col min="9228" max="9228" width="14.7109375" style="23" customWidth="1"/>
    <col min="9229" max="9229" width="12.85546875" style="23" bestFit="1" customWidth="1"/>
    <col min="9230" max="9230" width="11.5703125" style="23" customWidth="1"/>
    <col min="9231" max="9231" width="12.7109375" style="23" customWidth="1"/>
    <col min="9232" max="9232" width="12.7109375" style="23" bestFit="1" customWidth="1"/>
    <col min="9233" max="9473" width="11.42578125" style="23"/>
    <col min="9474" max="9474" width="14" style="23" customWidth="1"/>
    <col min="9475" max="9475" width="13.42578125" style="23" bestFit="1" customWidth="1"/>
    <col min="9476" max="9476" width="11.5703125" style="23" bestFit="1" customWidth="1"/>
    <col min="9477" max="9477" width="12.7109375" style="23" customWidth="1"/>
    <col min="9478" max="9481" width="11.5703125" style="23" bestFit="1" customWidth="1"/>
    <col min="9482" max="9482" width="11.7109375" style="23" bestFit="1" customWidth="1"/>
    <col min="9483" max="9483" width="14.85546875" style="23" customWidth="1"/>
    <col min="9484" max="9484" width="14.7109375" style="23" customWidth="1"/>
    <col min="9485" max="9485" width="12.85546875" style="23" bestFit="1" customWidth="1"/>
    <col min="9486" max="9486" width="11.5703125" style="23" customWidth="1"/>
    <col min="9487" max="9487" width="12.7109375" style="23" customWidth="1"/>
    <col min="9488" max="9488" width="12.7109375" style="23" bestFit="1" customWidth="1"/>
    <col min="9489" max="9729" width="11.42578125" style="23"/>
    <col min="9730" max="9730" width="14" style="23" customWidth="1"/>
    <col min="9731" max="9731" width="13.42578125" style="23" bestFit="1" customWidth="1"/>
    <col min="9732" max="9732" width="11.5703125" style="23" bestFit="1" customWidth="1"/>
    <col min="9733" max="9733" width="12.7109375" style="23" customWidth="1"/>
    <col min="9734" max="9737" width="11.5703125" style="23" bestFit="1" customWidth="1"/>
    <col min="9738" max="9738" width="11.7109375" style="23" bestFit="1" customWidth="1"/>
    <col min="9739" max="9739" width="14.85546875" style="23" customWidth="1"/>
    <col min="9740" max="9740" width="14.7109375" style="23" customWidth="1"/>
    <col min="9741" max="9741" width="12.85546875" style="23" bestFit="1" customWidth="1"/>
    <col min="9742" max="9742" width="11.5703125" style="23" customWidth="1"/>
    <col min="9743" max="9743" width="12.7109375" style="23" customWidth="1"/>
    <col min="9744" max="9744" width="12.7109375" style="23" bestFit="1" customWidth="1"/>
    <col min="9745" max="9985" width="11.42578125" style="23"/>
    <col min="9986" max="9986" width="14" style="23" customWidth="1"/>
    <col min="9987" max="9987" width="13.42578125" style="23" bestFit="1" customWidth="1"/>
    <col min="9988" max="9988" width="11.5703125" style="23" bestFit="1" customWidth="1"/>
    <col min="9989" max="9989" width="12.7109375" style="23" customWidth="1"/>
    <col min="9990" max="9993" width="11.5703125" style="23" bestFit="1" customWidth="1"/>
    <col min="9994" max="9994" width="11.7109375" style="23" bestFit="1" customWidth="1"/>
    <col min="9995" max="9995" width="14.85546875" style="23" customWidth="1"/>
    <col min="9996" max="9996" width="14.7109375" style="23" customWidth="1"/>
    <col min="9997" max="9997" width="12.85546875" style="23" bestFit="1" customWidth="1"/>
    <col min="9998" max="9998" width="11.5703125" style="23" customWidth="1"/>
    <col min="9999" max="9999" width="12.7109375" style="23" customWidth="1"/>
    <col min="10000" max="10000" width="12.7109375" style="23" bestFit="1" customWidth="1"/>
    <col min="10001" max="10241" width="11.42578125" style="23"/>
    <col min="10242" max="10242" width="14" style="23" customWidth="1"/>
    <col min="10243" max="10243" width="13.42578125" style="23" bestFit="1" customWidth="1"/>
    <col min="10244" max="10244" width="11.5703125" style="23" bestFit="1" customWidth="1"/>
    <col min="10245" max="10245" width="12.7109375" style="23" customWidth="1"/>
    <col min="10246" max="10249" width="11.5703125" style="23" bestFit="1" customWidth="1"/>
    <col min="10250" max="10250" width="11.7109375" style="23" bestFit="1" customWidth="1"/>
    <col min="10251" max="10251" width="14.85546875" style="23" customWidth="1"/>
    <col min="10252" max="10252" width="14.7109375" style="23" customWidth="1"/>
    <col min="10253" max="10253" width="12.85546875" style="23" bestFit="1" customWidth="1"/>
    <col min="10254" max="10254" width="11.5703125" style="23" customWidth="1"/>
    <col min="10255" max="10255" width="12.7109375" style="23" customWidth="1"/>
    <col min="10256" max="10256" width="12.7109375" style="23" bestFit="1" customWidth="1"/>
    <col min="10257" max="10497" width="11.42578125" style="23"/>
    <col min="10498" max="10498" width="14" style="23" customWidth="1"/>
    <col min="10499" max="10499" width="13.42578125" style="23" bestFit="1" customWidth="1"/>
    <col min="10500" max="10500" width="11.5703125" style="23" bestFit="1" customWidth="1"/>
    <col min="10501" max="10501" width="12.7109375" style="23" customWidth="1"/>
    <col min="10502" max="10505" width="11.5703125" style="23" bestFit="1" customWidth="1"/>
    <col min="10506" max="10506" width="11.7109375" style="23" bestFit="1" customWidth="1"/>
    <col min="10507" max="10507" width="14.85546875" style="23" customWidth="1"/>
    <col min="10508" max="10508" width="14.7109375" style="23" customWidth="1"/>
    <col min="10509" max="10509" width="12.85546875" style="23" bestFit="1" customWidth="1"/>
    <col min="10510" max="10510" width="11.5703125" style="23" customWidth="1"/>
    <col min="10511" max="10511" width="12.7109375" style="23" customWidth="1"/>
    <col min="10512" max="10512" width="12.7109375" style="23" bestFit="1" customWidth="1"/>
    <col min="10513" max="10753" width="11.42578125" style="23"/>
    <col min="10754" max="10754" width="14" style="23" customWidth="1"/>
    <col min="10755" max="10755" width="13.42578125" style="23" bestFit="1" customWidth="1"/>
    <col min="10756" max="10756" width="11.5703125" style="23" bestFit="1" customWidth="1"/>
    <col min="10757" max="10757" width="12.7109375" style="23" customWidth="1"/>
    <col min="10758" max="10761" width="11.5703125" style="23" bestFit="1" customWidth="1"/>
    <col min="10762" max="10762" width="11.7109375" style="23" bestFit="1" customWidth="1"/>
    <col min="10763" max="10763" width="14.85546875" style="23" customWidth="1"/>
    <col min="10764" max="10764" width="14.7109375" style="23" customWidth="1"/>
    <col min="10765" max="10765" width="12.85546875" style="23" bestFit="1" customWidth="1"/>
    <col min="10766" max="10766" width="11.5703125" style="23" customWidth="1"/>
    <col min="10767" max="10767" width="12.7109375" style="23" customWidth="1"/>
    <col min="10768" max="10768" width="12.7109375" style="23" bestFit="1" customWidth="1"/>
    <col min="10769" max="11009" width="11.42578125" style="23"/>
    <col min="11010" max="11010" width="14" style="23" customWidth="1"/>
    <col min="11011" max="11011" width="13.42578125" style="23" bestFit="1" customWidth="1"/>
    <col min="11012" max="11012" width="11.5703125" style="23" bestFit="1" customWidth="1"/>
    <col min="11013" max="11013" width="12.7109375" style="23" customWidth="1"/>
    <col min="11014" max="11017" width="11.5703125" style="23" bestFit="1" customWidth="1"/>
    <col min="11018" max="11018" width="11.7109375" style="23" bestFit="1" customWidth="1"/>
    <col min="11019" max="11019" width="14.85546875" style="23" customWidth="1"/>
    <col min="11020" max="11020" width="14.7109375" style="23" customWidth="1"/>
    <col min="11021" max="11021" width="12.85546875" style="23" bestFit="1" customWidth="1"/>
    <col min="11022" max="11022" width="11.5703125" style="23" customWidth="1"/>
    <col min="11023" max="11023" width="12.7109375" style="23" customWidth="1"/>
    <col min="11024" max="11024" width="12.7109375" style="23" bestFit="1" customWidth="1"/>
    <col min="11025" max="11265" width="11.42578125" style="23"/>
    <col min="11266" max="11266" width="14" style="23" customWidth="1"/>
    <col min="11267" max="11267" width="13.42578125" style="23" bestFit="1" customWidth="1"/>
    <col min="11268" max="11268" width="11.5703125" style="23" bestFit="1" customWidth="1"/>
    <col min="11269" max="11269" width="12.7109375" style="23" customWidth="1"/>
    <col min="11270" max="11273" width="11.5703125" style="23" bestFit="1" customWidth="1"/>
    <col min="11274" max="11274" width="11.7109375" style="23" bestFit="1" customWidth="1"/>
    <col min="11275" max="11275" width="14.85546875" style="23" customWidth="1"/>
    <col min="11276" max="11276" width="14.7109375" style="23" customWidth="1"/>
    <col min="11277" max="11277" width="12.85546875" style="23" bestFit="1" customWidth="1"/>
    <col min="11278" max="11278" width="11.5703125" style="23" customWidth="1"/>
    <col min="11279" max="11279" width="12.7109375" style="23" customWidth="1"/>
    <col min="11280" max="11280" width="12.7109375" style="23" bestFit="1" customWidth="1"/>
    <col min="11281" max="11521" width="11.42578125" style="23"/>
    <col min="11522" max="11522" width="14" style="23" customWidth="1"/>
    <col min="11523" max="11523" width="13.42578125" style="23" bestFit="1" customWidth="1"/>
    <col min="11524" max="11524" width="11.5703125" style="23" bestFit="1" customWidth="1"/>
    <col min="11525" max="11525" width="12.7109375" style="23" customWidth="1"/>
    <col min="11526" max="11529" width="11.5703125" style="23" bestFit="1" customWidth="1"/>
    <col min="11530" max="11530" width="11.7109375" style="23" bestFit="1" customWidth="1"/>
    <col min="11531" max="11531" width="14.85546875" style="23" customWidth="1"/>
    <col min="11532" max="11532" width="14.7109375" style="23" customWidth="1"/>
    <col min="11533" max="11533" width="12.85546875" style="23" bestFit="1" customWidth="1"/>
    <col min="11534" max="11534" width="11.5703125" style="23" customWidth="1"/>
    <col min="11535" max="11535" width="12.7109375" style="23" customWidth="1"/>
    <col min="11536" max="11536" width="12.7109375" style="23" bestFit="1" customWidth="1"/>
    <col min="11537" max="11777" width="11.42578125" style="23"/>
    <col min="11778" max="11778" width="14" style="23" customWidth="1"/>
    <col min="11779" max="11779" width="13.42578125" style="23" bestFit="1" customWidth="1"/>
    <col min="11780" max="11780" width="11.5703125" style="23" bestFit="1" customWidth="1"/>
    <col min="11781" max="11781" width="12.7109375" style="23" customWidth="1"/>
    <col min="11782" max="11785" width="11.5703125" style="23" bestFit="1" customWidth="1"/>
    <col min="11786" max="11786" width="11.7109375" style="23" bestFit="1" customWidth="1"/>
    <col min="11787" max="11787" width="14.85546875" style="23" customWidth="1"/>
    <col min="11788" max="11788" width="14.7109375" style="23" customWidth="1"/>
    <col min="11789" max="11789" width="12.85546875" style="23" bestFit="1" customWidth="1"/>
    <col min="11790" max="11790" width="11.5703125" style="23" customWidth="1"/>
    <col min="11791" max="11791" width="12.7109375" style="23" customWidth="1"/>
    <col min="11792" max="11792" width="12.7109375" style="23" bestFit="1" customWidth="1"/>
    <col min="11793" max="12033" width="11.42578125" style="23"/>
    <col min="12034" max="12034" width="14" style="23" customWidth="1"/>
    <col min="12035" max="12035" width="13.42578125" style="23" bestFit="1" customWidth="1"/>
    <col min="12036" max="12036" width="11.5703125" style="23" bestFit="1" customWidth="1"/>
    <col min="12037" max="12037" width="12.7109375" style="23" customWidth="1"/>
    <col min="12038" max="12041" width="11.5703125" style="23" bestFit="1" customWidth="1"/>
    <col min="12042" max="12042" width="11.7109375" style="23" bestFit="1" customWidth="1"/>
    <col min="12043" max="12043" width="14.85546875" style="23" customWidth="1"/>
    <col min="12044" max="12044" width="14.7109375" style="23" customWidth="1"/>
    <col min="12045" max="12045" width="12.85546875" style="23" bestFit="1" customWidth="1"/>
    <col min="12046" max="12046" width="11.5703125" style="23" customWidth="1"/>
    <col min="12047" max="12047" width="12.7109375" style="23" customWidth="1"/>
    <col min="12048" max="12048" width="12.7109375" style="23" bestFit="1" customWidth="1"/>
    <col min="12049" max="12289" width="11.42578125" style="23"/>
    <col min="12290" max="12290" width="14" style="23" customWidth="1"/>
    <col min="12291" max="12291" width="13.42578125" style="23" bestFit="1" customWidth="1"/>
    <col min="12292" max="12292" width="11.5703125" style="23" bestFit="1" customWidth="1"/>
    <col min="12293" max="12293" width="12.7109375" style="23" customWidth="1"/>
    <col min="12294" max="12297" width="11.5703125" style="23" bestFit="1" customWidth="1"/>
    <col min="12298" max="12298" width="11.7109375" style="23" bestFit="1" customWidth="1"/>
    <col min="12299" max="12299" width="14.85546875" style="23" customWidth="1"/>
    <col min="12300" max="12300" width="14.7109375" style="23" customWidth="1"/>
    <col min="12301" max="12301" width="12.85546875" style="23" bestFit="1" customWidth="1"/>
    <col min="12302" max="12302" width="11.5703125" style="23" customWidth="1"/>
    <col min="12303" max="12303" width="12.7109375" style="23" customWidth="1"/>
    <col min="12304" max="12304" width="12.7109375" style="23" bestFit="1" customWidth="1"/>
    <col min="12305" max="12545" width="11.42578125" style="23"/>
    <col min="12546" max="12546" width="14" style="23" customWidth="1"/>
    <col min="12547" max="12547" width="13.42578125" style="23" bestFit="1" customWidth="1"/>
    <col min="12548" max="12548" width="11.5703125" style="23" bestFit="1" customWidth="1"/>
    <col min="12549" max="12549" width="12.7109375" style="23" customWidth="1"/>
    <col min="12550" max="12553" width="11.5703125" style="23" bestFit="1" customWidth="1"/>
    <col min="12554" max="12554" width="11.7109375" style="23" bestFit="1" customWidth="1"/>
    <col min="12555" max="12555" width="14.85546875" style="23" customWidth="1"/>
    <col min="12556" max="12556" width="14.7109375" style="23" customWidth="1"/>
    <col min="12557" max="12557" width="12.85546875" style="23" bestFit="1" customWidth="1"/>
    <col min="12558" max="12558" width="11.5703125" style="23" customWidth="1"/>
    <col min="12559" max="12559" width="12.7109375" style="23" customWidth="1"/>
    <col min="12560" max="12560" width="12.7109375" style="23" bestFit="1" customWidth="1"/>
    <col min="12561" max="12801" width="11.42578125" style="23"/>
    <col min="12802" max="12802" width="14" style="23" customWidth="1"/>
    <col min="12803" max="12803" width="13.42578125" style="23" bestFit="1" customWidth="1"/>
    <col min="12804" max="12804" width="11.5703125" style="23" bestFit="1" customWidth="1"/>
    <col min="12805" max="12805" width="12.7109375" style="23" customWidth="1"/>
    <col min="12806" max="12809" width="11.5703125" style="23" bestFit="1" customWidth="1"/>
    <col min="12810" max="12810" width="11.7109375" style="23" bestFit="1" customWidth="1"/>
    <col min="12811" max="12811" width="14.85546875" style="23" customWidth="1"/>
    <col min="12812" max="12812" width="14.7109375" style="23" customWidth="1"/>
    <col min="12813" max="12813" width="12.85546875" style="23" bestFit="1" customWidth="1"/>
    <col min="12814" max="12814" width="11.5703125" style="23" customWidth="1"/>
    <col min="12815" max="12815" width="12.7109375" style="23" customWidth="1"/>
    <col min="12816" max="12816" width="12.7109375" style="23" bestFit="1" customWidth="1"/>
    <col min="12817" max="13057" width="11.42578125" style="23"/>
    <col min="13058" max="13058" width="14" style="23" customWidth="1"/>
    <col min="13059" max="13059" width="13.42578125" style="23" bestFit="1" customWidth="1"/>
    <col min="13060" max="13060" width="11.5703125" style="23" bestFit="1" customWidth="1"/>
    <col min="13061" max="13061" width="12.7109375" style="23" customWidth="1"/>
    <col min="13062" max="13065" width="11.5703125" style="23" bestFit="1" customWidth="1"/>
    <col min="13066" max="13066" width="11.7109375" style="23" bestFit="1" customWidth="1"/>
    <col min="13067" max="13067" width="14.85546875" style="23" customWidth="1"/>
    <col min="13068" max="13068" width="14.7109375" style="23" customWidth="1"/>
    <col min="13069" max="13069" width="12.85546875" style="23" bestFit="1" customWidth="1"/>
    <col min="13070" max="13070" width="11.5703125" style="23" customWidth="1"/>
    <col min="13071" max="13071" width="12.7109375" style="23" customWidth="1"/>
    <col min="13072" max="13072" width="12.7109375" style="23" bestFit="1" customWidth="1"/>
    <col min="13073" max="13313" width="11.42578125" style="23"/>
    <col min="13314" max="13314" width="14" style="23" customWidth="1"/>
    <col min="13315" max="13315" width="13.42578125" style="23" bestFit="1" customWidth="1"/>
    <col min="13316" max="13316" width="11.5703125" style="23" bestFit="1" customWidth="1"/>
    <col min="13317" max="13317" width="12.7109375" style="23" customWidth="1"/>
    <col min="13318" max="13321" width="11.5703125" style="23" bestFit="1" customWidth="1"/>
    <col min="13322" max="13322" width="11.7109375" style="23" bestFit="1" customWidth="1"/>
    <col min="13323" max="13323" width="14.85546875" style="23" customWidth="1"/>
    <col min="13324" max="13324" width="14.7109375" style="23" customWidth="1"/>
    <col min="13325" max="13325" width="12.85546875" style="23" bestFit="1" customWidth="1"/>
    <col min="13326" max="13326" width="11.5703125" style="23" customWidth="1"/>
    <col min="13327" max="13327" width="12.7109375" style="23" customWidth="1"/>
    <col min="13328" max="13328" width="12.7109375" style="23" bestFit="1" customWidth="1"/>
    <col min="13329" max="13569" width="11.42578125" style="23"/>
    <col min="13570" max="13570" width="14" style="23" customWidth="1"/>
    <col min="13571" max="13571" width="13.42578125" style="23" bestFit="1" customWidth="1"/>
    <col min="13572" max="13572" width="11.5703125" style="23" bestFit="1" customWidth="1"/>
    <col min="13573" max="13573" width="12.7109375" style="23" customWidth="1"/>
    <col min="13574" max="13577" width="11.5703125" style="23" bestFit="1" customWidth="1"/>
    <col min="13578" max="13578" width="11.7109375" style="23" bestFit="1" customWidth="1"/>
    <col min="13579" max="13579" width="14.85546875" style="23" customWidth="1"/>
    <col min="13580" max="13580" width="14.7109375" style="23" customWidth="1"/>
    <col min="13581" max="13581" width="12.85546875" style="23" bestFit="1" customWidth="1"/>
    <col min="13582" max="13582" width="11.5703125" style="23" customWidth="1"/>
    <col min="13583" max="13583" width="12.7109375" style="23" customWidth="1"/>
    <col min="13584" max="13584" width="12.7109375" style="23" bestFit="1" customWidth="1"/>
    <col min="13585" max="13825" width="11.42578125" style="23"/>
    <col min="13826" max="13826" width="14" style="23" customWidth="1"/>
    <col min="13827" max="13827" width="13.42578125" style="23" bestFit="1" customWidth="1"/>
    <col min="13828" max="13828" width="11.5703125" style="23" bestFit="1" customWidth="1"/>
    <col min="13829" max="13829" width="12.7109375" style="23" customWidth="1"/>
    <col min="13830" max="13833" width="11.5703125" style="23" bestFit="1" customWidth="1"/>
    <col min="13834" max="13834" width="11.7109375" style="23" bestFit="1" customWidth="1"/>
    <col min="13835" max="13835" width="14.85546875" style="23" customWidth="1"/>
    <col min="13836" max="13836" width="14.7109375" style="23" customWidth="1"/>
    <col min="13837" max="13837" width="12.85546875" style="23" bestFit="1" customWidth="1"/>
    <col min="13838" max="13838" width="11.5703125" style="23" customWidth="1"/>
    <col min="13839" max="13839" width="12.7109375" style="23" customWidth="1"/>
    <col min="13840" max="13840" width="12.7109375" style="23" bestFit="1" customWidth="1"/>
    <col min="13841" max="14081" width="11.42578125" style="23"/>
    <col min="14082" max="14082" width="14" style="23" customWidth="1"/>
    <col min="14083" max="14083" width="13.42578125" style="23" bestFit="1" customWidth="1"/>
    <col min="14084" max="14084" width="11.5703125" style="23" bestFit="1" customWidth="1"/>
    <col min="14085" max="14085" width="12.7109375" style="23" customWidth="1"/>
    <col min="14086" max="14089" width="11.5703125" style="23" bestFit="1" customWidth="1"/>
    <col min="14090" max="14090" width="11.7109375" style="23" bestFit="1" customWidth="1"/>
    <col min="14091" max="14091" width="14.85546875" style="23" customWidth="1"/>
    <col min="14092" max="14092" width="14.7109375" style="23" customWidth="1"/>
    <col min="14093" max="14093" width="12.85546875" style="23" bestFit="1" customWidth="1"/>
    <col min="14094" max="14094" width="11.5703125" style="23" customWidth="1"/>
    <col min="14095" max="14095" width="12.7109375" style="23" customWidth="1"/>
    <col min="14096" max="14096" width="12.7109375" style="23" bestFit="1" customWidth="1"/>
    <col min="14097" max="14337" width="11.42578125" style="23"/>
    <col min="14338" max="14338" width="14" style="23" customWidth="1"/>
    <col min="14339" max="14339" width="13.42578125" style="23" bestFit="1" customWidth="1"/>
    <col min="14340" max="14340" width="11.5703125" style="23" bestFit="1" customWidth="1"/>
    <col min="14341" max="14341" width="12.7109375" style="23" customWidth="1"/>
    <col min="14342" max="14345" width="11.5703125" style="23" bestFit="1" customWidth="1"/>
    <col min="14346" max="14346" width="11.7109375" style="23" bestFit="1" customWidth="1"/>
    <col min="14347" max="14347" width="14.85546875" style="23" customWidth="1"/>
    <col min="14348" max="14348" width="14.7109375" style="23" customWidth="1"/>
    <col min="14349" max="14349" width="12.85546875" style="23" bestFit="1" customWidth="1"/>
    <col min="14350" max="14350" width="11.5703125" style="23" customWidth="1"/>
    <col min="14351" max="14351" width="12.7109375" style="23" customWidth="1"/>
    <col min="14352" max="14352" width="12.7109375" style="23" bestFit="1" customWidth="1"/>
    <col min="14353" max="14593" width="11.42578125" style="23"/>
    <col min="14594" max="14594" width="14" style="23" customWidth="1"/>
    <col min="14595" max="14595" width="13.42578125" style="23" bestFit="1" customWidth="1"/>
    <col min="14596" max="14596" width="11.5703125" style="23" bestFit="1" customWidth="1"/>
    <col min="14597" max="14597" width="12.7109375" style="23" customWidth="1"/>
    <col min="14598" max="14601" width="11.5703125" style="23" bestFit="1" customWidth="1"/>
    <col min="14602" max="14602" width="11.7109375" style="23" bestFit="1" customWidth="1"/>
    <col min="14603" max="14603" width="14.85546875" style="23" customWidth="1"/>
    <col min="14604" max="14604" width="14.7109375" style="23" customWidth="1"/>
    <col min="14605" max="14605" width="12.85546875" style="23" bestFit="1" customWidth="1"/>
    <col min="14606" max="14606" width="11.5703125" style="23" customWidth="1"/>
    <col min="14607" max="14607" width="12.7109375" style="23" customWidth="1"/>
    <col min="14608" max="14608" width="12.7109375" style="23" bestFit="1" customWidth="1"/>
    <col min="14609" max="14849" width="11.42578125" style="23"/>
    <col min="14850" max="14850" width="14" style="23" customWidth="1"/>
    <col min="14851" max="14851" width="13.42578125" style="23" bestFit="1" customWidth="1"/>
    <col min="14852" max="14852" width="11.5703125" style="23" bestFit="1" customWidth="1"/>
    <col min="14853" max="14853" width="12.7109375" style="23" customWidth="1"/>
    <col min="14854" max="14857" width="11.5703125" style="23" bestFit="1" customWidth="1"/>
    <col min="14858" max="14858" width="11.7109375" style="23" bestFit="1" customWidth="1"/>
    <col min="14859" max="14859" width="14.85546875" style="23" customWidth="1"/>
    <col min="14860" max="14860" width="14.7109375" style="23" customWidth="1"/>
    <col min="14861" max="14861" width="12.85546875" style="23" bestFit="1" customWidth="1"/>
    <col min="14862" max="14862" width="11.5703125" style="23" customWidth="1"/>
    <col min="14863" max="14863" width="12.7109375" style="23" customWidth="1"/>
    <col min="14864" max="14864" width="12.7109375" style="23" bestFit="1" customWidth="1"/>
    <col min="14865" max="15105" width="11.42578125" style="23"/>
    <col min="15106" max="15106" width="14" style="23" customWidth="1"/>
    <col min="15107" max="15107" width="13.42578125" style="23" bestFit="1" customWidth="1"/>
    <col min="15108" max="15108" width="11.5703125" style="23" bestFit="1" customWidth="1"/>
    <col min="15109" max="15109" width="12.7109375" style="23" customWidth="1"/>
    <col min="15110" max="15113" width="11.5703125" style="23" bestFit="1" customWidth="1"/>
    <col min="15114" max="15114" width="11.7109375" style="23" bestFit="1" customWidth="1"/>
    <col min="15115" max="15115" width="14.85546875" style="23" customWidth="1"/>
    <col min="15116" max="15116" width="14.7109375" style="23" customWidth="1"/>
    <col min="15117" max="15117" width="12.85546875" style="23" bestFit="1" customWidth="1"/>
    <col min="15118" max="15118" width="11.5703125" style="23" customWidth="1"/>
    <col min="15119" max="15119" width="12.7109375" style="23" customWidth="1"/>
    <col min="15120" max="15120" width="12.7109375" style="23" bestFit="1" customWidth="1"/>
    <col min="15121" max="15361" width="11.42578125" style="23"/>
    <col min="15362" max="15362" width="14" style="23" customWidth="1"/>
    <col min="15363" max="15363" width="13.42578125" style="23" bestFit="1" customWidth="1"/>
    <col min="15364" max="15364" width="11.5703125" style="23" bestFit="1" customWidth="1"/>
    <col min="15365" max="15365" width="12.7109375" style="23" customWidth="1"/>
    <col min="15366" max="15369" width="11.5703125" style="23" bestFit="1" customWidth="1"/>
    <col min="15370" max="15370" width="11.7109375" style="23" bestFit="1" customWidth="1"/>
    <col min="15371" max="15371" width="14.85546875" style="23" customWidth="1"/>
    <col min="15372" max="15372" width="14.7109375" style="23" customWidth="1"/>
    <col min="15373" max="15373" width="12.85546875" style="23" bestFit="1" customWidth="1"/>
    <col min="15374" max="15374" width="11.5703125" style="23" customWidth="1"/>
    <col min="15375" max="15375" width="12.7109375" style="23" customWidth="1"/>
    <col min="15376" max="15376" width="12.7109375" style="23" bestFit="1" customWidth="1"/>
    <col min="15377" max="15617" width="11.42578125" style="23"/>
    <col min="15618" max="15618" width="14" style="23" customWidth="1"/>
    <col min="15619" max="15619" width="13.42578125" style="23" bestFit="1" customWidth="1"/>
    <col min="15620" max="15620" width="11.5703125" style="23" bestFit="1" customWidth="1"/>
    <col min="15621" max="15621" width="12.7109375" style="23" customWidth="1"/>
    <col min="15622" max="15625" width="11.5703125" style="23" bestFit="1" customWidth="1"/>
    <col min="15626" max="15626" width="11.7109375" style="23" bestFit="1" customWidth="1"/>
    <col min="15627" max="15627" width="14.85546875" style="23" customWidth="1"/>
    <col min="15628" max="15628" width="14.7109375" style="23" customWidth="1"/>
    <col min="15629" max="15629" width="12.85546875" style="23" bestFit="1" customWidth="1"/>
    <col min="15630" max="15630" width="11.5703125" style="23" customWidth="1"/>
    <col min="15631" max="15631" width="12.7109375" style="23" customWidth="1"/>
    <col min="15632" max="15632" width="12.7109375" style="23" bestFit="1" customWidth="1"/>
    <col min="15633" max="15873" width="11.42578125" style="23"/>
    <col min="15874" max="15874" width="14" style="23" customWidth="1"/>
    <col min="15875" max="15875" width="13.42578125" style="23" bestFit="1" customWidth="1"/>
    <col min="15876" max="15876" width="11.5703125" style="23" bestFit="1" customWidth="1"/>
    <col min="15877" max="15877" width="12.7109375" style="23" customWidth="1"/>
    <col min="15878" max="15881" width="11.5703125" style="23" bestFit="1" customWidth="1"/>
    <col min="15882" max="15882" width="11.7109375" style="23" bestFit="1" customWidth="1"/>
    <col min="15883" max="15883" width="14.85546875" style="23" customWidth="1"/>
    <col min="15884" max="15884" width="14.7109375" style="23" customWidth="1"/>
    <col min="15885" max="15885" width="12.85546875" style="23" bestFit="1" customWidth="1"/>
    <col min="15886" max="15886" width="11.5703125" style="23" customWidth="1"/>
    <col min="15887" max="15887" width="12.7109375" style="23" customWidth="1"/>
    <col min="15888" max="15888" width="12.7109375" style="23" bestFit="1" customWidth="1"/>
    <col min="15889" max="16129" width="11.42578125" style="23"/>
    <col min="16130" max="16130" width="14" style="23" customWidth="1"/>
    <col min="16131" max="16131" width="13.42578125" style="23" bestFit="1" customWidth="1"/>
    <col min="16132" max="16132" width="11.5703125" style="23" bestFit="1" customWidth="1"/>
    <col min="16133" max="16133" width="12.7109375" style="23" customWidth="1"/>
    <col min="16134" max="16137" width="11.5703125" style="23" bestFit="1" customWidth="1"/>
    <col min="16138" max="16138" width="11.7109375" style="23" bestFit="1" customWidth="1"/>
    <col min="16139" max="16139" width="14.85546875" style="23" customWidth="1"/>
    <col min="16140" max="16140" width="14.7109375" style="23" customWidth="1"/>
    <col min="16141" max="16141" width="12.85546875" style="23" bestFit="1" customWidth="1"/>
    <col min="16142" max="16142" width="11.5703125" style="23" customWidth="1"/>
    <col min="16143" max="16143" width="12.7109375" style="23" customWidth="1"/>
    <col min="16144" max="16144" width="12.7109375" style="23" bestFit="1" customWidth="1"/>
    <col min="16145" max="16384" width="11.42578125" style="23"/>
  </cols>
  <sheetData>
    <row r="3" spans="1:10" ht="13.5" thickBot="1" x14ac:dyDescent="0.25"/>
    <row r="4" spans="1:10" ht="15.75" thickBot="1" x14ac:dyDescent="0.25">
      <c r="A4" s="17"/>
      <c r="B4" s="32" t="s">
        <v>204</v>
      </c>
      <c r="C4" s="33"/>
      <c r="D4" s="33"/>
      <c r="E4" s="33"/>
      <c r="F4" s="33"/>
      <c r="G4" s="33"/>
      <c r="H4" s="34"/>
      <c r="J4" s="22"/>
    </row>
    <row r="7" spans="1:10" x14ac:dyDescent="0.2">
      <c r="A7" s="777" t="s">
        <v>563</v>
      </c>
      <c r="B7" s="778"/>
      <c r="C7" s="778"/>
      <c r="D7" s="778"/>
    </row>
    <row r="9" spans="1:10" x14ac:dyDescent="0.2">
      <c r="A9" s="108" t="s">
        <v>205</v>
      </c>
    </row>
    <row r="11" spans="1:10" ht="13.5" thickBot="1" x14ac:dyDescent="0.25"/>
    <row r="12" spans="1:10" ht="13.5" thickBot="1" x14ac:dyDescent="0.25">
      <c r="A12" s="77"/>
      <c r="B12" s="77"/>
      <c r="C12" s="86" t="s">
        <v>16</v>
      </c>
      <c r="D12" s="86" t="s">
        <v>17</v>
      </c>
      <c r="E12" s="86" t="s">
        <v>13</v>
      </c>
    </row>
    <row r="13" spans="1:10" x14ac:dyDescent="0.2">
      <c r="A13" s="35" t="s">
        <v>130</v>
      </c>
      <c r="B13" s="36"/>
      <c r="C13" s="37">
        <v>4385008</v>
      </c>
      <c r="D13" s="37">
        <v>1091676</v>
      </c>
      <c r="E13" s="37">
        <f>SUM(C13:D13)</f>
        <v>5476684</v>
      </c>
      <c r="G13" s="22"/>
      <c r="H13" s="22"/>
    </row>
    <row r="14" spans="1:10" x14ac:dyDescent="0.2">
      <c r="A14" s="38" t="s">
        <v>180</v>
      </c>
      <c r="B14" s="39"/>
      <c r="C14" s="40">
        <v>3392991</v>
      </c>
      <c r="D14" s="40">
        <v>823433</v>
      </c>
      <c r="E14" s="40">
        <f t="shared" ref="E14:E18" si="0">SUM(C14:D14)</f>
        <v>4216424</v>
      </c>
      <c r="G14" s="22"/>
      <c r="H14" s="22"/>
    </row>
    <row r="15" spans="1:10" x14ac:dyDescent="0.2">
      <c r="A15" s="38" t="s">
        <v>181</v>
      </c>
      <c r="B15" s="39"/>
      <c r="C15" s="40">
        <v>992017</v>
      </c>
      <c r="D15" s="40">
        <v>268243</v>
      </c>
      <c r="E15" s="40">
        <f t="shared" si="0"/>
        <v>1260260</v>
      </c>
    </row>
    <row r="16" spans="1:10" x14ac:dyDescent="0.2">
      <c r="A16" s="41" t="s">
        <v>131</v>
      </c>
      <c r="B16" s="42"/>
      <c r="C16" s="43">
        <v>6713010</v>
      </c>
      <c r="D16" s="43">
        <v>1589516</v>
      </c>
      <c r="E16" s="43">
        <f t="shared" si="0"/>
        <v>8302526</v>
      </c>
    </row>
    <row r="17" spans="1:5" x14ac:dyDescent="0.2">
      <c r="A17" s="38" t="s">
        <v>182</v>
      </c>
      <c r="B17" s="39"/>
      <c r="C17" s="40">
        <v>5290667</v>
      </c>
      <c r="D17" s="40">
        <v>1252049</v>
      </c>
      <c r="E17" s="40">
        <f t="shared" si="0"/>
        <v>6542716</v>
      </c>
    </row>
    <row r="18" spans="1:5" x14ac:dyDescent="0.2">
      <c r="A18" s="38" t="s">
        <v>183</v>
      </c>
      <c r="B18" s="39"/>
      <c r="C18" s="40">
        <v>1422343</v>
      </c>
      <c r="D18" s="40">
        <v>337467</v>
      </c>
      <c r="E18" s="40">
        <f t="shared" si="0"/>
        <v>1759810</v>
      </c>
    </row>
    <row r="19" spans="1:5" x14ac:dyDescent="0.2">
      <c r="A19" s="41" t="s">
        <v>66</v>
      </c>
      <c r="B19" s="42"/>
      <c r="C19" s="109">
        <v>0.44279532524426218</v>
      </c>
      <c r="D19" s="44">
        <v>0.28192368097705145</v>
      </c>
      <c r="E19" s="44">
        <v>0.39918553739471035</v>
      </c>
    </row>
    <row r="20" spans="1:5" x14ac:dyDescent="0.2">
      <c r="A20" s="45" t="s">
        <v>3</v>
      </c>
      <c r="B20" s="46"/>
      <c r="C20" s="47">
        <v>1.530900285700733</v>
      </c>
      <c r="D20" s="47">
        <v>1.4560327423154855</v>
      </c>
      <c r="E20" s="47">
        <f>E16/E13</f>
        <v>1.5159768210106699</v>
      </c>
    </row>
    <row r="21" spans="1:5" x14ac:dyDescent="0.2">
      <c r="A21" s="49" t="s">
        <v>184</v>
      </c>
      <c r="B21" s="50"/>
      <c r="C21" s="51">
        <v>1.5592929659996151</v>
      </c>
      <c r="D21" s="51">
        <v>1.520523224111737</v>
      </c>
      <c r="E21" s="51">
        <f t="shared" ref="E21:E22" si="1">E17/E14</f>
        <v>1.5517215536198448</v>
      </c>
    </row>
    <row r="22" spans="1:5" ht="13.5" thickBot="1" x14ac:dyDescent="0.25">
      <c r="A22" s="52" t="s">
        <v>185</v>
      </c>
      <c r="B22" s="53"/>
      <c r="C22" s="54">
        <v>1.4337889370847476</v>
      </c>
      <c r="D22" s="54">
        <v>1.2580645161290323</v>
      </c>
      <c r="E22" s="54">
        <f t="shared" si="1"/>
        <v>1.3963864599368385</v>
      </c>
    </row>
    <row r="43" spans="1:18" x14ac:dyDescent="0.2">
      <c r="A43" s="61"/>
      <c r="B43" s="61"/>
    </row>
    <row r="44" spans="1:18" ht="15.75" x14ac:dyDescent="0.25">
      <c r="A44" s="776" t="s">
        <v>206</v>
      </c>
      <c r="B44" s="776"/>
      <c r="C44" s="776"/>
      <c r="D44" s="776"/>
      <c r="E44" s="776"/>
      <c r="F44" s="776"/>
      <c r="G44" s="776"/>
      <c r="H44" s="776"/>
      <c r="I44" s="776"/>
      <c r="J44" s="776"/>
      <c r="K44" s="776"/>
      <c r="L44" s="776"/>
      <c r="M44" s="776"/>
      <c r="N44" s="776"/>
    </row>
    <row r="45" spans="1:18" ht="13.5" thickBot="1" x14ac:dyDescent="0.25">
      <c r="E45" s="17"/>
    </row>
    <row r="46" spans="1:18" ht="13.5" thickBot="1" x14ac:dyDescent="0.25">
      <c r="A46" s="57"/>
      <c r="B46" s="57"/>
      <c r="C46" s="85" t="s">
        <v>45</v>
      </c>
      <c r="D46" s="86" t="s">
        <v>46</v>
      </c>
      <c r="E46" s="86" t="s">
        <v>47</v>
      </c>
      <c r="F46" s="86" t="s">
        <v>48</v>
      </c>
      <c r="G46" s="86" t="s">
        <v>49</v>
      </c>
      <c r="H46" s="86" t="s">
        <v>50</v>
      </c>
      <c r="I46" s="87" t="s">
        <v>51</v>
      </c>
      <c r="J46" s="87" t="s">
        <v>52</v>
      </c>
      <c r="K46" s="85" t="s">
        <v>53</v>
      </c>
      <c r="L46" s="87" t="s">
        <v>54</v>
      </c>
      <c r="M46" s="87" t="s">
        <v>55</v>
      </c>
      <c r="N46" s="85" t="s">
        <v>56</v>
      </c>
    </row>
    <row r="47" spans="1:18" s="17" customFormat="1" x14ac:dyDescent="0.2">
      <c r="A47" s="35" t="s">
        <v>73</v>
      </c>
      <c r="B47" s="36"/>
      <c r="C47" s="103">
        <v>229828</v>
      </c>
      <c r="D47" s="103">
        <v>293017</v>
      </c>
      <c r="E47" s="103">
        <v>345353</v>
      </c>
      <c r="F47" s="103">
        <v>465973</v>
      </c>
      <c r="G47" s="103">
        <v>473233</v>
      </c>
      <c r="H47" s="103">
        <v>493626</v>
      </c>
      <c r="I47" s="103">
        <v>557228</v>
      </c>
      <c r="J47" s="103">
        <v>798195</v>
      </c>
      <c r="K47" s="598">
        <v>560120</v>
      </c>
      <c r="L47" s="598">
        <v>518590</v>
      </c>
      <c r="M47" s="598">
        <v>406302</v>
      </c>
      <c r="N47" s="103">
        <v>335219</v>
      </c>
      <c r="O47" s="110">
        <f>SUM(C47:N47)</f>
        <v>5476684</v>
      </c>
      <c r="P47" s="61"/>
      <c r="Q47" s="48"/>
      <c r="R47" s="111"/>
    </row>
    <row r="48" spans="1:18" s="17" customFormat="1" x14ac:dyDescent="0.2">
      <c r="A48" s="38" t="s">
        <v>180</v>
      </c>
      <c r="B48" s="112"/>
      <c r="C48" s="89">
        <v>190904</v>
      </c>
      <c r="D48" s="89">
        <v>253705</v>
      </c>
      <c r="E48" s="89">
        <v>286519</v>
      </c>
      <c r="F48" s="89">
        <v>376639</v>
      </c>
      <c r="G48" s="89">
        <v>343209</v>
      </c>
      <c r="H48" s="89">
        <v>372344</v>
      </c>
      <c r="I48" s="89">
        <v>395756</v>
      </c>
      <c r="J48" s="89">
        <v>576303</v>
      </c>
      <c r="K48" s="599">
        <v>401399</v>
      </c>
      <c r="L48" s="599">
        <v>401071</v>
      </c>
      <c r="M48" s="599">
        <v>342938</v>
      </c>
      <c r="N48" s="89">
        <v>275637</v>
      </c>
      <c r="O48" s="61"/>
      <c r="P48" s="61"/>
      <c r="Q48" s="29"/>
      <c r="R48" s="111"/>
    </row>
    <row r="49" spans="1:18" s="17" customFormat="1" x14ac:dyDescent="0.2">
      <c r="A49" s="38" t="s">
        <v>181</v>
      </c>
      <c r="B49" s="112"/>
      <c r="C49" s="89">
        <v>38924</v>
      </c>
      <c r="D49" s="89">
        <v>39312</v>
      </c>
      <c r="E49" s="89">
        <v>58834</v>
      </c>
      <c r="F49" s="89">
        <v>89334</v>
      </c>
      <c r="G49" s="89">
        <v>130024</v>
      </c>
      <c r="H49" s="89">
        <v>121282</v>
      </c>
      <c r="I49" s="89">
        <v>161472</v>
      </c>
      <c r="J49" s="89">
        <v>221892</v>
      </c>
      <c r="K49" s="599">
        <v>158721</v>
      </c>
      <c r="L49" s="599">
        <v>117519</v>
      </c>
      <c r="M49" s="599">
        <v>63364</v>
      </c>
      <c r="N49" s="89">
        <v>59582</v>
      </c>
      <c r="O49" s="61"/>
      <c r="P49" s="61"/>
      <c r="Q49" s="29"/>
      <c r="R49" s="111"/>
    </row>
    <row r="50" spans="1:18" s="17" customFormat="1" x14ac:dyDescent="0.2">
      <c r="A50" s="41" t="s">
        <v>196</v>
      </c>
      <c r="B50" s="42"/>
      <c r="C50" s="104">
        <v>348819</v>
      </c>
      <c r="D50" s="104">
        <v>442568</v>
      </c>
      <c r="E50" s="104">
        <v>529251</v>
      </c>
      <c r="F50" s="104">
        <v>718544</v>
      </c>
      <c r="G50" s="104">
        <v>731642</v>
      </c>
      <c r="H50" s="104">
        <v>756578</v>
      </c>
      <c r="I50" s="104">
        <v>822671</v>
      </c>
      <c r="J50" s="104">
        <v>1157151</v>
      </c>
      <c r="K50" s="600">
        <v>844900</v>
      </c>
      <c r="L50" s="600">
        <v>824868</v>
      </c>
      <c r="M50" s="600">
        <v>615100</v>
      </c>
      <c r="N50" s="104">
        <v>510434</v>
      </c>
      <c r="O50" s="110">
        <f>SUM(C50:N50)</f>
        <v>8302526</v>
      </c>
      <c r="P50" s="61"/>
      <c r="Q50" s="48"/>
      <c r="R50" s="111"/>
    </row>
    <row r="51" spans="1:18" s="17" customFormat="1" x14ac:dyDescent="0.2">
      <c r="A51" s="38" t="s">
        <v>182</v>
      </c>
      <c r="B51" s="42"/>
      <c r="C51" s="89">
        <v>290132</v>
      </c>
      <c r="D51" s="89">
        <v>382573</v>
      </c>
      <c r="E51" s="89">
        <v>446068</v>
      </c>
      <c r="F51" s="89">
        <v>584479</v>
      </c>
      <c r="G51" s="89">
        <v>544698</v>
      </c>
      <c r="H51" s="89">
        <v>581031</v>
      </c>
      <c r="I51" s="89">
        <v>611535</v>
      </c>
      <c r="J51" s="89">
        <v>868657</v>
      </c>
      <c r="K51" s="599">
        <v>633046</v>
      </c>
      <c r="L51" s="599">
        <v>653710</v>
      </c>
      <c r="M51" s="599">
        <v>521343</v>
      </c>
      <c r="N51" s="89">
        <v>425444</v>
      </c>
      <c r="O51" s="61"/>
      <c r="P51" s="61"/>
      <c r="Q51" s="29"/>
      <c r="R51" s="111"/>
    </row>
    <row r="52" spans="1:18" s="17" customFormat="1" x14ac:dyDescent="0.2">
      <c r="A52" s="38" t="s">
        <v>183</v>
      </c>
      <c r="B52" s="42"/>
      <c r="C52" s="89">
        <v>58687</v>
      </c>
      <c r="D52" s="89">
        <v>59995</v>
      </c>
      <c r="E52" s="89">
        <v>83183</v>
      </c>
      <c r="F52" s="89">
        <v>134065</v>
      </c>
      <c r="G52" s="89">
        <v>186944</v>
      </c>
      <c r="H52" s="89">
        <v>175547</v>
      </c>
      <c r="I52" s="89">
        <v>211136</v>
      </c>
      <c r="J52" s="89">
        <v>288494</v>
      </c>
      <c r="K52" s="599">
        <v>211854</v>
      </c>
      <c r="L52" s="599">
        <v>171158</v>
      </c>
      <c r="M52" s="599">
        <v>93757</v>
      </c>
      <c r="N52" s="89">
        <v>84990</v>
      </c>
      <c r="O52" s="61"/>
      <c r="P52" s="61"/>
      <c r="Q52" s="29"/>
      <c r="R52" s="111"/>
    </row>
    <row r="53" spans="1:18" s="17" customFormat="1" x14ac:dyDescent="0.2">
      <c r="A53" s="41" t="s">
        <v>66</v>
      </c>
      <c r="B53" s="42"/>
      <c r="C53" s="113">
        <v>0.22685204789999999</v>
      </c>
      <c r="D53" s="113">
        <v>0.30399428410000001</v>
      </c>
      <c r="E53" s="113">
        <v>0.3088372895</v>
      </c>
      <c r="F53" s="113">
        <v>0.40122640869999998</v>
      </c>
      <c r="G53" s="113">
        <v>0.39897312800000001</v>
      </c>
      <c r="H53" s="113">
        <v>0.42973199709999998</v>
      </c>
      <c r="I53" s="113">
        <v>0.44866538630000002</v>
      </c>
      <c r="J53" s="113">
        <v>0.61518012659999999</v>
      </c>
      <c r="K53" s="113">
        <v>0.47447319729999998</v>
      </c>
      <c r="L53" s="113">
        <v>0.45279204940000001</v>
      </c>
      <c r="M53" s="113">
        <v>0.36269875909999999</v>
      </c>
      <c r="N53" s="113">
        <v>0.3014</v>
      </c>
      <c r="O53" s="61"/>
      <c r="P53" s="61"/>
      <c r="Q53" s="114"/>
      <c r="R53" s="115"/>
    </row>
    <row r="54" spans="1:18" s="17" customFormat="1" ht="13.5" thickBot="1" x14ac:dyDescent="0.25">
      <c r="A54" s="91" t="s">
        <v>3</v>
      </c>
      <c r="B54" s="92"/>
      <c r="C54" s="116">
        <v>1.5177393529073999</v>
      </c>
      <c r="D54" s="116">
        <v>1.5103833565971001</v>
      </c>
      <c r="E54" s="116">
        <v>1.5324928406587</v>
      </c>
      <c r="F54" s="116">
        <v>1.5420292592060001</v>
      </c>
      <c r="G54" s="116">
        <v>1.5460502543145</v>
      </c>
      <c r="H54" s="116">
        <v>1.532694793224</v>
      </c>
      <c r="I54" s="116">
        <v>1.4763633557538001</v>
      </c>
      <c r="J54" s="116">
        <v>1.4497096574145001</v>
      </c>
      <c r="K54" s="601">
        <v>1.5084267656931001</v>
      </c>
      <c r="L54" s="601">
        <v>1.5905975819047999</v>
      </c>
      <c r="M54" s="601">
        <v>1.5138985286805999</v>
      </c>
      <c r="N54" s="116">
        <v>1.52</v>
      </c>
      <c r="O54" s="61"/>
      <c r="P54" s="61"/>
      <c r="Q54" s="117"/>
      <c r="R54" s="118"/>
    </row>
    <row r="55" spans="1:18" x14ac:dyDescent="0.2">
      <c r="A55" s="779" t="s">
        <v>207</v>
      </c>
      <c r="B55" s="780"/>
      <c r="C55" s="119">
        <f>+C47/$O47</f>
        <v>4.1964809362745777E-2</v>
      </c>
      <c r="D55" s="119">
        <f t="shared" ref="D55:L55" si="2">+D47/$O47</f>
        <v>5.3502630423811197E-2</v>
      </c>
      <c r="E55" s="119">
        <f t="shared" si="2"/>
        <v>6.305877790283318E-2</v>
      </c>
      <c r="F55" s="119">
        <f t="shared" si="2"/>
        <v>8.5083053906341868E-2</v>
      </c>
      <c r="G55" s="119">
        <f t="shared" si="2"/>
        <v>8.640867356962717E-2</v>
      </c>
      <c r="H55" s="119">
        <f>+H47/$O47</f>
        <v>9.0132277122433935E-2</v>
      </c>
      <c r="I55" s="119">
        <f t="shared" si="2"/>
        <v>0.10174550877866972</v>
      </c>
      <c r="J55" s="119">
        <f t="shared" si="2"/>
        <v>0.14574421310413382</v>
      </c>
      <c r="K55" s="119">
        <f t="shared" si="2"/>
        <v>0.10227356553710237</v>
      </c>
      <c r="L55" s="119">
        <f t="shared" si="2"/>
        <v>9.4690509804838105E-2</v>
      </c>
      <c r="M55" s="119">
        <f>+M47/$O47</f>
        <v>7.4187592346025441E-2</v>
      </c>
      <c r="N55" s="119">
        <f>+N47/$O47</f>
        <v>6.1208388141437413E-2</v>
      </c>
      <c r="O55" s="770" t="s">
        <v>208</v>
      </c>
      <c r="P55" s="771"/>
      <c r="Q55" s="94"/>
    </row>
    <row r="56" spans="1:18" ht="13.5" thickBot="1" x14ac:dyDescent="0.25">
      <c r="A56" s="774" t="s">
        <v>209</v>
      </c>
      <c r="B56" s="775"/>
      <c r="C56" s="120">
        <f t="shared" ref="C56:L56" si="3">+C50/$O50</f>
        <v>4.2013599234738921E-2</v>
      </c>
      <c r="D56" s="120">
        <f t="shared" si="3"/>
        <v>5.3305223012851753E-2</v>
      </c>
      <c r="E56" s="120">
        <f t="shared" si="3"/>
        <v>6.3745780501018603E-2</v>
      </c>
      <c r="F56" s="120">
        <f t="shared" si="3"/>
        <v>8.6545227319974674E-2</v>
      </c>
      <c r="G56" s="120">
        <f t="shared" si="3"/>
        <v>8.8122819488912166E-2</v>
      </c>
      <c r="H56" s="120">
        <f>+H50/$O50</f>
        <v>9.1126242784424882E-2</v>
      </c>
      <c r="I56" s="120">
        <f t="shared" si="3"/>
        <v>9.90868321279572E-2</v>
      </c>
      <c r="J56" s="120">
        <f t="shared" si="3"/>
        <v>0.13937336661155894</v>
      </c>
      <c r="K56" s="120">
        <f t="shared" si="3"/>
        <v>0.10176421007293443</v>
      </c>
      <c r="L56" s="120">
        <f t="shared" si="3"/>
        <v>9.9351450389917481E-2</v>
      </c>
      <c r="M56" s="120">
        <f>+M50/$O50</f>
        <v>7.4085886632574233E-2</v>
      </c>
      <c r="N56" s="120">
        <f>+N50/$O50</f>
        <v>6.1479361823136715E-2</v>
      </c>
      <c r="O56" s="772"/>
      <c r="P56" s="773"/>
      <c r="Q56" s="94"/>
    </row>
    <row r="58" spans="1:18" x14ac:dyDescent="0.2">
      <c r="B58" s="1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</row>
    <row r="59" spans="1:18" x14ac:dyDescent="0.2">
      <c r="B59" s="121"/>
    </row>
    <row r="60" spans="1:18" x14ac:dyDescent="0.2">
      <c r="B60" s="122">
        <v>1.617583722045093</v>
      </c>
    </row>
    <row r="85" spans="1:14" ht="15.75" x14ac:dyDescent="0.25">
      <c r="A85" s="776" t="s">
        <v>210</v>
      </c>
      <c r="B85" s="776"/>
      <c r="C85" s="776"/>
      <c r="D85" s="776"/>
      <c r="E85" s="776"/>
      <c r="F85" s="776"/>
      <c r="G85" s="776"/>
      <c r="H85" s="776"/>
      <c r="I85" s="776"/>
      <c r="J85" s="776"/>
      <c r="K85" s="776"/>
      <c r="L85" s="123"/>
      <c r="M85" s="123"/>
      <c r="N85" s="123"/>
    </row>
    <row r="86" spans="1:14" ht="13.5" thickBot="1" x14ac:dyDescent="0.25"/>
    <row r="87" spans="1:14" ht="13.5" thickBot="1" x14ac:dyDescent="0.25">
      <c r="A87" s="57"/>
      <c r="B87" s="57"/>
      <c r="C87" s="85" t="s">
        <v>187</v>
      </c>
      <c r="D87" s="86" t="s">
        <v>6</v>
      </c>
      <c r="E87" s="86" t="s">
        <v>18</v>
      </c>
      <c r="F87" s="86" t="s">
        <v>7</v>
      </c>
      <c r="G87" s="86" t="s">
        <v>8</v>
      </c>
      <c r="H87" s="86" t="s">
        <v>9</v>
      </c>
      <c r="I87" s="87" t="s">
        <v>10</v>
      </c>
      <c r="J87" s="87" t="s">
        <v>11</v>
      </c>
      <c r="K87" s="85" t="s">
        <v>12</v>
      </c>
    </row>
    <row r="88" spans="1:14" s="17" customFormat="1" x14ac:dyDescent="0.2">
      <c r="A88" s="35" t="s">
        <v>73</v>
      </c>
      <c r="B88" s="36"/>
      <c r="C88" s="37">
        <v>440711</v>
      </c>
      <c r="D88" s="37">
        <v>1015434</v>
      </c>
      <c r="E88" s="37">
        <v>843715</v>
      </c>
      <c r="F88" s="37">
        <v>296267</v>
      </c>
      <c r="G88" s="37">
        <v>964118</v>
      </c>
      <c r="H88" s="37">
        <v>605198</v>
      </c>
      <c r="I88" s="37">
        <v>258440</v>
      </c>
      <c r="J88" s="37">
        <v>785908</v>
      </c>
      <c r="K88" s="37">
        <v>266893</v>
      </c>
      <c r="L88" s="48"/>
      <c r="M88" s="48"/>
    </row>
    <row r="89" spans="1:14" x14ac:dyDescent="0.2">
      <c r="A89" s="38" t="s">
        <v>180</v>
      </c>
      <c r="B89" s="39"/>
      <c r="C89" s="40">
        <v>390497</v>
      </c>
      <c r="D89" s="40">
        <v>673294</v>
      </c>
      <c r="E89" s="40">
        <v>652230</v>
      </c>
      <c r="F89" s="40">
        <v>223159</v>
      </c>
      <c r="G89" s="40">
        <v>690364</v>
      </c>
      <c r="H89" s="40">
        <v>479166</v>
      </c>
      <c r="I89" s="40">
        <v>236345</v>
      </c>
      <c r="J89" s="40">
        <v>636073</v>
      </c>
      <c r="K89" s="40">
        <v>235296</v>
      </c>
      <c r="L89" s="48"/>
      <c r="M89" s="48"/>
    </row>
    <row r="90" spans="1:14" x14ac:dyDescent="0.2">
      <c r="A90" s="38" t="s">
        <v>181</v>
      </c>
      <c r="B90" s="39"/>
      <c r="C90" s="40">
        <v>50214</v>
      </c>
      <c r="D90" s="40">
        <v>342140</v>
      </c>
      <c r="E90" s="40">
        <v>191485</v>
      </c>
      <c r="F90" s="40">
        <v>73108</v>
      </c>
      <c r="G90" s="40">
        <v>273754</v>
      </c>
      <c r="H90" s="40">
        <v>126032</v>
      </c>
      <c r="I90" s="40">
        <v>22095</v>
      </c>
      <c r="J90" s="40">
        <v>149835</v>
      </c>
      <c r="K90" s="40">
        <v>31597</v>
      </c>
      <c r="L90" s="48"/>
      <c r="M90" s="48"/>
    </row>
    <row r="91" spans="1:14" s="17" customFormat="1" x14ac:dyDescent="0.2">
      <c r="A91" s="41" t="s">
        <v>189</v>
      </c>
      <c r="B91" s="42"/>
      <c r="C91" s="43">
        <v>668461</v>
      </c>
      <c r="D91" s="43">
        <v>1451165</v>
      </c>
      <c r="E91" s="43">
        <v>1279620</v>
      </c>
      <c r="F91" s="43">
        <v>473754</v>
      </c>
      <c r="G91" s="43">
        <v>1532176</v>
      </c>
      <c r="H91" s="43">
        <v>834775</v>
      </c>
      <c r="I91" s="43">
        <v>429346</v>
      </c>
      <c r="J91" s="43">
        <v>1231433</v>
      </c>
      <c r="K91" s="43">
        <v>401796</v>
      </c>
      <c r="L91" s="48"/>
      <c r="M91" s="48"/>
    </row>
    <row r="92" spans="1:14" x14ac:dyDescent="0.2">
      <c r="A92" s="38" t="s">
        <v>182</v>
      </c>
      <c r="B92" s="39"/>
      <c r="C92" s="40">
        <v>582760</v>
      </c>
      <c r="D92" s="40">
        <v>1010390</v>
      </c>
      <c r="E92" s="40">
        <v>1013252</v>
      </c>
      <c r="F92" s="40">
        <v>379035</v>
      </c>
      <c r="G92" s="40">
        <v>1134776</v>
      </c>
      <c r="H92" s="40">
        <v>671842</v>
      </c>
      <c r="I92" s="40">
        <v>396568</v>
      </c>
      <c r="J92" s="40">
        <v>997385</v>
      </c>
      <c r="K92" s="40">
        <v>356708</v>
      </c>
      <c r="L92" s="48"/>
      <c r="M92" s="48"/>
    </row>
    <row r="93" spans="1:14" x14ac:dyDescent="0.2">
      <c r="A93" s="38" t="s">
        <v>183</v>
      </c>
      <c r="B93" s="39"/>
      <c r="C93" s="40">
        <v>85701</v>
      </c>
      <c r="D93" s="40">
        <v>440775</v>
      </c>
      <c r="E93" s="40">
        <v>266368</v>
      </c>
      <c r="F93" s="40">
        <v>94719</v>
      </c>
      <c r="G93" s="40">
        <v>397400</v>
      </c>
      <c r="H93" s="40">
        <v>162933</v>
      </c>
      <c r="I93" s="40">
        <v>32778</v>
      </c>
      <c r="J93" s="40">
        <v>234048</v>
      </c>
      <c r="K93" s="40">
        <v>45088</v>
      </c>
      <c r="L93" s="48"/>
      <c r="M93" s="48"/>
    </row>
    <row r="94" spans="1:14" s="17" customFormat="1" x14ac:dyDescent="0.2">
      <c r="A94" s="41" t="s">
        <v>66</v>
      </c>
      <c r="B94" s="42"/>
      <c r="C94" s="44">
        <v>0.35294338487365151</v>
      </c>
      <c r="D94" s="44">
        <v>0.44439504781828737</v>
      </c>
      <c r="E94" s="44">
        <v>0.36107782860872673</v>
      </c>
      <c r="F94" s="44">
        <v>0.43884480243062951</v>
      </c>
      <c r="G94" s="44">
        <v>0.42698841722279141</v>
      </c>
      <c r="H94" s="44">
        <v>0.3845451358518554</v>
      </c>
      <c r="I94" s="44">
        <v>0.35373583818114351</v>
      </c>
      <c r="J94" s="44">
        <v>0.42587668921092725</v>
      </c>
      <c r="K94" s="44">
        <v>0.34898264270678386</v>
      </c>
      <c r="L94" s="48"/>
    </row>
    <row r="95" spans="1:14" s="17" customFormat="1" ht="13.5" thickBot="1" x14ac:dyDescent="0.25">
      <c r="A95" s="91" t="s">
        <v>3</v>
      </c>
      <c r="B95" s="92"/>
      <c r="C95" s="124">
        <v>1.5167785691757183</v>
      </c>
      <c r="D95" s="124">
        <v>1.4291081448917409</v>
      </c>
      <c r="E95" s="124">
        <v>1.5166495795381141</v>
      </c>
      <c r="F95" s="124">
        <v>1.5990778588232912</v>
      </c>
      <c r="G95" s="124">
        <v>1.5891996622820028</v>
      </c>
      <c r="H95" s="124">
        <v>1.379341967422232</v>
      </c>
      <c r="I95" s="124">
        <v>1.6612985605943353</v>
      </c>
      <c r="J95" s="124">
        <v>1.5668920535228041</v>
      </c>
      <c r="K95" s="124">
        <v>1.5054572431648638</v>
      </c>
      <c r="L95" s="125"/>
    </row>
    <row r="100" spans="1:5" x14ac:dyDescent="0.2">
      <c r="A100" s="108" t="s">
        <v>211</v>
      </c>
    </row>
    <row r="101" spans="1:5" ht="13.5" thickBot="1" x14ac:dyDescent="0.25"/>
    <row r="102" spans="1:5" x14ac:dyDescent="0.2">
      <c r="A102" s="35" t="s">
        <v>130</v>
      </c>
      <c r="B102" s="36"/>
      <c r="C102" s="37">
        <v>134855</v>
      </c>
      <c r="E102" s="22"/>
    </row>
    <row r="103" spans="1:5" x14ac:dyDescent="0.2">
      <c r="A103" s="38" t="s">
        <v>180</v>
      </c>
      <c r="B103" s="39"/>
      <c r="C103" s="40">
        <v>101152</v>
      </c>
      <c r="E103" s="22"/>
    </row>
    <row r="104" spans="1:5" x14ac:dyDescent="0.2">
      <c r="A104" s="38" t="s">
        <v>181</v>
      </c>
      <c r="B104" s="39"/>
      <c r="C104" s="40">
        <v>33703</v>
      </c>
    </row>
    <row r="105" spans="1:5" x14ac:dyDescent="0.2">
      <c r="A105" s="41" t="s">
        <v>131</v>
      </c>
      <c r="B105" s="42"/>
      <c r="C105" s="43">
        <v>245952</v>
      </c>
    </row>
    <row r="106" spans="1:5" x14ac:dyDescent="0.2">
      <c r="A106" s="38" t="s">
        <v>182</v>
      </c>
      <c r="B106" s="39"/>
      <c r="C106" s="40">
        <v>192980</v>
      </c>
    </row>
    <row r="107" spans="1:5" x14ac:dyDescent="0.2">
      <c r="A107" s="38" t="s">
        <v>183</v>
      </c>
      <c r="B107" s="39"/>
      <c r="C107" s="40">
        <v>52972</v>
      </c>
    </row>
    <row r="108" spans="1:5" x14ac:dyDescent="0.2">
      <c r="A108" s="41" t="s">
        <v>66</v>
      </c>
      <c r="B108" s="42"/>
      <c r="C108" s="44">
        <v>0.21288486292860656</v>
      </c>
    </row>
    <row r="109" spans="1:5" x14ac:dyDescent="0.2">
      <c r="A109" s="45" t="s">
        <v>3</v>
      </c>
      <c r="B109" s="46"/>
      <c r="C109" s="47">
        <v>1.8238255904490008</v>
      </c>
      <c r="D109" s="55"/>
    </row>
    <row r="110" spans="1:5" x14ac:dyDescent="0.2">
      <c r="A110" s="49" t="s">
        <v>184</v>
      </c>
      <c r="B110" s="50"/>
      <c r="C110" s="51">
        <v>1.9078218918063903</v>
      </c>
    </row>
    <row r="111" spans="1:5" ht="13.5" thickBot="1" x14ac:dyDescent="0.25">
      <c r="A111" s="52" t="s">
        <v>185</v>
      </c>
      <c r="B111" s="53"/>
      <c r="C111" s="54">
        <v>1.5717295196273329</v>
      </c>
      <c r="D111" s="22"/>
    </row>
    <row r="112" spans="1:5" x14ac:dyDescent="0.2">
      <c r="D112" s="22"/>
    </row>
    <row r="132" spans="1:18" x14ac:dyDescent="0.2">
      <c r="A132" s="61"/>
      <c r="B132" s="61"/>
    </row>
    <row r="133" spans="1:18" ht="15.75" x14ac:dyDescent="0.25">
      <c r="A133" s="776" t="s">
        <v>206</v>
      </c>
      <c r="B133" s="776"/>
      <c r="C133" s="776"/>
      <c r="D133" s="776"/>
      <c r="E133" s="776"/>
      <c r="F133" s="776"/>
      <c r="G133" s="776"/>
      <c r="H133" s="776"/>
      <c r="I133" s="776"/>
      <c r="J133" s="776"/>
      <c r="K133" s="776"/>
      <c r="L133" s="776"/>
      <c r="M133" s="776"/>
      <c r="N133" s="776"/>
    </row>
    <row r="134" spans="1:18" ht="13.5" thickBot="1" x14ac:dyDescent="0.25">
      <c r="E134" s="17"/>
    </row>
    <row r="135" spans="1:18" ht="13.5" thickBot="1" x14ac:dyDescent="0.25">
      <c r="A135" s="57"/>
      <c r="B135" s="57"/>
      <c r="C135" s="85" t="s">
        <v>45</v>
      </c>
      <c r="D135" s="86" t="s">
        <v>46</v>
      </c>
      <c r="E135" s="86" t="s">
        <v>47</v>
      </c>
      <c r="F135" s="86" t="s">
        <v>48</v>
      </c>
      <c r="G135" s="86" t="s">
        <v>49</v>
      </c>
      <c r="H135" s="86" t="s">
        <v>50</v>
      </c>
      <c r="I135" s="87" t="s">
        <v>51</v>
      </c>
      <c r="J135" s="87" t="s">
        <v>52</v>
      </c>
      <c r="K135" s="85" t="s">
        <v>53</v>
      </c>
      <c r="L135" s="87" t="s">
        <v>54</v>
      </c>
      <c r="M135" s="87" t="s">
        <v>55</v>
      </c>
      <c r="N135" s="85" t="s">
        <v>56</v>
      </c>
      <c r="Q135" s="126"/>
    </row>
    <row r="136" spans="1:18" s="17" customFormat="1" x14ac:dyDescent="0.2">
      <c r="A136" s="35" t="s">
        <v>73</v>
      </c>
      <c r="B136" s="36"/>
      <c r="C136" s="103">
        <v>3388</v>
      </c>
      <c r="D136" s="103">
        <v>5353</v>
      </c>
      <c r="E136" s="103">
        <v>5232</v>
      </c>
      <c r="F136" s="103">
        <v>11378</v>
      </c>
      <c r="G136" s="103">
        <v>10243</v>
      </c>
      <c r="H136" s="103">
        <v>16464</v>
      </c>
      <c r="I136" s="103">
        <v>14458</v>
      </c>
      <c r="J136" s="103">
        <v>24629</v>
      </c>
      <c r="K136" s="598">
        <v>15129</v>
      </c>
      <c r="L136" s="598">
        <v>14122</v>
      </c>
      <c r="M136" s="598">
        <v>7135</v>
      </c>
      <c r="N136" s="103">
        <v>7324</v>
      </c>
      <c r="O136" s="110">
        <f>SUM(C136:N136)</f>
        <v>134855</v>
      </c>
      <c r="P136" s="23"/>
      <c r="Q136" s="48"/>
      <c r="R136" s="111"/>
    </row>
    <row r="137" spans="1:18" s="17" customFormat="1" x14ac:dyDescent="0.2">
      <c r="A137" s="38" t="s">
        <v>180</v>
      </c>
      <c r="B137" s="112"/>
      <c r="C137" s="89">
        <v>2909</v>
      </c>
      <c r="D137" s="89">
        <v>4545</v>
      </c>
      <c r="E137" s="89">
        <v>4476</v>
      </c>
      <c r="F137" s="89">
        <v>8941</v>
      </c>
      <c r="G137" s="89">
        <v>6781</v>
      </c>
      <c r="H137" s="89">
        <v>10546</v>
      </c>
      <c r="I137" s="89">
        <v>11117</v>
      </c>
      <c r="J137" s="89">
        <v>19979</v>
      </c>
      <c r="K137" s="599">
        <v>10043</v>
      </c>
      <c r="L137" s="599">
        <v>10472</v>
      </c>
      <c r="M137" s="599">
        <v>5831</v>
      </c>
      <c r="N137" s="89">
        <v>5512</v>
      </c>
      <c r="O137" s="61"/>
      <c r="P137" s="61"/>
      <c r="Q137" s="29"/>
      <c r="R137" s="111"/>
    </row>
    <row r="138" spans="1:18" s="17" customFormat="1" x14ac:dyDescent="0.2">
      <c r="A138" s="38" t="s">
        <v>181</v>
      </c>
      <c r="B138" s="112"/>
      <c r="C138" s="89">
        <v>479</v>
      </c>
      <c r="D138" s="89">
        <v>808</v>
      </c>
      <c r="E138" s="89">
        <v>756</v>
      </c>
      <c r="F138" s="89">
        <v>2437</v>
      </c>
      <c r="G138" s="89">
        <v>3462</v>
      </c>
      <c r="H138" s="89">
        <v>5918</v>
      </c>
      <c r="I138" s="89">
        <v>3341</v>
      </c>
      <c r="J138" s="89">
        <v>4650</v>
      </c>
      <c r="K138" s="599">
        <v>5086</v>
      </c>
      <c r="L138" s="599">
        <v>3650</v>
      </c>
      <c r="M138" s="599">
        <v>1304</v>
      </c>
      <c r="N138" s="89">
        <v>1812</v>
      </c>
      <c r="O138" s="61"/>
      <c r="P138" s="61"/>
      <c r="Q138" s="29"/>
      <c r="R138" s="111"/>
    </row>
    <row r="139" spans="1:18" s="17" customFormat="1" x14ac:dyDescent="0.2">
      <c r="A139" s="41" t="s">
        <v>196</v>
      </c>
      <c r="B139" s="42"/>
      <c r="C139" s="104">
        <v>8069</v>
      </c>
      <c r="D139" s="104">
        <v>10955</v>
      </c>
      <c r="E139" s="104">
        <v>12885</v>
      </c>
      <c r="F139" s="104">
        <v>21608</v>
      </c>
      <c r="G139" s="104">
        <v>20327</v>
      </c>
      <c r="H139" s="104">
        <v>28296</v>
      </c>
      <c r="I139" s="104">
        <v>24791</v>
      </c>
      <c r="J139" s="104">
        <v>36820</v>
      </c>
      <c r="K139" s="600">
        <v>29974</v>
      </c>
      <c r="L139" s="600">
        <v>21978</v>
      </c>
      <c r="M139" s="600">
        <v>15304</v>
      </c>
      <c r="N139" s="104">
        <v>14945</v>
      </c>
      <c r="O139" s="110">
        <f>SUM(C139:N139)</f>
        <v>245952</v>
      </c>
      <c r="P139" s="61"/>
      <c r="Q139" s="48"/>
      <c r="R139" s="111"/>
    </row>
    <row r="140" spans="1:18" s="17" customFormat="1" x14ac:dyDescent="0.2">
      <c r="A140" s="38" t="s">
        <v>182</v>
      </c>
      <c r="B140" s="42"/>
      <c r="C140" s="89">
        <v>6475</v>
      </c>
      <c r="D140" s="89">
        <v>9631</v>
      </c>
      <c r="E140" s="89">
        <v>11533</v>
      </c>
      <c r="F140" s="89">
        <v>17606</v>
      </c>
      <c r="G140" s="89">
        <v>15489</v>
      </c>
      <c r="H140" s="89">
        <v>19018</v>
      </c>
      <c r="I140" s="89">
        <v>19812</v>
      </c>
      <c r="J140" s="89">
        <v>30367</v>
      </c>
      <c r="K140" s="599">
        <v>21100</v>
      </c>
      <c r="L140" s="599">
        <v>16750</v>
      </c>
      <c r="M140" s="599">
        <v>13548</v>
      </c>
      <c r="N140" s="89">
        <v>11651</v>
      </c>
      <c r="O140" s="61"/>
      <c r="P140" s="61"/>
      <c r="Q140" s="29"/>
      <c r="R140" s="111"/>
    </row>
    <row r="141" spans="1:18" s="17" customFormat="1" x14ac:dyDescent="0.2">
      <c r="A141" s="38" t="s">
        <v>183</v>
      </c>
      <c r="B141" s="42"/>
      <c r="C141" s="89">
        <v>1594</v>
      </c>
      <c r="D141" s="89">
        <v>1324</v>
      </c>
      <c r="E141" s="89">
        <v>1352</v>
      </c>
      <c r="F141" s="89">
        <v>4002</v>
      </c>
      <c r="G141" s="89">
        <v>4838</v>
      </c>
      <c r="H141" s="89">
        <v>9278</v>
      </c>
      <c r="I141" s="89">
        <v>4979</v>
      </c>
      <c r="J141" s="89">
        <v>6453</v>
      </c>
      <c r="K141" s="599">
        <v>8874</v>
      </c>
      <c r="L141" s="599">
        <v>5228</v>
      </c>
      <c r="M141" s="599">
        <v>1756</v>
      </c>
      <c r="N141" s="89">
        <v>3294</v>
      </c>
      <c r="O141" s="61"/>
      <c r="P141" s="61"/>
      <c r="Q141" s="29"/>
      <c r="R141" s="111"/>
    </row>
    <row r="142" spans="1:18" s="17" customFormat="1" x14ac:dyDescent="0.2">
      <c r="A142" s="41" t="s">
        <v>66</v>
      </c>
      <c r="B142" s="42"/>
      <c r="C142" s="113">
        <v>0.1136864885</v>
      </c>
      <c r="D142" s="113">
        <v>0.14550467319999999</v>
      </c>
      <c r="E142" s="113">
        <v>0.15015617780000001</v>
      </c>
      <c r="F142" s="113">
        <v>0.20841515569999999</v>
      </c>
      <c r="G142" s="113">
        <v>0.2111090128</v>
      </c>
      <c r="H142" s="113">
        <v>0.27535327030000001</v>
      </c>
      <c r="I142" s="113">
        <v>0.23085930460000001</v>
      </c>
      <c r="J142" s="113">
        <v>0.3140435057</v>
      </c>
      <c r="K142" s="113">
        <v>0.26392243300000001</v>
      </c>
      <c r="L142" s="113">
        <v>0.21961287099999999</v>
      </c>
      <c r="M142" s="113">
        <v>0.16450687459999999</v>
      </c>
      <c r="N142" s="113">
        <v>0.16750000000000001</v>
      </c>
      <c r="O142" s="61"/>
      <c r="P142" s="61"/>
      <c r="Q142" s="114"/>
      <c r="R142" s="115"/>
    </row>
    <row r="143" spans="1:18" s="17" customFormat="1" ht="13.5" thickBot="1" x14ac:dyDescent="0.25">
      <c r="A143" s="91" t="s">
        <v>3</v>
      </c>
      <c r="B143" s="92"/>
      <c r="C143" s="116">
        <v>2.3816410861864998</v>
      </c>
      <c r="D143" s="116">
        <v>2.0465159723520001</v>
      </c>
      <c r="E143" s="116">
        <v>2.4627293577981999</v>
      </c>
      <c r="F143" s="116">
        <v>1.8991035331341</v>
      </c>
      <c r="G143" s="116">
        <v>1.9844772039442</v>
      </c>
      <c r="H143" s="116">
        <v>1.7186588921282999</v>
      </c>
      <c r="I143" s="116">
        <v>1.714690828607</v>
      </c>
      <c r="J143" s="116">
        <v>1.4949855860976999</v>
      </c>
      <c r="K143" s="601">
        <v>1.9812281049639999</v>
      </c>
      <c r="L143" s="601">
        <v>1.5562951423311</v>
      </c>
      <c r="M143" s="601">
        <v>2.1449194113524999</v>
      </c>
      <c r="N143" s="116">
        <v>2.04</v>
      </c>
      <c r="O143" s="61"/>
      <c r="P143" s="61"/>
      <c r="Q143" s="117"/>
      <c r="R143" s="118"/>
    </row>
    <row r="144" spans="1:18" x14ac:dyDescent="0.2">
      <c r="A144" s="779" t="s">
        <v>207</v>
      </c>
      <c r="B144" s="780"/>
      <c r="C144" s="119">
        <f>+C136/$O136</f>
        <v>2.5123280560602129E-2</v>
      </c>
      <c r="D144" s="119">
        <f t="shared" ref="D144:L144" si="4">+D136/$O136</f>
        <v>3.9694486670868709E-2</v>
      </c>
      <c r="E144" s="119">
        <f t="shared" si="4"/>
        <v>3.8797226650847207E-2</v>
      </c>
      <c r="F144" s="119">
        <f>+F136/$O136</f>
        <v>8.4372103370286611E-2</v>
      </c>
      <c r="G144" s="119">
        <f>+G136/$O136</f>
        <v>7.5955656075043565E-2</v>
      </c>
      <c r="H144" s="119">
        <f>+H136/$O136</f>
        <v>0.12208668569945497</v>
      </c>
      <c r="I144" s="119">
        <f t="shared" si="4"/>
        <v>0.10721144933447035</v>
      </c>
      <c r="J144" s="119">
        <f t="shared" si="4"/>
        <v>0.18263319862074079</v>
      </c>
      <c r="K144" s="119">
        <f t="shared" si="4"/>
        <v>0.11218716399095324</v>
      </c>
      <c r="L144" s="119">
        <f t="shared" si="4"/>
        <v>0.10471988432019577</v>
      </c>
      <c r="M144" s="119">
        <f>+M136/$O136</f>
        <v>5.2908679693003599E-2</v>
      </c>
      <c r="N144" s="119">
        <f>+N136/$O136</f>
        <v>5.4310185013533054E-2</v>
      </c>
      <c r="O144" s="770" t="s">
        <v>208</v>
      </c>
      <c r="P144" s="771"/>
      <c r="Q144" s="94"/>
    </row>
    <row r="145" spans="1:17" ht="13.5" thickBot="1" x14ac:dyDescent="0.25">
      <c r="A145" s="774" t="s">
        <v>209</v>
      </c>
      <c r="B145" s="775"/>
      <c r="C145" s="120">
        <f t="shared" ref="C145:L145" si="5">+C139/$O139</f>
        <v>3.2807214415820976E-2</v>
      </c>
      <c r="D145" s="120">
        <f t="shared" si="5"/>
        <v>4.4541211293260476E-2</v>
      </c>
      <c r="E145" s="120">
        <f t="shared" si="5"/>
        <v>5.238827088212334E-2</v>
      </c>
      <c r="F145" s="120">
        <f t="shared" si="5"/>
        <v>8.7854540723393187E-2</v>
      </c>
      <c r="G145" s="120">
        <f t="shared" si="5"/>
        <v>8.2646207390059845E-2</v>
      </c>
      <c r="H145" s="120">
        <f>+H139/$O139</f>
        <v>0.11504683840749415</v>
      </c>
      <c r="I145" s="120">
        <f t="shared" si="5"/>
        <v>0.10079609029404112</v>
      </c>
      <c r="J145" s="120">
        <f t="shared" si="5"/>
        <v>0.14970400728597449</v>
      </c>
      <c r="K145" s="120">
        <f t="shared" si="5"/>
        <v>0.12186930783242259</v>
      </c>
      <c r="L145" s="120">
        <f t="shared" si="5"/>
        <v>8.9358899297423883E-2</v>
      </c>
      <c r="M145" s="120">
        <f>+M139/$O139</f>
        <v>6.2223523289097062E-2</v>
      </c>
      <c r="N145" s="120">
        <f>+N139/$O139</f>
        <v>6.0763888888888888E-2</v>
      </c>
      <c r="O145" s="772"/>
      <c r="P145" s="773"/>
      <c r="Q145" s="94"/>
    </row>
    <row r="147" spans="1:17" x14ac:dyDescent="0.2"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</row>
    <row r="149" spans="1:17" x14ac:dyDescent="0.2">
      <c r="B149" s="127">
        <v>1.617583722045093</v>
      </c>
    </row>
    <row r="174" spans="1:14" ht="15.75" x14ac:dyDescent="0.25">
      <c r="A174" s="776" t="s">
        <v>210</v>
      </c>
      <c r="B174" s="776"/>
      <c r="C174" s="776"/>
      <c r="D174" s="776"/>
      <c r="E174" s="776"/>
      <c r="F174" s="776"/>
      <c r="G174" s="776"/>
      <c r="H174" s="776"/>
      <c r="I174" s="776"/>
      <c r="J174" s="776"/>
      <c r="K174" s="776"/>
      <c r="L174" s="123"/>
      <c r="M174" s="123"/>
      <c r="N174" s="123"/>
    </row>
    <row r="175" spans="1:14" ht="13.5" thickBot="1" x14ac:dyDescent="0.25"/>
    <row r="176" spans="1:14" ht="13.5" thickBot="1" x14ac:dyDescent="0.25">
      <c r="A176" s="57"/>
      <c r="B176" s="57"/>
      <c r="C176" s="85" t="s">
        <v>187</v>
      </c>
      <c r="D176" s="86" t="s">
        <v>6</v>
      </c>
      <c r="E176" s="86" t="s">
        <v>18</v>
      </c>
      <c r="F176" s="86" t="s">
        <v>7</v>
      </c>
      <c r="G176" s="86" t="s">
        <v>8</v>
      </c>
      <c r="H176" s="86" t="s">
        <v>9</v>
      </c>
      <c r="I176" s="87" t="s">
        <v>10</v>
      </c>
      <c r="J176" s="87" t="s">
        <v>11</v>
      </c>
      <c r="K176" s="85" t="s">
        <v>12</v>
      </c>
    </row>
    <row r="177" spans="1:13" s="17" customFormat="1" x14ac:dyDescent="0.2">
      <c r="A177" s="35" t="s">
        <v>73</v>
      </c>
      <c r="B177" s="36"/>
      <c r="C177" s="37">
        <v>3959</v>
      </c>
      <c r="D177" s="37">
        <v>24890</v>
      </c>
      <c r="E177" s="37">
        <v>61603</v>
      </c>
      <c r="F177" s="37">
        <v>3023</v>
      </c>
      <c r="G177" s="37">
        <v>12135</v>
      </c>
      <c r="H177" s="37">
        <v>13318</v>
      </c>
      <c r="I177" s="37">
        <v>1484</v>
      </c>
      <c r="J177" s="37">
        <v>7904</v>
      </c>
      <c r="K177" s="37">
        <v>6539</v>
      </c>
      <c r="L177" s="48"/>
      <c r="M177" s="48"/>
    </row>
    <row r="178" spans="1:13" x14ac:dyDescent="0.2">
      <c r="A178" s="38" t="s">
        <v>180</v>
      </c>
      <c r="B178" s="39"/>
      <c r="C178" s="40">
        <v>3516</v>
      </c>
      <c r="D178" s="40">
        <v>19499</v>
      </c>
      <c r="E178" s="40">
        <v>44181</v>
      </c>
      <c r="F178" s="40">
        <v>2221</v>
      </c>
      <c r="G178" s="40">
        <v>7637</v>
      </c>
      <c r="H178" s="40">
        <v>11281</v>
      </c>
      <c r="I178" s="40">
        <v>1216</v>
      </c>
      <c r="J178" s="40">
        <v>5917</v>
      </c>
      <c r="K178" s="40">
        <v>5684</v>
      </c>
      <c r="L178" s="48"/>
      <c r="M178" s="48"/>
    </row>
    <row r="179" spans="1:13" x14ac:dyDescent="0.2">
      <c r="A179" s="38" t="s">
        <v>181</v>
      </c>
      <c r="B179" s="39"/>
      <c r="C179" s="40">
        <v>443</v>
      </c>
      <c r="D179" s="40">
        <v>5391</v>
      </c>
      <c r="E179" s="40">
        <v>17422</v>
      </c>
      <c r="F179" s="40">
        <v>802</v>
      </c>
      <c r="G179" s="40">
        <v>4498</v>
      </c>
      <c r="H179" s="40">
        <v>2037</v>
      </c>
      <c r="I179" s="40">
        <v>268</v>
      </c>
      <c r="J179" s="40">
        <v>1987</v>
      </c>
      <c r="K179" s="40">
        <v>855</v>
      </c>
      <c r="L179" s="48"/>
      <c r="M179" s="48"/>
    </row>
    <row r="180" spans="1:13" s="17" customFormat="1" x14ac:dyDescent="0.2">
      <c r="A180" s="41" t="s">
        <v>189</v>
      </c>
      <c r="B180" s="42"/>
      <c r="C180" s="43">
        <v>6246</v>
      </c>
      <c r="D180" s="43">
        <v>54026</v>
      </c>
      <c r="E180" s="43">
        <v>80277</v>
      </c>
      <c r="F180" s="43">
        <v>6315</v>
      </c>
      <c r="G180" s="43">
        <v>28545</v>
      </c>
      <c r="H180" s="43">
        <v>21957</v>
      </c>
      <c r="I180" s="43">
        <v>3833</v>
      </c>
      <c r="J180" s="43">
        <v>28321</v>
      </c>
      <c r="K180" s="43">
        <v>16432</v>
      </c>
      <c r="L180" s="48"/>
      <c r="M180" s="48"/>
    </row>
    <row r="181" spans="1:13" x14ac:dyDescent="0.2">
      <c r="A181" s="38" t="s">
        <v>182</v>
      </c>
      <c r="B181" s="39"/>
      <c r="C181" s="40">
        <v>5523</v>
      </c>
      <c r="D181" s="40">
        <v>46251</v>
      </c>
      <c r="E181" s="40">
        <v>60516</v>
      </c>
      <c r="F181" s="40">
        <v>5302</v>
      </c>
      <c r="G181" s="40">
        <v>17348</v>
      </c>
      <c r="H181" s="40">
        <v>19155</v>
      </c>
      <c r="I181" s="40">
        <v>3247</v>
      </c>
      <c r="J181" s="40">
        <v>21300</v>
      </c>
      <c r="K181" s="40">
        <v>14338</v>
      </c>
      <c r="L181" s="48"/>
      <c r="M181" s="48"/>
    </row>
    <row r="182" spans="1:13" x14ac:dyDescent="0.2">
      <c r="A182" s="38" t="s">
        <v>183</v>
      </c>
      <c r="B182" s="39"/>
      <c r="C182" s="40">
        <v>723</v>
      </c>
      <c r="D182" s="40">
        <v>7775</v>
      </c>
      <c r="E182" s="40">
        <v>19761</v>
      </c>
      <c r="F182" s="40">
        <v>1013</v>
      </c>
      <c r="G182" s="40">
        <v>11197</v>
      </c>
      <c r="H182" s="40">
        <v>2802</v>
      </c>
      <c r="I182" s="40">
        <v>586</v>
      </c>
      <c r="J182" s="40">
        <v>7021</v>
      </c>
      <c r="K182" s="40">
        <v>2094</v>
      </c>
      <c r="L182" s="48"/>
      <c r="M182" s="48"/>
    </row>
    <row r="183" spans="1:13" s="17" customFormat="1" x14ac:dyDescent="0.2">
      <c r="A183" s="41" t="s">
        <v>66</v>
      </c>
      <c r="B183" s="42"/>
      <c r="C183" s="44">
        <v>0.14312586824201226</v>
      </c>
      <c r="D183" s="44">
        <v>0.22538458725230698</v>
      </c>
      <c r="E183" s="44">
        <v>0.23236044723682503</v>
      </c>
      <c r="F183" s="44">
        <v>9.2301046878770152E-2</v>
      </c>
      <c r="G183" s="44">
        <v>0.2070820770564758</v>
      </c>
      <c r="H183" s="44">
        <v>0.26169914492332708</v>
      </c>
      <c r="I183" s="44">
        <v>6.9431808237636672E-2</v>
      </c>
      <c r="J183" s="44">
        <v>0.24592357159173062</v>
      </c>
      <c r="K183" s="44">
        <v>0.24897287029622653</v>
      </c>
      <c r="L183" s="48"/>
    </row>
    <row r="184" spans="1:13" s="17" customFormat="1" ht="13.5" thickBot="1" x14ac:dyDescent="0.25">
      <c r="A184" s="91" t="s">
        <v>3</v>
      </c>
      <c r="B184" s="92"/>
      <c r="C184" s="124">
        <v>1.5776711290729983</v>
      </c>
      <c r="D184" s="124">
        <v>2.1705905986339897</v>
      </c>
      <c r="E184" s="124">
        <v>1.3031345876012532</v>
      </c>
      <c r="F184" s="124">
        <v>2.0889844525305987</v>
      </c>
      <c r="G184" s="124">
        <v>2.3522867737948085</v>
      </c>
      <c r="H184" s="124">
        <v>1.64867097161736</v>
      </c>
      <c r="I184" s="124">
        <v>2.5828840970350404</v>
      </c>
      <c r="J184" s="124">
        <v>3.5831224696356276</v>
      </c>
      <c r="K184" s="124">
        <v>2.5129224652087476</v>
      </c>
      <c r="L184" s="125"/>
    </row>
    <row r="186" spans="1:13" x14ac:dyDescent="0.2">
      <c r="D186" s="22"/>
    </row>
    <row r="189" spans="1:13" x14ac:dyDescent="0.2">
      <c r="A189" s="777" t="s">
        <v>562</v>
      </c>
      <c r="B189" s="778"/>
      <c r="C189" s="778"/>
      <c r="D189" s="778"/>
    </row>
    <row r="190" spans="1:13" ht="13.5" thickBot="1" x14ac:dyDescent="0.25"/>
    <row r="191" spans="1:13" x14ac:dyDescent="0.2">
      <c r="A191" s="35" t="s">
        <v>130</v>
      </c>
      <c r="B191" s="36"/>
      <c r="C191" s="37">
        <v>348364</v>
      </c>
    </row>
    <row r="192" spans="1:13" x14ac:dyDescent="0.2">
      <c r="A192" s="38" t="s">
        <v>180</v>
      </c>
      <c r="B192" s="39"/>
      <c r="C192" s="40">
        <v>245233</v>
      </c>
      <c r="F192" s="22"/>
    </row>
    <row r="193" spans="1:6" x14ac:dyDescent="0.2">
      <c r="A193" s="38" t="s">
        <v>181</v>
      </c>
      <c r="B193" s="39"/>
      <c r="C193" s="40">
        <v>103131</v>
      </c>
      <c r="F193" s="22"/>
    </row>
    <row r="194" spans="1:6" x14ac:dyDescent="0.2">
      <c r="A194" s="41" t="s">
        <v>131</v>
      </c>
      <c r="B194" s="42"/>
      <c r="C194" s="43">
        <v>754850</v>
      </c>
    </row>
    <row r="195" spans="1:6" x14ac:dyDescent="0.2">
      <c r="A195" s="38" t="s">
        <v>182</v>
      </c>
      <c r="B195" s="39"/>
      <c r="C195" s="40">
        <v>578371</v>
      </c>
    </row>
    <row r="196" spans="1:6" x14ac:dyDescent="0.2">
      <c r="A196" s="38" t="s">
        <v>183</v>
      </c>
      <c r="B196" s="39"/>
      <c r="C196" s="40">
        <v>176479</v>
      </c>
    </row>
    <row r="197" spans="1:6" x14ac:dyDescent="0.2">
      <c r="A197" s="41" t="s">
        <v>66</v>
      </c>
      <c r="B197" s="42"/>
      <c r="C197" s="44">
        <v>8.5673890583039453E-2</v>
      </c>
    </row>
    <row r="198" spans="1:6" x14ac:dyDescent="0.2">
      <c r="A198" s="45" t="s">
        <v>3</v>
      </c>
      <c r="B198" s="46"/>
      <c r="C198" s="47">
        <v>2.1668427277215785</v>
      </c>
      <c r="D198" s="55"/>
    </row>
    <row r="199" spans="1:6" x14ac:dyDescent="0.2">
      <c r="A199" s="49" t="s">
        <v>184</v>
      </c>
      <c r="B199" s="50"/>
      <c r="C199" s="51">
        <v>2.3584550203276069</v>
      </c>
    </row>
    <row r="200" spans="1:6" ht="13.5" thickBot="1" x14ac:dyDescent="0.25">
      <c r="A200" s="52" t="s">
        <v>185</v>
      </c>
      <c r="B200" s="53"/>
      <c r="C200" s="54">
        <v>1.7112119537287527</v>
      </c>
      <c r="D200" s="22"/>
    </row>
    <row r="201" spans="1:6" x14ac:dyDescent="0.2">
      <c r="D201" s="22"/>
    </row>
    <row r="202" spans="1:6" x14ac:dyDescent="0.2">
      <c r="D202" s="22"/>
    </row>
    <row r="224" spans="1:14" ht="15.75" x14ac:dyDescent="0.25">
      <c r="A224" s="776" t="s">
        <v>206</v>
      </c>
      <c r="B224" s="776"/>
      <c r="C224" s="776"/>
      <c r="D224" s="776"/>
      <c r="E224" s="776"/>
      <c r="F224" s="776"/>
      <c r="G224" s="776"/>
      <c r="H224" s="776"/>
      <c r="I224" s="776"/>
      <c r="J224" s="776"/>
      <c r="K224" s="776"/>
      <c r="L224" s="776"/>
      <c r="M224" s="776"/>
      <c r="N224" s="776"/>
    </row>
    <row r="225" spans="1:17" ht="13.5" thickBot="1" x14ac:dyDescent="0.25"/>
    <row r="226" spans="1:17" ht="13.5" thickBot="1" x14ac:dyDescent="0.25">
      <c r="A226" s="57"/>
      <c r="B226" s="57"/>
      <c r="C226" s="85" t="s">
        <v>45</v>
      </c>
      <c r="D226" s="86" t="s">
        <v>46</v>
      </c>
      <c r="E226" s="86" t="s">
        <v>47</v>
      </c>
      <c r="F226" s="86" t="s">
        <v>48</v>
      </c>
      <c r="G226" s="86" t="s">
        <v>49</v>
      </c>
      <c r="H226" s="86" t="s">
        <v>50</v>
      </c>
      <c r="I226" s="87" t="s">
        <v>51</v>
      </c>
      <c r="J226" s="87" t="s">
        <v>52</v>
      </c>
      <c r="K226" s="85" t="s">
        <v>53</v>
      </c>
      <c r="L226" s="87" t="s">
        <v>54</v>
      </c>
      <c r="M226" s="87" t="s">
        <v>55</v>
      </c>
      <c r="N226" s="85" t="s">
        <v>56</v>
      </c>
    </row>
    <row r="227" spans="1:17" s="17" customFormat="1" x14ac:dyDescent="0.2">
      <c r="A227" s="35" t="s">
        <v>73</v>
      </c>
      <c r="B227" s="36"/>
      <c r="C227" s="103">
        <v>1720</v>
      </c>
      <c r="D227" s="103">
        <v>6609</v>
      </c>
      <c r="E227" s="103">
        <v>9152</v>
      </c>
      <c r="F227" s="103">
        <v>26192</v>
      </c>
      <c r="G227" s="103">
        <v>37728</v>
      </c>
      <c r="H227" s="103">
        <v>39300</v>
      </c>
      <c r="I227" s="103">
        <v>76406</v>
      </c>
      <c r="J227" s="103">
        <v>88133</v>
      </c>
      <c r="K227" s="598">
        <v>31986</v>
      </c>
      <c r="L227" s="598">
        <v>18066</v>
      </c>
      <c r="M227" s="598">
        <v>8334</v>
      </c>
      <c r="N227" s="103">
        <v>4738</v>
      </c>
      <c r="O227" s="110">
        <f>SUM(C227:N227)</f>
        <v>348364</v>
      </c>
      <c r="P227" s="61"/>
    </row>
    <row r="228" spans="1:17" s="17" customFormat="1" x14ac:dyDescent="0.2">
      <c r="A228" s="38" t="s">
        <v>180</v>
      </c>
      <c r="B228" s="112"/>
      <c r="C228" s="89">
        <v>1382</v>
      </c>
      <c r="D228" s="89">
        <v>4405</v>
      </c>
      <c r="E228" s="89">
        <v>3355</v>
      </c>
      <c r="F228" s="89">
        <v>17871</v>
      </c>
      <c r="G228" s="89">
        <v>23369</v>
      </c>
      <c r="H228" s="89">
        <v>26025</v>
      </c>
      <c r="I228" s="89">
        <v>60543</v>
      </c>
      <c r="J228" s="89">
        <v>69531</v>
      </c>
      <c r="K228" s="599">
        <v>20308</v>
      </c>
      <c r="L228" s="599">
        <v>10935</v>
      </c>
      <c r="M228" s="599">
        <v>4875</v>
      </c>
      <c r="N228" s="89">
        <v>2634</v>
      </c>
      <c r="O228" s="61"/>
      <c r="P228" s="61"/>
    </row>
    <row r="229" spans="1:17" s="17" customFormat="1" x14ac:dyDescent="0.2">
      <c r="A229" s="38" t="s">
        <v>181</v>
      </c>
      <c r="B229" s="112"/>
      <c r="C229" s="89">
        <v>338</v>
      </c>
      <c r="D229" s="89">
        <v>2204</v>
      </c>
      <c r="E229" s="89">
        <v>5797</v>
      </c>
      <c r="F229" s="89">
        <v>8321</v>
      </c>
      <c r="G229" s="89">
        <v>14359</v>
      </c>
      <c r="H229" s="89">
        <v>13275</v>
      </c>
      <c r="I229" s="89">
        <v>15863</v>
      </c>
      <c r="J229" s="89">
        <v>18602</v>
      </c>
      <c r="K229" s="599">
        <v>11678</v>
      </c>
      <c r="L229" s="599">
        <v>7131</v>
      </c>
      <c r="M229" s="599">
        <v>3459</v>
      </c>
      <c r="N229" s="89">
        <v>2104</v>
      </c>
      <c r="O229" s="61"/>
      <c r="P229" s="61"/>
    </row>
    <row r="230" spans="1:17" s="17" customFormat="1" x14ac:dyDescent="0.2">
      <c r="A230" s="41" t="s">
        <v>196</v>
      </c>
      <c r="B230" s="42"/>
      <c r="C230" s="104">
        <v>2947</v>
      </c>
      <c r="D230" s="104">
        <v>11314</v>
      </c>
      <c r="E230" s="104">
        <v>15095</v>
      </c>
      <c r="F230" s="104">
        <v>60766</v>
      </c>
      <c r="G230" s="104">
        <v>79257</v>
      </c>
      <c r="H230" s="104">
        <v>85884</v>
      </c>
      <c r="I230" s="104">
        <v>157088</v>
      </c>
      <c r="J230" s="104">
        <v>223036</v>
      </c>
      <c r="K230" s="600">
        <v>61451</v>
      </c>
      <c r="L230" s="600">
        <v>35786</v>
      </c>
      <c r="M230" s="600">
        <v>14781</v>
      </c>
      <c r="N230" s="104">
        <v>7445</v>
      </c>
      <c r="O230" s="110">
        <f>SUM(C230:N230)</f>
        <v>754850</v>
      </c>
      <c r="P230" s="61"/>
    </row>
    <row r="231" spans="1:17" s="17" customFormat="1" x14ac:dyDescent="0.2">
      <c r="A231" s="38" t="s">
        <v>182</v>
      </c>
      <c r="B231" s="42"/>
      <c r="C231" s="89">
        <v>2505</v>
      </c>
      <c r="D231" s="89">
        <v>8400</v>
      </c>
      <c r="E231" s="89">
        <v>6707</v>
      </c>
      <c r="F231" s="89">
        <v>46139</v>
      </c>
      <c r="G231" s="89">
        <v>54364</v>
      </c>
      <c r="H231" s="89">
        <v>61806</v>
      </c>
      <c r="I231" s="89">
        <v>132067</v>
      </c>
      <c r="J231" s="89">
        <v>185921</v>
      </c>
      <c r="K231" s="599">
        <v>41933</v>
      </c>
      <c r="L231" s="599">
        <v>23988</v>
      </c>
      <c r="M231" s="599">
        <v>10198</v>
      </c>
      <c r="N231" s="89">
        <v>4343</v>
      </c>
      <c r="O231" s="62"/>
      <c r="P231" s="61"/>
    </row>
    <row r="232" spans="1:17" s="17" customFormat="1" x14ac:dyDescent="0.2">
      <c r="A232" s="38" t="s">
        <v>183</v>
      </c>
      <c r="B232" s="42"/>
      <c r="C232" s="89">
        <v>442</v>
      </c>
      <c r="D232" s="89">
        <v>2914</v>
      </c>
      <c r="E232" s="89">
        <v>8388</v>
      </c>
      <c r="F232" s="89">
        <v>14627</v>
      </c>
      <c r="G232" s="89">
        <v>24893</v>
      </c>
      <c r="H232" s="89">
        <v>24078</v>
      </c>
      <c r="I232" s="89">
        <v>25021</v>
      </c>
      <c r="J232" s="89">
        <v>37115</v>
      </c>
      <c r="K232" s="599">
        <v>19518</v>
      </c>
      <c r="L232" s="599">
        <v>11798</v>
      </c>
      <c r="M232" s="599">
        <v>4583</v>
      </c>
      <c r="N232" s="89">
        <v>3102</v>
      </c>
      <c r="O232" s="62"/>
      <c r="P232" s="61"/>
    </row>
    <row r="233" spans="1:17" s="17" customFormat="1" x14ac:dyDescent="0.2">
      <c r="A233" s="41" t="s">
        <v>66</v>
      </c>
      <c r="B233" s="42"/>
      <c r="C233" s="105">
        <v>2.22739016E-2</v>
      </c>
      <c r="D233" s="113">
        <v>3.00769452E-2</v>
      </c>
      <c r="E233" s="113">
        <v>2.3451350499999999E-2</v>
      </c>
      <c r="F233" s="113">
        <v>6.7617765999999996E-2</v>
      </c>
      <c r="G233" s="113">
        <v>8.4745952999999999E-2</v>
      </c>
      <c r="H233" s="113">
        <v>8.6108865500000006E-2</v>
      </c>
      <c r="I233" s="113">
        <v>0.14771161920000001</v>
      </c>
      <c r="J233" s="113">
        <v>0.1965466991</v>
      </c>
      <c r="K233" s="113">
        <v>6.1770379700000003E-2</v>
      </c>
      <c r="L233" s="113">
        <v>5.2496742700000001E-2</v>
      </c>
      <c r="M233" s="113">
        <v>2.6656569000000001E-2</v>
      </c>
      <c r="N233" s="105">
        <v>1.8700000000000001E-2</v>
      </c>
      <c r="O233" s="62"/>
    </row>
    <row r="234" spans="1:17" s="17" customFormat="1" ht="13.5" thickBot="1" x14ac:dyDescent="0.25">
      <c r="A234" s="91" t="s">
        <v>3</v>
      </c>
      <c r="B234" s="92"/>
      <c r="C234" s="129">
        <v>1.7133720930233001</v>
      </c>
      <c r="D234" s="116">
        <v>1.7119080042365999</v>
      </c>
      <c r="E234" s="116">
        <v>1.6493662587413001</v>
      </c>
      <c r="F234" s="116">
        <v>2.3200213805741998</v>
      </c>
      <c r="G234" s="116">
        <v>2.1007474554707</v>
      </c>
      <c r="H234" s="116">
        <v>2.1853435114503998</v>
      </c>
      <c r="I234" s="116">
        <v>2.0559641912939002</v>
      </c>
      <c r="J234" s="116">
        <v>2.5306752294827</v>
      </c>
      <c r="K234" s="601">
        <v>1.9211842681172999</v>
      </c>
      <c r="L234" s="601">
        <v>1.9808480017712999</v>
      </c>
      <c r="M234" s="601">
        <v>1.7735781137508999</v>
      </c>
      <c r="N234" s="129">
        <v>1.57</v>
      </c>
      <c r="O234" s="130"/>
    </row>
    <row r="235" spans="1:17" x14ac:dyDescent="0.2">
      <c r="A235" s="779" t="s">
        <v>207</v>
      </c>
      <c r="B235" s="780"/>
      <c r="C235" s="119">
        <f t="shared" ref="C235:N235" si="6">+C227/$O227</f>
        <v>4.9373643660079684E-3</v>
      </c>
      <c r="D235" s="119">
        <f t="shared" si="6"/>
        <v>1.8971535520317828E-2</v>
      </c>
      <c r="E235" s="119">
        <f t="shared" si="6"/>
        <v>2.6271371324247051E-2</v>
      </c>
      <c r="F235" s="119">
        <f t="shared" si="6"/>
        <v>7.5185725275860885E-2</v>
      </c>
      <c r="G235" s="119">
        <f t="shared" si="6"/>
        <v>0.10830051325624922</v>
      </c>
      <c r="H235" s="119">
        <f>+H227/$O227</f>
        <v>0.11281303464192625</v>
      </c>
      <c r="I235" s="119">
        <f>+I227/$O227</f>
        <v>0.21932805915651446</v>
      </c>
      <c r="J235" s="119">
        <f t="shared" si="6"/>
        <v>0.25299112422638392</v>
      </c>
      <c r="K235" s="119">
        <f t="shared" si="6"/>
        <v>9.1817753843680752E-2</v>
      </c>
      <c r="L235" s="119">
        <f t="shared" si="6"/>
        <v>5.1859549207151141E-2</v>
      </c>
      <c r="M235" s="119">
        <f t="shared" si="6"/>
        <v>2.3923252689715357E-2</v>
      </c>
      <c r="N235" s="119">
        <f t="shared" si="6"/>
        <v>1.3600716491945207E-2</v>
      </c>
      <c r="O235" s="770" t="s">
        <v>208</v>
      </c>
      <c r="P235" s="771"/>
      <c r="Q235" s="94"/>
    </row>
    <row r="236" spans="1:17" ht="13.5" thickBot="1" x14ac:dyDescent="0.25">
      <c r="A236" s="774" t="s">
        <v>209</v>
      </c>
      <c r="B236" s="775"/>
      <c r="C236" s="120">
        <f t="shared" ref="C236:L236" si="7">+C230/$O230</f>
        <v>3.9040869046830496E-3</v>
      </c>
      <c r="D236" s="120">
        <f t="shared" si="7"/>
        <v>1.4988408293038352E-2</v>
      </c>
      <c r="E236" s="120">
        <f t="shared" si="7"/>
        <v>1.9997350466980195E-2</v>
      </c>
      <c r="F236" s="120">
        <f t="shared" si="7"/>
        <v>8.0500761740743193E-2</v>
      </c>
      <c r="G236" s="120">
        <f t="shared" si="7"/>
        <v>0.10499701927535272</v>
      </c>
      <c r="H236" s="120">
        <f>+H230/$O230</f>
        <v>0.11377624693647745</v>
      </c>
      <c r="I236" s="120">
        <f>+I230/$O230</f>
        <v>0.20810492150758428</v>
      </c>
      <c r="J236" s="120">
        <f t="shared" si="7"/>
        <v>0.2954706233026429</v>
      </c>
      <c r="K236" s="120">
        <f t="shared" si="7"/>
        <v>8.140822680002649E-2</v>
      </c>
      <c r="L236" s="120">
        <f t="shared" si="7"/>
        <v>4.7408094323375505E-2</v>
      </c>
      <c r="M236" s="120">
        <f>+M230/$O230</f>
        <v>1.9581373782870767E-2</v>
      </c>
      <c r="N236" s="120">
        <f>+N230/$O230</f>
        <v>9.8628866662250781E-3</v>
      </c>
      <c r="O236" s="772"/>
      <c r="P236" s="773"/>
      <c r="Q236" s="94"/>
    </row>
    <row r="262" spans="1:15" x14ac:dyDescent="0.2">
      <c r="L262" s="57"/>
    </row>
    <row r="263" spans="1:15" x14ac:dyDescent="0.2">
      <c r="L263" s="57"/>
    </row>
    <row r="264" spans="1:15" ht="15.75" x14ac:dyDescent="0.25">
      <c r="A264" s="776" t="s">
        <v>210</v>
      </c>
      <c r="B264" s="776"/>
      <c r="C264" s="776"/>
      <c r="D264" s="776"/>
      <c r="E264" s="776"/>
      <c r="F264" s="776"/>
      <c r="G264" s="776"/>
      <c r="H264" s="776"/>
      <c r="I264" s="776"/>
      <c r="J264" s="776"/>
      <c r="K264" s="776"/>
      <c r="L264" s="131"/>
      <c r="M264" s="123"/>
      <c r="N264" s="123"/>
    </row>
    <row r="265" spans="1:15" ht="13.5" thickBot="1" x14ac:dyDescent="0.25">
      <c r="L265" s="57"/>
    </row>
    <row r="266" spans="1:15" ht="13.5" thickBot="1" x14ac:dyDescent="0.25">
      <c r="A266" s="57"/>
      <c r="B266" s="57"/>
      <c r="C266" s="85" t="s">
        <v>187</v>
      </c>
      <c r="D266" s="86" t="s">
        <v>6</v>
      </c>
      <c r="E266" s="86" t="s">
        <v>18</v>
      </c>
      <c r="F266" s="86" t="s">
        <v>7</v>
      </c>
      <c r="G266" s="86" t="s">
        <v>8</v>
      </c>
      <c r="H266" s="86" t="s">
        <v>9</v>
      </c>
      <c r="I266" s="87" t="s">
        <v>10</v>
      </c>
      <c r="J266" s="87" t="s">
        <v>11</v>
      </c>
      <c r="K266" s="85" t="s">
        <v>12</v>
      </c>
      <c r="L266" s="57"/>
    </row>
    <row r="267" spans="1:15" s="17" customFormat="1" x14ac:dyDescent="0.2">
      <c r="A267" s="35" t="s">
        <v>73</v>
      </c>
      <c r="B267" s="36"/>
      <c r="C267" s="37">
        <v>62630</v>
      </c>
      <c r="D267" s="37">
        <v>48271</v>
      </c>
      <c r="E267" s="37">
        <v>48095</v>
      </c>
      <c r="F267" s="37">
        <v>9540</v>
      </c>
      <c r="G267" s="37">
        <v>58362</v>
      </c>
      <c r="H267" s="37">
        <v>19878</v>
      </c>
      <c r="I267" s="37">
        <v>46316</v>
      </c>
      <c r="J267" s="37">
        <v>29576</v>
      </c>
      <c r="K267" s="37">
        <v>25696</v>
      </c>
      <c r="L267" s="132">
        <f>SUM(C267:K267)</f>
        <v>348364</v>
      </c>
      <c r="N267" s="61"/>
    </row>
    <row r="268" spans="1:15" x14ac:dyDescent="0.2">
      <c r="A268" s="38" t="s">
        <v>180</v>
      </c>
      <c r="B268" s="39"/>
      <c r="C268" s="40">
        <v>60501</v>
      </c>
      <c r="D268" s="40">
        <v>24931</v>
      </c>
      <c r="E268" s="40">
        <v>36661</v>
      </c>
      <c r="F268" s="40">
        <v>8676</v>
      </c>
      <c r="G268" s="40">
        <v>23903</v>
      </c>
      <c r="H268" s="40">
        <v>16297</v>
      </c>
      <c r="I268" s="40">
        <v>43386</v>
      </c>
      <c r="J268" s="40">
        <v>11375</v>
      </c>
      <c r="K268" s="40">
        <v>19503</v>
      </c>
      <c r="M268" s="17"/>
      <c r="N268" s="61"/>
    </row>
    <row r="269" spans="1:15" x14ac:dyDescent="0.2">
      <c r="A269" s="38" t="s">
        <v>181</v>
      </c>
      <c r="B269" s="39"/>
      <c r="C269" s="40">
        <v>2129</v>
      </c>
      <c r="D269" s="40">
        <v>23340</v>
      </c>
      <c r="E269" s="40">
        <v>11434</v>
      </c>
      <c r="F269" s="40">
        <v>864</v>
      </c>
      <c r="G269" s="40">
        <v>34459</v>
      </c>
      <c r="H269" s="40">
        <v>3581</v>
      </c>
      <c r="I269" s="40">
        <v>2930</v>
      </c>
      <c r="J269" s="40">
        <v>18201</v>
      </c>
      <c r="K269" s="40">
        <v>6193</v>
      </c>
      <c r="M269" s="17"/>
      <c r="N269" s="61"/>
    </row>
    <row r="270" spans="1:15" s="17" customFormat="1" x14ac:dyDescent="0.2">
      <c r="A270" s="41" t="s">
        <v>189</v>
      </c>
      <c r="B270" s="42"/>
      <c r="C270" s="43">
        <v>130761</v>
      </c>
      <c r="D270" s="43">
        <v>104131</v>
      </c>
      <c r="E270" s="43">
        <v>122494</v>
      </c>
      <c r="F270" s="43">
        <v>22634</v>
      </c>
      <c r="G270" s="43">
        <v>124047</v>
      </c>
      <c r="H270" s="43">
        <v>41532</v>
      </c>
      <c r="I270" s="43">
        <v>112052</v>
      </c>
      <c r="J270" s="43">
        <v>52970</v>
      </c>
      <c r="K270" s="43">
        <v>44229</v>
      </c>
      <c r="L270" s="132">
        <f>SUM(C270:K270)</f>
        <v>754850</v>
      </c>
      <c r="N270" s="61"/>
    </row>
    <row r="271" spans="1:15" x14ac:dyDescent="0.2">
      <c r="A271" s="38" t="s">
        <v>182</v>
      </c>
      <c r="B271" s="39"/>
      <c r="C271" s="40">
        <v>126789</v>
      </c>
      <c r="D271" s="40">
        <v>71788</v>
      </c>
      <c r="E271" s="40">
        <v>102930</v>
      </c>
      <c r="F271" s="40">
        <v>20932</v>
      </c>
      <c r="G271" s="40">
        <v>54803</v>
      </c>
      <c r="H271" s="40">
        <v>36351</v>
      </c>
      <c r="I271" s="40">
        <v>105856</v>
      </c>
      <c r="J271" s="40">
        <v>24872</v>
      </c>
      <c r="K271" s="40">
        <v>34050</v>
      </c>
      <c r="L271" s="133"/>
      <c r="O271" s="61"/>
    </row>
    <row r="272" spans="1:15" x14ac:dyDescent="0.2">
      <c r="A272" s="38" t="s">
        <v>183</v>
      </c>
      <c r="B272" s="39"/>
      <c r="C272" s="40">
        <v>3972</v>
      </c>
      <c r="D272" s="40">
        <v>32343</v>
      </c>
      <c r="E272" s="40">
        <v>19564</v>
      </c>
      <c r="F272" s="40">
        <v>1702</v>
      </c>
      <c r="G272" s="40">
        <v>69244</v>
      </c>
      <c r="H272" s="40">
        <v>5181</v>
      </c>
      <c r="I272" s="40">
        <v>6196</v>
      </c>
      <c r="J272" s="40">
        <v>28098</v>
      </c>
      <c r="K272" s="40">
        <v>10179</v>
      </c>
      <c r="L272" s="133"/>
      <c r="O272" s="61"/>
    </row>
    <row r="273" spans="1:13" s="17" customFormat="1" x14ac:dyDescent="0.2">
      <c r="A273" s="41" t="s">
        <v>66</v>
      </c>
      <c r="B273" s="42"/>
      <c r="C273" s="44">
        <v>7.5200868733713053E-2</v>
      </c>
      <c r="D273" s="44">
        <v>6.8043109153564985E-2</v>
      </c>
      <c r="E273" s="44">
        <v>9.031998125421907E-2</v>
      </c>
      <c r="F273" s="44">
        <v>8.7418018165713526E-2</v>
      </c>
      <c r="G273" s="44">
        <v>9.5606302077464442E-2</v>
      </c>
      <c r="H273" s="44">
        <v>7.3788568379064279E-2</v>
      </c>
      <c r="I273" s="44">
        <v>0.12162666496409591</v>
      </c>
      <c r="J273" s="44">
        <v>0.13628670947711008</v>
      </c>
      <c r="K273" s="44">
        <v>5.8493732112596633E-2</v>
      </c>
    </row>
    <row r="274" spans="1:13" s="17" customFormat="1" ht="13.5" thickBot="1" x14ac:dyDescent="0.25">
      <c r="A274" s="91" t="s">
        <v>3</v>
      </c>
      <c r="B274" s="92"/>
      <c r="C274" s="124">
        <v>2.0878333067220183</v>
      </c>
      <c r="D274" s="124">
        <v>2.1572165482380727</v>
      </c>
      <c r="E274" s="124">
        <v>2.546917558997817</v>
      </c>
      <c r="F274" s="124">
        <v>2.3725366876310274</v>
      </c>
      <c r="G274" s="124">
        <v>2.1254754806209522</v>
      </c>
      <c r="H274" s="124">
        <v>2.0893450045276185</v>
      </c>
      <c r="I274" s="124">
        <v>2.4192935486656877</v>
      </c>
      <c r="J274" s="124">
        <v>1.7909791723018664</v>
      </c>
      <c r="K274" s="124">
        <v>1.7212406600249066</v>
      </c>
    </row>
    <row r="275" spans="1:13" x14ac:dyDescent="0.2">
      <c r="A275" s="779" t="s">
        <v>207</v>
      </c>
      <c r="B275" s="780"/>
      <c r="C275" s="134">
        <f t="shared" ref="C275:K275" si="8">C267/$L$267</f>
        <v>0.17978321525760413</v>
      </c>
      <c r="D275" s="134">
        <f t="shared" si="8"/>
        <v>0.13856483448347132</v>
      </c>
      <c r="E275" s="134">
        <f t="shared" si="8"/>
        <v>0.13805961580415888</v>
      </c>
      <c r="F275" s="134">
        <f t="shared" si="8"/>
        <v>2.7385148867276755E-2</v>
      </c>
      <c r="G275" s="134">
        <f t="shared" si="8"/>
        <v>0.16753166228427738</v>
      </c>
      <c r="H275" s="134">
        <f t="shared" si="8"/>
        <v>5.7061005155526978E-2</v>
      </c>
      <c r="I275" s="134">
        <f t="shared" si="8"/>
        <v>0.13295288835815411</v>
      </c>
      <c r="J275" s="134">
        <f t="shared" si="8"/>
        <v>8.4899702609913766E-2</v>
      </c>
      <c r="K275" s="134">
        <f t="shared" si="8"/>
        <v>7.3761927179616729E-2</v>
      </c>
      <c r="L275" s="770" t="s">
        <v>208</v>
      </c>
      <c r="M275" s="781"/>
    </row>
    <row r="276" spans="1:13" ht="13.5" thickBot="1" x14ac:dyDescent="0.25">
      <c r="A276" s="774" t="s">
        <v>209</v>
      </c>
      <c r="B276" s="775"/>
      <c r="C276" s="135">
        <f>C270/$L$270</f>
        <v>0.17322779360137774</v>
      </c>
      <c r="D276" s="135">
        <f t="shared" ref="D276:K276" si="9">D270/$L$270</f>
        <v>0.13794926144267072</v>
      </c>
      <c r="E276" s="135">
        <f t="shared" si="9"/>
        <v>0.16227594886401273</v>
      </c>
      <c r="F276" s="135">
        <f t="shared" si="9"/>
        <v>2.9984765185136118E-2</v>
      </c>
      <c r="G276" s="135">
        <f t="shared" si="9"/>
        <v>0.1643333112538915</v>
      </c>
      <c r="H276" s="135">
        <f t="shared" si="9"/>
        <v>5.5020202689276015E-2</v>
      </c>
      <c r="I276" s="135">
        <f t="shared" si="9"/>
        <v>0.14844273696760946</v>
      </c>
      <c r="J276" s="135">
        <f t="shared" si="9"/>
        <v>7.0172882029542291E-2</v>
      </c>
      <c r="K276" s="135">
        <f t="shared" si="9"/>
        <v>5.8593097966483404E-2</v>
      </c>
      <c r="L276" s="772"/>
      <c r="M276" s="782"/>
    </row>
    <row r="282" spans="1:13" x14ac:dyDescent="0.2">
      <c r="A282" s="777" t="s">
        <v>212</v>
      </c>
      <c r="B282" s="778"/>
      <c r="C282" s="778"/>
      <c r="D282" s="778"/>
    </row>
    <row r="283" spans="1:13" ht="13.5" thickBot="1" x14ac:dyDescent="0.25"/>
    <row r="284" spans="1:13" x14ac:dyDescent="0.2">
      <c r="A284" s="35" t="s">
        <v>130</v>
      </c>
      <c r="B284" s="36"/>
      <c r="C284" s="37">
        <v>1007419</v>
      </c>
      <c r="F284" s="48"/>
    </row>
    <row r="285" spans="1:13" x14ac:dyDescent="0.2">
      <c r="A285" s="38" t="s">
        <v>180</v>
      </c>
      <c r="B285" s="39"/>
      <c r="C285" s="40">
        <v>901155</v>
      </c>
      <c r="E285" s="22"/>
      <c r="F285" s="29"/>
      <c r="H285" s="136"/>
    </row>
    <row r="286" spans="1:13" x14ac:dyDescent="0.2">
      <c r="A286" s="38" t="s">
        <v>181</v>
      </c>
      <c r="B286" s="39"/>
      <c r="C286" s="40">
        <v>106264</v>
      </c>
      <c r="E286" s="22"/>
      <c r="F286" s="29"/>
      <c r="H286" s="137"/>
    </row>
    <row r="287" spans="1:13" x14ac:dyDescent="0.2">
      <c r="A287" s="41" t="s">
        <v>131</v>
      </c>
      <c r="B287" s="42"/>
      <c r="C287" s="43">
        <v>1982318</v>
      </c>
      <c r="F287" s="48"/>
    </row>
    <row r="288" spans="1:13" x14ac:dyDescent="0.2">
      <c r="A288" s="38" t="s">
        <v>182</v>
      </c>
      <c r="B288" s="39"/>
      <c r="C288" s="40">
        <v>1825887</v>
      </c>
      <c r="F288" s="29"/>
    </row>
    <row r="289" spans="1:6" x14ac:dyDescent="0.2">
      <c r="A289" s="38" t="s">
        <v>183</v>
      </c>
      <c r="B289" s="39"/>
      <c r="C289" s="40">
        <v>156431</v>
      </c>
      <c r="F289" s="29"/>
    </row>
    <row r="290" spans="1:6" ht="13.5" customHeight="1" x14ac:dyDescent="0.2">
      <c r="A290" s="41" t="s">
        <v>66</v>
      </c>
      <c r="B290" s="42"/>
      <c r="C290" s="44">
        <v>0.17496992669925862</v>
      </c>
      <c r="F290" s="114"/>
    </row>
    <row r="291" spans="1:6" x14ac:dyDescent="0.2">
      <c r="A291" s="45" t="s">
        <v>3</v>
      </c>
      <c r="B291" s="46"/>
      <c r="C291" s="47">
        <v>1.9677194891102907</v>
      </c>
      <c r="F291" s="114"/>
    </row>
    <row r="292" spans="1:6" x14ac:dyDescent="0.2">
      <c r="A292" s="49" t="s">
        <v>184</v>
      </c>
      <c r="B292" s="50"/>
      <c r="C292" s="51">
        <v>2.0261630907002681</v>
      </c>
    </row>
    <row r="293" spans="1:6" ht="13.5" thickBot="1" x14ac:dyDescent="0.25">
      <c r="A293" s="52" t="s">
        <v>185</v>
      </c>
      <c r="B293" s="53"/>
      <c r="C293" s="54">
        <v>1.4720977941730031</v>
      </c>
      <c r="F293" s="125"/>
    </row>
    <row r="311" spans="1:17" ht="15.75" x14ac:dyDescent="0.25">
      <c r="A311" s="776" t="s">
        <v>206</v>
      </c>
      <c r="B311" s="776"/>
      <c r="C311" s="776"/>
      <c r="D311" s="776"/>
      <c r="E311" s="776"/>
      <c r="F311" s="776"/>
      <c r="G311" s="776"/>
      <c r="H311" s="776"/>
      <c r="I311" s="776"/>
      <c r="J311" s="776"/>
      <c r="K311" s="776"/>
      <c r="L311" s="776"/>
      <c r="M311" s="776"/>
      <c r="N311" s="776"/>
    </row>
    <row r="312" spans="1:17" ht="13.5" thickBot="1" x14ac:dyDescent="0.25"/>
    <row r="313" spans="1:17" ht="13.5" thickBot="1" x14ac:dyDescent="0.25">
      <c r="A313" s="57"/>
      <c r="B313" s="57"/>
      <c r="C313" s="85" t="s">
        <v>45</v>
      </c>
      <c r="D313" s="86" t="s">
        <v>46</v>
      </c>
      <c r="E313" s="86" t="s">
        <v>47</v>
      </c>
      <c r="F313" s="86" t="s">
        <v>48</v>
      </c>
      <c r="G313" s="86" t="s">
        <v>49</v>
      </c>
      <c r="H313" s="86" t="s">
        <v>50</v>
      </c>
      <c r="I313" s="87" t="s">
        <v>51</v>
      </c>
      <c r="J313" s="87" t="s">
        <v>52</v>
      </c>
      <c r="K313" s="85" t="s">
        <v>53</v>
      </c>
      <c r="L313" s="87" t="s">
        <v>54</v>
      </c>
      <c r="M313" s="87" t="s">
        <v>55</v>
      </c>
      <c r="N313" s="85" t="s">
        <v>56</v>
      </c>
    </row>
    <row r="314" spans="1:17" s="17" customFormat="1" x14ac:dyDescent="0.2">
      <c r="A314" s="35" t="s">
        <v>73</v>
      </c>
      <c r="B314" s="36"/>
      <c r="C314" s="103">
        <v>26772</v>
      </c>
      <c r="D314" s="103">
        <v>46257</v>
      </c>
      <c r="E314" s="103">
        <v>48671</v>
      </c>
      <c r="F314" s="103">
        <v>95600</v>
      </c>
      <c r="G314" s="103">
        <v>79540</v>
      </c>
      <c r="H314" s="103">
        <v>88539</v>
      </c>
      <c r="I314" s="103">
        <v>105396</v>
      </c>
      <c r="J314" s="103">
        <v>176832</v>
      </c>
      <c r="K314" s="598">
        <v>93598</v>
      </c>
      <c r="L314" s="598">
        <v>103493</v>
      </c>
      <c r="M314" s="598">
        <v>70287</v>
      </c>
      <c r="N314" s="103">
        <v>72434</v>
      </c>
      <c r="O314" s="132">
        <f>SUM(C314:N314)</f>
        <v>1007419</v>
      </c>
      <c r="P314" s="62"/>
      <c r="Q314" s="61"/>
    </row>
    <row r="315" spans="1:17" s="17" customFormat="1" x14ac:dyDescent="0.2">
      <c r="A315" s="38" t="s">
        <v>180</v>
      </c>
      <c r="B315" s="112"/>
      <c r="C315" s="89">
        <v>25554</v>
      </c>
      <c r="D315" s="89">
        <v>44545</v>
      </c>
      <c r="E315" s="89">
        <v>45675</v>
      </c>
      <c r="F315" s="89">
        <v>87628</v>
      </c>
      <c r="G315" s="89">
        <v>66634</v>
      </c>
      <c r="H315" s="89">
        <v>72876</v>
      </c>
      <c r="I315" s="89">
        <v>92792</v>
      </c>
      <c r="J315" s="89">
        <v>160457</v>
      </c>
      <c r="K315" s="599">
        <v>78646</v>
      </c>
      <c r="L315" s="599">
        <v>90331</v>
      </c>
      <c r="M315" s="599">
        <v>66804</v>
      </c>
      <c r="N315" s="89">
        <v>69213</v>
      </c>
      <c r="O315" s="48"/>
      <c r="P315" s="62"/>
      <c r="Q315" s="61"/>
    </row>
    <row r="316" spans="1:17" s="17" customFormat="1" x14ac:dyDescent="0.2">
      <c r="A316" s="38" t="s">
        <v>181</v>
      </c>
      <c r="B316" s="112"/>
      <c r="C316" s="89">
        <v>1218</v>
      </c>
      <c r="D316" s="89">
        <v>1712</v>
      </c>
      <c r="E316" s="89">
        <v>2996</v>
      </c>
      <c r="F316" s="89">
        <v>7972</v>
      </c>
      <c r="G316" s="89">
        <v>12906</v>
      </c>
      <c r="H316" s="89">
        <v>15663</v>
      </c>
      <c r="I316" s="89">
        <v>12604</v>
      </c>
      <c r="J316" s="89">
        <v>16375</v>
      </c>
      <c r="K316" s="599">
        <v>14952</v>
      </c>
      <c r="L316" s="599">
        <v>13162</v>
      </c>
      <c r="M316" s="599">
        <v>3483</v>
      </c>
      <c r="N316" s="89">
        <v>3221</v>
      </c>
      <c r="O316" s="48"/>
      <c r="P316" s="62"/>
      <c r="Q316" s="61"/>
    </row>
    <row r="317" spans="1:17" s="17" customFormat="1" x14ac:dyDescent="0.2">
      <c r="A317" s="41" t="s">
        <v>196</v>
      </c>
      <c r="B317" s="42"/>
      <c r="C317" s="104">
        <v>48743</v>
      </c>
      <c r="D317" s="104">
        <v>83050</v>
      </c>
      <c r="E317" s="104">
        <v>84632</v>
      </c>
      <c r="F317" s="104">
        <v>193270</v>
      </c>
      <c r="G317" s="104">
        <v>133587</v>
      </c>
      <c r="H317" s="104">
        <v>165479</v>
      </c>
      <c r="I317" s="104">
        <v>217525</v>
      </c>
      <c r="J317" s="104">
        <v>421153</v>
      </c>
      <c r="K317" s="600">
        <v>166982</v>
      </c>
      <c r="L317" s="600">
        <v>191125</v>
      </c>
      <c r="M317" s="600">
        <v>121048</v>
      </c>
      <c r="N317" s="104">
        <v>155724</v>
      </c>
      <c r="O317" s="132">
        <f>SUM(C317:N317)</f>
        <v>1982318</v>
      </c>
      <c r="P317" s="62"/>
      <c r="Q317" s="61"/>
    </row>
    <row r="318" spans="1:17" s="17" customFormat="1" x14ac:dyDescent="0.2">
      <c r="A318" s="38" t="s">
        <v>182</v>
      </c>
      <c r="B318" s="42"/>
      <c r="C318" s="89">
        <v>46629</v>
      </c>
      <c r="D318" s="89">
        <v>80195</v>
      </c>
      <c r="E318" s="89">
        <v>80320</v>
      </c>
      <c r="F318" s="89">
        <v>183721</v>
      </c>
      <c r="G318" s="89">
        <v>117551</v>
      </c>
      <c r="H318" s="89">
        <v>141632</v>
      </c>
      <c r="I318" s="89">
        <v>199400</v>
      </c>
      <c r="J318" s="89">
        <v>390980</v>
      </c>
      <c r="K318" s="599">
        <v>147488</v>
      </c>
      <c r="L318" s="599">
        <v>173153</v>
      </c>
      <c r="M318" s="599">
        <v>115816</v>
      </c>
      <c r="N318" s="89">
        <v>149002</v>
      </c>
      <c r="O318" s="48"/>
      <c r="P318" s="62"/>
      <c r="Q318" s="61"/>
    </row>
    <row r="319" spans="1:17" s="17" customFormat="1" x14ac:dyDescent="0.2">
      <c r="A319" s="38" t="s">
        <v>183</v>
      </c>
      <c r="B319" s="42"/>
      <c r="C319" s="89">
        <v>2114</v>
      </c>
      <c r="D319" s="89">
        <v>2855</v>
      </c>
      <c r="E319" s="89">
        <v>4312</v>
      </c>
      <c r="F319" s="89">
        <v>9549</v>
      </c>
      <c r="G319" s="89">
        <v>16036</v>
      </c>
      <c r="H319" s="89">
        <v>23847</v>
      </c>
      <c r="I319" s="89">
        <v>18125</v>
      </c>
      <c r="J319" s="89">
        <v>30173</v>
      </c>
      <c r="K319" s="599">
        <v>19494</v>
      </c>
      <c r="L319" s="599">
        <v>17972</v>
      </c>
      <c r="M319" s="599">
        <v>5232</v>
      </c>
      <c r="N319" s="89">
        <v>6722</v>
      </c>
      <c r="O319" s="48"/>
      <c r="P319" s="62"/>
      <c r="Q319" s="61"/>
    </row>
    <row r="320" spans="1:17" s="17" customFormat="1" x14ac:dyDescent="0.2">
      <c r="A320" s="41" t="s">
        <v>66</v>
      </c>
      <c r="B320" s="42"/>
      <c r="C320" s="105">
        <v>5.8420662300000002E-2</v>
      </c>
      <c r="D320" s="113">
        <v>0.10363805080000001</v>
      </c>
      <c r="E320" s="113">
        <v>8.98518435E-2</v>
      </c>
      <c r="F320" s="113">
        <v>0.2014204175</v>
      </c>
      <c r="G320" s="113">
        <v>0.1379510065</v>
      </c>
      <c r="H320" s="113">
        <v>0.1742824214</v>
      </c>
      <c r="I320" s="113">
        <v>0.21592660629999999</v>
      </c>
      <c r="J320" s="113">
        <v>0.40943926209999998</v>
      </c>
      <c r="K320" s="113">
        <v>0.17079425779999999</v>
      </c>
      <c r="L320" s="113">
        <v>0.1889941339</v>
      </c>
      <c r="M320" s="113">
        <v>0.1335735545</v>
      </c>
      <c r="N320" s="105">
        <v>0.1651</v>
      </c>
    </row>
    <row r="321" spans="1:17" s="17" customFormat="1" ht="13.5" thickBot="1" x14ac:dyDescent="0.25">
      <c r="A321" s="91" t="s">
        <v>3</v>
      </c>
      <c r="B321" s="92"/>
      <c r="C321" s="129">
        <v>1.8206708501419</v>
      </c>
      <c r="D321" s="116">
        <v>1.7954039388633001</v>
      </c>
      <c r="E321" s="116">
        <v>1.7388588687308999</v>
      </c>
      <c r="F321" s="116">
        <v>2.0216527196652998</v>
      </c>
      <c r="G321" s="116">
        <v>1.6794945939149999</v>
      </c>
      <c r="H321" s="116">
        <v>1.868995583867</v>
      </c>
      <c r="I321" s="116">
        <v>2.0638828798056998</v>
      </c>
      <c r="J321" s="116">
        <v>2.3816560351068001</v>
      </c>
      <c r="K321" s="601">
        <v>1.7840338468771</v>
      </c>
      <c r="L321" s="601">
        <v>1.8467432579981</v>
      </c>
      <c r="M321" s="601">
        <v>1.7221961386885001</v>
      </c>
      <c r="N321" s="129">
        <v>2.15</v>
      </c>
      <c r="Q321" s="23"/>
    </row>
    <row r="322" spans="1:17" x14ac:dyDescent="0.2">
      <c r="A322" s="779" t="s">
        <v>207</v>
      </c>
      <c r="B322" s="780"/>
      <c r="C322" s="119">
        <f>+C314/$O314</f>
        <v>2.6574841252745878E-2</v>
      </c>
      <c r="D322" s="119">
        <f t="shared" ref="D322:L322" si="10">+D314/$O314</f>
        <v>4.5916346624393624E-2</v>
      </c>
      <c r="E322" s="119">
        <f t="shared" si="10"/>
        <v>4.8312569050216442E-2</v>
      </c>
      <c r="F322" s="119">
        <f t="shared" si="10"/>
        <v>9.4895966822146502E-2</v>
      </c>
      <c r="G322" s="119">
        <f t="shared" si="10"/>
        <v>7.8954238504534854E-2</v>
      </c>
      <c r="H322" s="119">
        <f>+H314/$O314</f>
        <v>8.788696659483293E-2</v>
      </c>
      <c r="I322" s="119">
        <f t="shared" si="10"/>
        <v>0.10461982551450787</v>
      </c>
      <c r="J322" s="119">
        <f t="shared" si="10"/>
        <v>0.175529744823157</v>
      </c>
      <c r="K322" s="119">
        <f t="shared" si="10"/>
        <v>9.2908710278444218E-2</v>
      </c>
      <c r="L322" s="119">
        <f t="shared" si="10"/>
        <v>0.10273083989879087</v>
      </c>
      <c r="M322" s="119">
        <f>+M314/$O314</f>
        <v>6.9769380962638183E-2</v>
      </c>
      <c r="N322" s="119">
        <f>+N314/$O314</f>
        <v>7.1900569673591624E-2</v>
      </c>
      <c r="O322" s="770" t="s">
        <v>208</v>
      </c>
      <c r="P322" s="781"/>
    </row>
    <row r="323" spans="1:17" ht="13.5" thickBot="1" x14ac:dyDescent="0.25">
      <c r="A323" s="774" t="s">
        <v>209</v>
      </c>
      <c r="B323" s="775"/>
      <c r="C323" s="120">
        <f>+C317/$O317</f>
        <v>2.4588890379848238E-2</v>
      </c>
      <c r="D323" s="120">
        <f t="shared" ref="D323:L323" si="11">+D317/$O317</f>
        <v>4.1895397206704474E-2</v>
      </c>
      <c r="E323" s="120">
        <f t="shared" si="11"/>
        <v>4.2693452816349342E-2</v>
      </c>
      <c r="F323" s="120">
        <f t="shared" si="11"/>
        <v>9.7496970718118886E-2</v>
      </c>
      <c r="G323" s="120">
        <f t="shared" si="11"/>
        <v>6.7389288701409158E-2</v>
      </c>
      <c r="H323" s="120">
        <f>+H317/$O317</f>
        <v>8.3477524796727876E-2</v>
      </c>
      <c r="I323" s="120">
        <f t="shared" si="11"/>
        <v>0.10973264632616966</v>
      </c>
      <c r="J323" s="120">
        <f t="shared" si="11"/>
        <v>0.21245481300174845</v>
      </c>
      <c r="K323" s="120">
        <f t="shared" si="11"/>
        <v>8.4235728071883523E-2</v>
      </c>
      <c r="L323" s="120">
        <f t="shared" si="11"/>
        <v>9.6414904167747048E-2</v>
      </c>
      <c r="M323" s="120">
        <f>+M317/$O317</f>
        <v>6.1063865636088663E-2</v>
      </c>
      <c r="N323" s="120">
        <f>+N317/$O317</f>
        <v>7.8556518177204673E-2</v>
      </c>
      <c r="O323" s="772"/>
      <c r="P323" s="782"/>
    </row>
    <row r="349" spans="1:14" ht="15.75" x14ac:dyDescent="0.25">
      <c r="A349" s="776" t="s">
        <v>210</v>
      </c>
      <c r="B349" s="776"/>
      <c r="C349" s="776"/>
      <c r="D349" s="776"/>
      <c r="E349" s="776"/>
      <c r="F349" s="776"/>
      <c r="G349" s="776"/>
      <c r="H349" s="776"/>
      <c r="I349" s="776"/>
      <c r="J349" s="776"/>
      <c r="K349" s="776"/>
      <c r="L349" s="123"/>
      <c r="M349" s="123"/>
      <c r="N349" s="123"/>
    </row>
    <row r="350" spans="1:14" ht="13.5" thickBot="1" x14ac:dyDescent="0.25"/>
    <row r="351" spans="1:14" ht="13.5" thickBot="1" x14ac:dyDescent="0.25">
      <c r="A351" s="57"/>
      <c r="B351" s="57"/>
      <c r="C351" s="85" t="s">
        <v>187</v>
      </c>
      <c r="D351" s="86" t="s">
        <v>6</v>
      </c>
      <c r="E351" s="86" t="s">
        <v>18</v>
      </c>
      <c r="F351" s="86" t="s">
        <v>7</v>
      </c>
      <c r="G351" s="86" t="s">
        <v>8</v>
      </c>
      <c r="H351" s="86" t="s">
        <v>9</v>
      </c>
      <c r="I351" s="87" t="s">
        <v>10</v>
      </c>
      <c r="J351" s="87" t="s">
        <v>11</v>
      </c>
      <c r="K351" s="85" t="s">
        <v>12</v>
      </c>
    </row>
    <row r="352" spans="1:14" s="17" customFormat="1" x14ac:dyDescent="0.2">
      <c r="A352" s="35" t="s">
        <v>73</v>
      </c>
      <c r="B352" s="36"/>
      <c r="C352" s="37">
        <v>154420</v>
      </c>
      <c r="D352" s="37">
        <v>139859</v>
      </c>
      <c r="E352" s="37">
        <v>118455</v>
      </c>
      <c r="F352" s="37">
        <v>58998</v>
      </c>
      <c r="G352" s="37">
        <v>118561</v>
      </c>
      <c r="H352" s="37">
        <v>158594</v>
      </c>
      <c r="I352" s="37">
        <v>96083</v>
      </c>
      <c r="J352" s="37">
        <v>71799</v>
      </c>
      <c r="K352" s="37">
        <v>90650</v>
      </c>
      <c r="L352" s="62"/>
      <c r="M352" s="62"/>
    </row>
    <row r="353" spans="1:13" x14ac:dyDescent="0.2">
      <c r="A353" s="38" t="s">
        <v>180</v>
      </c>
      <c r="B353" s="39"/>
      <c r="C353" s="40">
        <v>147641</v>
      </c>
      <c r="D353" s="40">
        <v>111877</v>
      </c>
      <c r="E353" s="40">
        <v>93515</v>
      </c>
      <c r="F353" s="40">
        <v>51277</v>
      </c>
      <c r="G353" s="40">
        <v>112355</v>
      </c>
      <c r="H353" s="40">
        <v>148514</v>
      </c>
      <c r="I353" s="40">
        <v>90794</v>
      </c>
      <c r="J353" s="40">
        <v>61683</v>
      </c>
      <c r="K353" s="40">
        <v>83499</v>
      </c>
      <c r="L353" s="62"/>
      <c r="M353" s="62"/>
    </row>
    <row r="354" spans="1:13" x14ac:dyDescent="0.2">
      <c r="A354" s="38" t="s">
        <v>181</v>
      </c>
      <c r="B354" s="39"/>
      <c r="C354" s="40">
        <v>6779</v>
      </c>
      <c r="D354" s="40">
        <v>27982</v>
      </c>
      <c r="E354" s="40">
        <v>24940</v>
      </c>
      <c r="F354" s="40">
        <v>7721</v>
      </c>
      <c r="G354" s="40">
        <v>6206</v>
      </c>
      <c r="H354" s="40">
        <v>10080</v>
      </c>
      <c r="I354" s="40">
        <v>5289</v>
      </c>
      <c r="J354" s="40">
        <v>10116</v>
      </c>
      <c r="K354" s="40">
        <v>7151</v>
      </c>
      <c r="L354" s="62"/>
      <c r="M354" s="62"/>
    </row>
    <row r="355" spans="1:13" s="17" customFormat="1" x14ac:dyDescent="0.2">
      <c r="A355" s="41" t="s">
        <v>189</v>
      </c>
      <c r="B355" s="42"/>
      <c r="C355" s="43">
        <v>334011</v>
      </c>
      <c r="D355" s="43">
        <v>256677</v>
      </c>
      <c r="E355" s="43">
        <v>246172</v>
      </c>
      <c r="F355" s="43">
        <v>124660</v>
      </c>
      <c r="G355" s="43">
        <v>240027</v>
      </c>
      <c r="H355" s="43">
        <v>293815</v>
      </c>
      <c r="I355" s="43">
        <v>207753</v>
      </c>
      <c r="J355" s="43">
        <v>112279</v>
      </c>
      <c r="K355" s="43">
        <v>166924</v>
      </c>
      <c r="L355" s="62"/>
      <c r="M355" s="62"/>
    </row>
    <row r="356" spans="1:13" x14ac:dyDescent="0.2">
      <c r="A356" s="38" t="s">
        <v>182</v>
      </c>
      <c r="B356" s="39"/>
      <c r="C356" s="40">
        <v>320342</v>
      </c>
      <c r="D356" s="40">
        <v>223185</v>
      </c>
      <c r="E356" s="40">
        <v>211579</v>
      </c>
      <c r="F356" s="40">
        <v>114040</v>
      </c>
      <c r="G356" s="40">
        <v>228877</v>
      </c>
      <c r="H356" s="40">
        <v>276968</v>
      </c>
      <c r="I356" s="40">
        <v>196401</v>
      </c>
      <c r="J356" s="40">
        <v>97322</v>
      </c>
      <c r="K356" s="40">
        <v>157173</v>
      </c>
      <c r="L356" s="62"/>
      <c r="M356" s="62"/>
    </row>
    <row r="357" spans="1:13" x14ac:dyDescent="0.2">
      <c r="A357" s="38" t="s">
        <v>183</v>
      </c>
      <c r="B357" s="39"/>
      <c r="C357" s="40">
        <v>13669</v>
      </c>
      <c r="D357" s="40">
        <v>33492</v>
      </c>
      <c r="E357" s="40">
        <v>34593</v>
      </c>
      <c r="F357" s="40">
        <v>10620</v>
      </c>
      <c r="G357" s="40">
        <v>11150</v>
      </c>
      <c r="H357" s="40">
        <v>16847</v>
      </c>
      <c r="I357" s="40">
        <v>11352</v>
      </c>
      <c r="J357" s="40">
        <v>14957</v>
      </c>
      <c r="K357" s="40">
        <v>9751</v>
      </c>
      <c r="L357" s="62"/>
      <c r="M357" s="62"/>
    </row>
    <row r="358" spans="1:13" s="17" customFormat="1" x14ac:dyDescent="0.2">
      <c r="A358" s="41" t="s">
        <v>66</v>
      </c>
      <c r="B358" s="42"/>
      <c r="C358" s="44">
        <v>0.14720114039383034</v>
      </c>
      <c r="D358" s="44">
        <v>0.17007206700522987</v>
      </c>
      <c r="E358" s="44">
        <v>0.1835542930234241</v>
      </c>
      <c r="F358" s="44">
        <v>0.17396868080298078</v>
      </c>
      <c r="G358" s="44">
        <v>0.17253191526180725</v>
      </c>
      <c r="H358" s="44">
        <v>0.21514260165164226</v>
      </c>
      <c r="I358" s="44">
        <v>0.17425229312114654</v>
      </c>
      <c r="J358" s="44">
        <v>0.15792593519869716</v>
      </c>
      <c r="K358" s="44">
        <v>0.20029857425391598</v>
      </c>
      <c r="L358" s="62"/>
      <c r="M358" s="61"/>
    </row>
    <row r="359" spans="1:13" s="17" customFormat="1" ht="13.5" thickBot="1" x14ac:dyDescent="0.25">
      <c r="A359" s="91" t="s">
        <v>3</v>
      </c>
      <c r="B359" s="92"/>
      <c r="C359" s="124">
        <v>2.1630034969563527</v>
      </c>
      <c r="D359" s="124">
        <v>1.8352555073323849</v>
      </c>
      <c r="E359" s="124">
        <v>2.0781900299691864</v>
      </c>
      <c r="F359" s="124">
        <v>2.1129529814569987</v>
      </c>
      <c r="G359" s="124">
        <v>2.0245021550088138</v>
      </c>
      <c r="H359" s="124">
        <v>1.8526236805932128</v>
      </c>
      <c r="I359" s="124">
        <v>2.162224326884048</v>
      </c>
      <c r="J359" s="124">
        <v>1.5637961531497653</v>
      </c>
      <c r="K359" s="124">
        <v>1.8414120242691672</v>
      </c>
      <c r="L359" s="130"/>
      <c r="M359" s="61"/>
    </row>
    <row r="364" spans="1:13" x14ac:dyDescent="0.2">
      <c r="A364" s="777" t="s">
        <v>213</v>
      </c>
      <c r="B364" s="778"/>
      <c r="C364" s="778"/>
      <c r="D364" s="778"/>
    </row>
    <row r="365" spans="1:13" ht="13.5" thickBot="1" x14ac:dyDescent="0.25"/>
    <row r="366" spans="1:13" x14ac:dyDescent="0.2">
      <c r="A366" s="35" t="s">
        <v>130</v>
      </c>
      <c r="B366" s="36"/>
      <c r="C366" s="37">
        <v>313971</v>
      </c>
      <c r="F366" s="48"/>
    </row>
    <row r="367" spans="1:13" x14ac:dyDescent="0.2">
      <c r="A367" s="38" t="s">
        <v>180</v>
      </c>
      <c r="B367" s="39"/>
      <c r="C367" s="40">
        <v>160565</v>
      </c>
      <c r="E367" s="22"/>
      <c r="F367" s="29"/>
      <c r="H367" s="136"/>
    </row>
    <row r="368" spans="1:13" x14ac:dyDescent="0.2">
      <c r="A368" s="38" t="s">
        <v>181</v>
      </c>
      <c r="B368" s="39"/>
      <c r="C368" s="40">
        <v>153406</v>
      </c>
      <c r="E368" s="22"/>
      <c r="F368" s="29"/>
      <c r="H368" s="137"/>
    </row>
    <row r="369" spans="1:6" x14ac:dyDescent="0.2">
      <c r="A369" s="41" t="s">
        <v>131</v>
      </c>
      <c r="B369" s="42"/>
      <c r="C369" s="43">
        <v>440237</v>
      </c>
      <c r="F369" s="48"/>
    </row>
    <row r="370" spans="1:6" x14ac:dyDescent="0.2">
      <c r="A370" s="38" t="s">
        <v>182</v>
      </c>
      <c r="B370" s="39"/>
      <c r="C370" s="40">
        <v>276548</v>
      </c>
      <c r="F370" s="29"/>
    </row>
    <row r="371" spans="1:6" x14ac:dyDescent="0.2">
      <c r="A371" s="38" t="s">
        <v>183</v>
      </c>
      <c r="B371" s="39"/>
      <c r="C371" s="40">
        <v>163689</v>
      </c>
      <c r="F371" s="29"/>
    </row>
    <row r="372" spans="1:6" ht="13.5" customHeight="1" x14ac:dyDescent="0.2">
      <c r="A372" s="41" t="s">
        <v>66</v>
      </c>
      <c r="B372" s="42"/>
      <c r="C372" s="44">
        <v>0.18293425854780759</v>
      </c>
      <c r="F372" s="114"/>
    </row>
    <row r="373" spans="1:6" x14ac:dyDescent="0.2">
      <c r="A373" s="45" t="s">
        <v>3</v>
      </c>
      <c r="B373" s="46"/>
      <c r="C373" s="47">
        <v>1.402158161104051</v>
      </c>
      <c r="F373" s="114"/>
    </row>
    <row r="374" spans="1:6" x14ac:dyDescent="0.2">
      <c r="A374" s="49" t="s">
        <v>184</v>
      </c>
      <c r="B374" s="50"/>
      <c r="C374" s="51">
        <v>1.722342976364712</v>
      </c>
    </row>
    <row r="375" spans="1:6" ht="13.5" thickBot="1" x14ac:dyDescent="0.25">
      <c r="A375" s="52" t="s">
        <v>185</v>
      </c>
      <c r="B375" s="53"/>
      <c r="C375" s="54">
        <v>1.0670312764820151</v>
      </c>
      <c r="F375" s="125"/>
    </row>
    <row r="396" spans="1:17" ht="15.75" x14ac:dyDescent="0.25">
      <c r="A396" s="776" t="s">
        <v>206</v>
      </c>
      <c r="B396" s="776"/>
      <c r="C396" s="776"/>
      <c r="D396" s="776"/>
      <c r="E396" s="776"/>
      <c r="F396" s="776"/>
      <c r="G396" s="776"/>
      <c r="H396" s="776"/>
      <c r="I396" s="776"/>
      <c r="J396" s="776"/>
      <c r="K396" s="776"/>
      <c r="L396" s="776"/>
      <c r="M396" s="776"/>
      <c r="N396" s="776"/>
    </row>
    <row r="397" spans="1:17" ht="13.5" thickBot="1" x14ac:dyDescent="0.25"/>
    <row r="398" spans="1:17" ht="13.5" thickBot="1" x14ac:dyDescent="0.25">
      <c r="A398" s="57"/>
      <c r="B398" s="57"/>
      <c r="C398" s="85" t="s">
        <v>45</v>
      </c>
      <c r="D398" s="86" t="s">
        <v>46</v>
      </c>
      <c r="E398" s="86" t="s">
        <v>47</v>
      </c>
      <c r="F398" s="86" t="s">
        <v>48</v>
      </c>
      <c r="G398" s="86" t="s">
        <v>49</v>
      </c>
      <c r="H398" s="86" t="s">
        <v>50</v>
      </c>
      <c r="I398" s="87" t="s">
        <v>51</v>
      </c>
      <c r="J398" s="87" t="s">
        <v>52</v>
      </c>
      <c r="K398" s="85" t="s">
        <v>53</v>
      </c>
      <c r="L398" s="87" t="s">
        <v>54</v>
      </c>
      <c r="M398" s="87" t="s">
        <v>55</v>
      </c>
      <c r="N398" s="85" t="s">
        <v>56</v>
      </c>
    </row>
    <row r="399" spans="1:17" s="17" customFormat="1" x14ac:dyDescent="0.2">
      <c r="A399" s="35" t="s">
        <v>73</v>
      </c>
      <c r="B399" s="36"/>
      <c r="C399" s="103">
        <v>94</v>
      </c>
      <c r="D399" s="103">
        <v>5691</v>
      </c>
      <c r="E399" s="103">
        <v>7499</v>
      </c>
      <c r="F399" s="103">
        <v>22459</v>
      </c>
      <c r="G399" s="103">
        <v>35794</v>
      </c>
      <c r="H399" s="103">
        <v>49518</v>
      </c>
      <c r="I399" s="103">
        <v>38855</v>
      </c>
      <c r="J399" s="103">
        <v>64624</v>
      </c>
      <c r="K399" s="598">
        <v>44069</v>
      </c>
      <c r="L399" s="598">
        <v>27507</v>
      </c>
      <c r="M399" s="598">
        <v>11500</v>
      </c>
      <c r="N399" s="103">
        <v>6361</v>
      </c>
      <c r="O399" s="132">
        <f>SUM(C399:N399)</f>
        <v>313971</v>
      </c>
      <c r="P399" s="62"/>
      <c r="Q399" s="61"/>
    </row>
    <row r="400" spans="1:17" s="17" customFormat="1" x14ac:dyDescent="0.2">
      <c r="A400" s="38" t="s">
        <v>180</v>
      </c>
      <c r="B400" s="112"/>
      <c r="C400" s="89">
        <v>85</v>
      </c>
      <c r="D400" s="89">
        <v>4551</v>
      </c>
      <c r="E400" s="89">
        <v>6470</v>
      </c>
      <c r="F400" s="89">
        <v>14245</v>
      </c>
      <c r="G400" s="89">
        <v>23305</v>
      </c>
      <c r="H400" s="89">
        <v>16983</v>
      </c>
      <c r="I400" s="89">
        <v>20649</v>
      </c>
      <c r="J400" s="89">
        <v>32803</v>
      </c>
      <c r="K400" s="599">
        <v>13933</v>
      </c>
      <c r="L400" s="599">
        <v>14031</v>
      </c>
      <c r="M400" s="599">
        <v>7797</v>
      </c>
      <c r="N400" s="89">
        <v>5713</v>
      </c>
      <c r="O400" s="48"/>
      <c r="P400" s="62"/>
      <c r="Q400" s="61"/>
    </row>
    <row r="401" spans="1:17" s="17" customFormat="1" x14ac:dyDescent="0.2">
      <c r="A401" s="38" t="s">
        <v>181</v>
      </c>
      <c r="B401" s="112"/>
      <c r="C401" s="89">
        <v>9</v>
      </c>
      <c r="D401" s="89">
        <v>1140</v>
      </c>
      <c r="E401" s="89">
        <v>1029</v>
      </c>
      <c r="F401" s="89">
        <v>8214</v>
      </c>
      <c r="G401" s="89">
        <v>12489</v>
      </c>
      <c r="H401" s="89">
        <v>32535</v>
      </c>
      <c r="I401" s="89">
        <v>18206</v>
      </c>
      <c r="J401" s="89">
        <v>31821</v>
      </c>
      <c r="K401" s="599">
        <v>30136</v>
      </c>
      <c r="L401" s="599">
        <v>13476</v>
      </c>
      <c r="M401" s="599">
        <v>3703</v>
      </c>
      <c r="N401" s="89">
        <v>648</v>
      </c>
      <c r="O401" s="48"/>
      <c r="P401" s="62"/>
      <c r="Q401" s="61"/>
    </row>
    <row r="402" spans="1:17" s="17" customFormat="1" x14ac:dyDescent="0.2">
      <c r="A402" s="41" t="s">
        <v>196</v>
      </c>
      <c r="B402" s="42"/>
      <c r="C402" s="104">
        <v>182</v>
      </c>
      <c r="D402" s="104">
        <v>10106</v>
      </c>
      <c r="E402" s="104">
        <v>17700</v>
      </c>
      <c r="F402" s="104">
        <v>32695</v>
      </c>
      <c r="G402" s="104">
        <v>43961</v>
      </c>
      <c r="H402" s="104">
        <v>63784</v>
      </c>
      <c r="I402" s="104">
        <v>58264</v>
      </c>
      <c r="J402" s="104">
        <v>100135</v>
      </c>
      <c r="K402" s="600">
        <v>48877</v>
      </c>
      <c r="L402" s="600">
        <v>36712</v>
      </c>
      <c r="M402" s="600">
        <v>16033</v>
      </c>
      <c r="N402" s="104">
        <v>11788</v>
      </c>
      <c r="O402" s="132">
        <f>SUM(C402:N402)</f>
        <v>440237</v>
      </c>
      <c r="P402" s="62"/>
      <c r="Q402" s="61"/>
    </row>
    <row r="403" spans="1:17" s="17" customFormat="1" x14ac:dyDescent="0.2">
      <c r="A403" s="38" t="s">
        <v>182</v>
      </c>
      <c r="B403" s="42"/>
      <c r="C403" s="89">
        <v>162</v>
      </c>
      <c r="D403" s="89">
        <v>8277</v>
      </c>
      <c r="E403" s="89">
        <v>16564</v>
      </c>
      <c r="F403" s="89">
        <v>23749</v>
      </c>
      <c r="G403" s="89">
        <v>30659</v>
      </c>
      <c r="H403" s="89">
        <v>30658</v>
      </c>
      <c r="I403" s="89">
        <v>39009</v>
      </c>
      <c r="J403" s="89">
        <v>65372</v>
      </c>
      <c r="K403" s="599">
        <v>18350</v>
      </c>
      <c r="L403" s="599">
        <v>20941</v>
      </c>
      <c r="M403" s="599">
        <v>11849</v>
      </c>
      <c r="N403" s="89">
        <v>10958</v>
      </c>
      <c r="O403" s="48"/>
      <c r="P403" s="62"/>
      <c r="Q403" s="61"/>
    </row>
    <row r="404" spans="1:17" s="17" customFormat="1" x14ac:dyDescent="0.2">
      <c r="A404" s="38" t="s">
        <v>183</v>
      </c>
      <c r="B404" s="42"/>
      <c r="C404" s="89">
        <v>20</v>
      </c>
      <c r="D404" s="89">
        <v>1829</v>
      </c>
      <c r="E404" s="89">
        <v>1136</v>
      </c>
      <c r="F404" s="89">
        <v>8946</v>
      </c>
      <c r="G404" s="89">
        <v>13302</v>
      </c>
      <c r="H404" s="89">
        <v>33126</v>
      </c>
      <c r="I404" s="89">
        <v>19255</v>
      </c>
      <c r="J404" s="89">
        <v>34763</v>
      </c>
      <c r="K404" s="599">
        <v>30527</v>
      </c>
      <c r="L404" s="599">
        <v>15771</v>
      </c>
      <c r="M404" s="599">
        <v>4184</v>
      </c>
      <c r="N404" s="89">
        <v>830</v>
      </c>
      <c r="O404" s="48"/>
      <c r="P404" s="62"/>
      <c r="Q404" s="61"/>
    </row>
    <row r="405" spans="1:17" s="17" customFormat="1" x14ac:dyDescent="0.2">
      <c r="A405" s="41" t="s">
        <v>66</v>
      </c>
      <c r="B405" s="42"/>
      <c r="C405" s="105">
        <v>1.54922888E-2</v>
      </c>
      <c r="D405" s="113">
        <v>6.3287764600000004E-2</v>
      </c>
      <c r="E405" s="113">
        <v>0.1079472502</v>
      </c>
      <c r="F405" s="113">
        <v>0.18778292220000001</v>
      </c>
      <c r="G405" s="113">
        <v>0.2327403636</v>
      </c>
      <c r="H405" s="113">
        <v>0.25165240719999998</v>
      </c>
      <c r="I405" s="113">
        <v>0.21274982880000001</v>
      </c>
      <c r="J405" s="113">
        <v>0.32262068789999998</v>
      </c>
      <c r="K405" s="113">
        <v>0.17153964839999999</v>
      </c>
      <c r="L405" s="113">
        <v>0.16889696060000001</v>
      </c>
      <c r="M405" s="113">
        <v>7.7593002999999994E-2</v>
      </c>
      <c r="N405" s="105">
        <v>7.2999999999999995E-2</v>
      </c>
    </row>
    <row r="406" spans="1:17" s="17" customFormat="1" ht="13.5" thickBot="1" x14ac:dyDescent="0.25">
      <c r="A406" s="91" t="s">
        <v>3</v>
      </c>
      <c r="B406" s="92"/>
      <c r="C406" s="129">
        <v>1.9361702127660001</v>
      </c>
      <c r="D406" s="116">
        <v>1.7757863292919001</v>
      </c>
      <c r="E406" s="116">
        <v>2.3603147086277998</v>
      </c>
      <c r="F406" s="116">
        <v>1.455763836324</v>
      </c>
      <c r="G406" s="116">
        <v>1.2281667318545</v>
      </c>
      <c r="H406" s="116">
        <v>1.2880972575628999</v>
      </c>
      <c r="I406" s="116">
        <v>1.4995238708017</v>
      </c>
      <c r="J406" s="116">
        <v>1.5495017331023</v>
      </c>
      <c r="K406" s="601">
        <v>1.1091016360707</v>
      </c>
      <c r="L406" s="601">
        <v>1.3346420911040999</v>
      </c>
      <c r="M406" s="601">
        <v>1.3941739130435</v>
      </c>
      <c r="N406" s="129">
        <v>1.85</v>
      </c>
      <c r="Q406" s="23"/>
    </row>
    <row r="407" spans="1:17" x14ac:dyDescent="0.2">
      <c r="A407" s="779" t="s">
        <v>207</v>
      </c>
      <c r="B407" s="780"/>
      <c r="C407" s="119">
        <f>+C399/$O399</f>
        <v>2.9939070805902457E-4</v>
      </c>
      <c r="D407" s="119">
        <f t="shared" ref="D407:L407" si="12">+D399/$O399</f>
        <v>1.8125877867701156E-2</v>
      </c>
      <c r="E407" s="119">
        <f t="shared" si="12"/>
        <v>2.3884371486538564E-2</v>
      </c>
      <c r="F407" s="119">
        <f t="shared" si="12"/>
        <v>7.1532084173379071E-2</v>
      </c>
      <c r="G407" s="119">
        <f t="shared" si="12"/>
        <v>0.11400415961983749</v>
      </c>
      <c r="H407" s="119">
        <f>+H399/$O399</f>
        <v>0.15771520299645508</v>
      </c>
      <c r="I407" s="119">
        <f t="shared" si="12"/>
        <v>0.12375346767695106</v>
      </c>
      <c r="J407" s="119">
        <f t="shared" si="12"/>
        <v>0.20582792678304684</v>
      </c>
      <c r="K407" s="119">
        <f t="shared" si="12"/>
        <v>0.14036009695162929</v>
      </c>
      <c r="L407" s="119">
        <f t="shared" si="12"/>
        <v>8.7610002197655204E-2</v>
      </c>
      <c r="M407" s="119">
        <f>+M399/$O399</f>
        <v>3.662758662424237E-2</v>
      </c>
      <c r="N407" s="119">
        <f>+N399/$O399</f>
        <v>2.0259832914504842E-2</v>
      </c>
      <c r="O407" s="770" t="s">
        <v>208</v>
      </c>
      <c r="P407" s="781"/>
    </row>
    <row r="408" spans="1:17" ht="13.5" thickBot="1" x14ac:dyDescent="0.25">
      <c r="A408" s="774" t="s">
        <v>209</v>
      </c>
      <c r="B408" s="775"/>
      <c r="C408" s="120">
        <f>+C402/$O402</f>
        <v>4.1341368399294015E-4</v>
      </c>
      <c r="D408" s="120">
        <f t="shared" ref="D408:L408" si="13">+D402/$O402</f>
        <v>2.2955816980399193E-2</v>
      </c>
      <c r="E408" s="120">
        <f t="shared" si="13"/>
        <v>4.0205616520192534E-2</v>
      </c>
      <c r="F408" s="120">
        <f t="shared" si="13"/>
        <v>7.4266815374446044E-2</v>
      </c>
      <c r="G408" s="120">
        <f t="shared" si="13"/>
        <v>9.9857576714360671E-2</v>
      </c>
      <c r="H408" s="120">
        <f>+H402/$O402</f>
        <v>0.1448855957132181</v>
      </c>
      <c r="I408" s="120">
        <f t="shared" si="13"/>
        <v>0.13234689496793772</v>
      </c>
      <c r="J408" s="120">
        <f t="shared" si="13"/>
        <v>0.2274570288276542</v>
      </c>
      <c r="K408" s="120">
        <f t="shared" si="13"/>
        <v>0.11102428918968646</v>
      </c>
      <c r="L408" s="120">
        <f t="shared" si="13"/>
        <v>8.3391445971147365E-2</v>
      </c>
      <c r="M408" s="120">
        <f>+M402/$O402</f>
        <v>3.6419019755268185E-2</v>
      </c>
      <c r="N408" s="120">
        <f>+N402/$O402</f>
        <v>2.6776486301696587E-2</v>
      </c>
      <c r="O408" s="772"/>
      <c r="P408" s="782"/>
    </row>
    <row r="434" spans="1:14" ht="15.75" x14ac:dyDescent="0.25">
      <c r="A434" s="776" t="s">
        <v>210</v>
      </c>
      <c r="B434" s="776"/>
      <c r="C434" s="776"/>
      <c r="D434" s="776"/>
      <c r="E434" s="776"/>
      <c r="F434" s="776"/>
      <c r="G434" s="776"/>
      <c r="H434" s="776"/>
      <c r="I434" s="776"/>
      <c r="J434" s="776"/>
      <c r="K434" s="776"/>
      <c r="L434" s="123"/>
      <c r="M434" s="123"/>
      <c r="N434" s="123"/>
    </row>
    <row r="435" spans="1:14" ht="13.5" thickBot="1" x14ac:dyDescent="0.25"/>
    <row r="436" spans="1:14" ht="13.5" thickBot="1" x14ac:dyDescent="0.25">
      <c r="A436" s="57"/>
      <c r="B436" s="57"/>
      <c r="C436" s="85" t="s">
        <v>187</v>
      </c>
      <c r="D436" s="86" t="s">
        <v>6</v>
      </c>
      <c r="E436" s="86" t="s">
        <v>18</v>
      </c>
      <c r="F436" s="86" t="s">
        <v>7</v>
      </c>
      <c r="G436" s="86" t="s">
        <v>8</v>
      </c>
      <c r="H436" s="86" t="s">
        <v>9</v>
      </c>
      <c r="I436" s="87" t="s">
        <v>10</v>
      </c>
      <c r="J436" s="87" t="s">
        <v>11</v>
      </c>
      <c r="K436" s="85" t="s">
        <v>12</v>
      </c>
    </row>
    <row r="437" spans="1:14" s="17" customFormat="1" x14ac:dyDescent="0.2">
      <c r="A437" s="35" t="s">
        <v>73</v>
      </c>
      <c r="B437" s="36"/>
      <c r="C437" s="37">
        <v>5569</v>
      </c>
      <c r="D437" s="37">
        <v>91414</v>
      </c>
      <c r="E437" s="37">
        <v>127335</v>
      </c>
      <c r="F437" s="37">
        <v>36737</v>
      </c>
      <c r="G437" s="37">
        <v>10607</v>
      </c>
      <c r="H437" s="37">
        <v>20268</v>
      </c>
      <c r="I437" s="37">
        <v>7298</v>
      </c>
      <c r="J437" s="37">
        <v>10465</v>
      </c>
      <c r="K437" s="37">
        <v>4278</v>
      </c>
      <c r="L437" s="62"/>
      <c r="M437" s="62"/>
    </row>
    <row r="438" spans="1:14" x14ac:dyDescent="0.2">
      <c r="A438" s="38" t="s">
        <v>180</v>
      </c>
      <c r="B438" s="39"/>
      <c r="C438" s="40">
        <v>5010</v>
      </c>
      <c r="D438" s="40">
        <v>44514</v>
      </c>
      <c r="E438" s="40">
        <v>54970</v>
      </c>
      <c r="F438" s="40">
        <v>12794</v>
      </c>
      <c r="G438" s="40">
        <v>5920</v>
      </c>
      <c r="H438" s="40">
        <v>19828</v>
      </c>
      <c r="I438" s="40">
        <v>7053</v>
      </c>
      <c r="J438" s="40">
        <v>8473</v>
      </c>
      <c r="K438" s="40">
        <v>2003</v>
      </c>
      <c r="L438" s="62"/>
      <c r="M438" s="62"/>
    </row>
    <row r="439" spans="1:14" x14ac:dyDescent="0.2">
      <c r="A439" s="38" t="s">
        <v>181</v>
      </c>
      <c r="B439" s="39"/>
      <c r="C439" s="40">
        <v>559</v>
      </c>
      <c r="D439" s="40">
        <v>46900</v>
      </c>
      <c r="E439" s="40">
        <v>72365</v>
      </c>
      <c r="F439" s="40">
        <v>23943</v>
      </c>
      <c r="G439" s="40">
        <v>4687</v>
      </c>
      <c r="H439" s="40">
        <v>440</v>
      </c>
      <c r="I439" s="40">
        <v>245</v>
      </c>
      <c r="J439" s="40">
        <v>1992</v>
      </c>
      <c r="K439" s="40">
        <v>2275</v>
      </c>
      <c r="L439" s="62"/>
      <c r="M439" s="62"/>
    </row>
    <row r="440" spans="1:14" s="17" customFormat="1" x14ac:dyDescent="0.2">
      <c r="A440" s="41" t="s">
        <v>189</v>
      </c>
      <c r="B440" s="42"/>
      <c r="C440" s="43">
        <v>14825</v>
      </c>
      <c r="D440" s="43">
        <v>122843</v>
      </c>
      <c r="E440" s="43">
        <v>165020</v>
      </c>
      <c r="F440" s="43">
        <v>39808</v>
      </c>
      <c r="G440" s="43">
        <v>14830</v>
      </c>
      <c r="H440" s="43">
        <v>45413</v>
      </c>
      <c r="I440" s="43">
        <v>13925</v>
      </c>
      <c r="J440" s="43">
        <v>19287</v>
      </c>
      <c r="K440" s="43">
        <v>4286</v>
      </c>
      <c r="L440" s="62"/>
      <c r="M440" s="62"/>
    </row>
    <row r="441" spans="1:14" x14ac:dyDescent="0.2">
      <c r="A441" s="38" t="s">
        <v>182</v>
      </c>
      <c r="B441" s="39"/>
      <c r="C441" s="40">
        <v>13944</v>
      </c>
      <c r="D441" s="40">
        <v>75215</v>
      </c>
      <c r="E441" s="40">
        <v>89220</v>
      </c>
      <c r="F441" s="40">
        <v>14999</v>
      </c>
      <c r="G441" s="40">
        <v>9091</v>
      </c>
      <c r="H441" s="40">
        <v>44513</v>
      </c>
      <c r="I441" s="40">
        <v>13497</v>
      </c>
      <c r="J441" s="40">
        <v>14063</v>
      </c>
      <c r="K441" s="40">
        <v>2006</v>
      </c>
      <c r="L441" s="62"/>
      <c r="M441" s="62"/>
    </row>
    <row r="442" spans="1:14" x14ac:dyDescent="0.2">
      <c r="A442" s="38" t="s">
        <v>183</v>
      </c>
      <c r="B442" s="39"/>
      <c r="C442" s="40">
        <v>881</v>
      </c>
      <c r="D442" s="40">
        <v>47628</v>
      </c>
      <c r="E442" s="40">
        <v>75800</v>
      </c>
      <c r="F442" s="40">
        <v>24809</v>
      </c>
      <c r="G442" s="40">
        <v>5739</v>
      </c>
      <c r="H442" s="40">
        <v>900</v>
      </c>
      <c r="I442" s="40">
        <v>428</v>
      </c>
      <c r="J442" s="40">
        <v>5224</v>
      </c>
      <c r="K442" s="40">
        <v>2280</v>
      </c>
      <c r="L442" s="62"/>
      <c r="M442" s="62"/>
    </row>
    <row r="443" spans="1:14" s="17" customFormat="1" x14ac:dyDescent="0.2">
      <c r="A443" s="41" t="s">
        <v>66</v>
      </c>
      <c r="B443" s="42"/>
      <c r="C443" s="44">
        <v>0.10879144383173339</v>
      </c>
      <c r="D443" s="44">
        <v>0.21608543684763237</v>
      </c>
      <c r="E443" s="44">
        <v>0.21542839540676326</v>
      </c>
      <c r="F443" s="44">
        <v>0.17795827024051383</v>
      </c>
      <c r="G443" s="44">
        <v>0.12819531981344554</v>
      </c>
      <c r="H443" s="44">
        <v>0.16108417855570734</v>
      </c>
      <c r="I443" s="44">
        <v>0.10600607108392658</v>
      </c>
      <c r="J443" s="44">
        <v>0.12917167125693535</v>
      </c>
      <c r="K443" s="44">
        <v>0.12684231292761783</v>
      </c>
      <c r="L443" s="62"/>
      <c r="M443" s="61"/>
    </row>
    <row r="444" spans="1:14" s="17" customFormat="1" ht="13.5" thickBot="1" x14ac:dyDescent="0.25">
      <c r="A444" s="91" t="s">
        <v>3</v>
      </c>
      <c r="B444" s="92"/>
      <c r="C444" s="124">
        <v>2.6620578200754177</v>
      </c>
      <c r="D444" s="124">
        <v>1.3438094821362154</v>
      </c>
      <c r="E444" s="124">
        <v>1.2959516236698472</v>
      </c>
      <c r="F444" s="124">
        <v>1.0835941965865477</v>
      </c>
      <c r="G444" s="124">
        <v>1.398133308192703</v>
      </c>
      <c r="H444" s="124">
        <v>2.2406256167357412</v>
      </c>
      <c r="I444" s="124">
        <v>1.9080570019183338</v>
      </c>
      <c r="J444" s="124">
        <v>1.8430004777830864</v>
      </c>
      <c r="K444" s="124">
        <v>1.0018700327255727</v>
      </c>
      <c r="L444" s="130"/>
      <c r="M444" s="61"/>
    </row>
    <row r="449" spans="1:8" x14ac:dyDescent="0.2">
      <c r="A449" s="777" t="s">
        <v>214</v>
      </c>
      <c r="B449" s="778"/>
      <c r="C449" s="778"/>
      <c r="D449" s="778"/>
    </row>
    <row r="450" spans="1:8" ht="13.5" thickBot="1" x14ac:dyDescent="0.25"/>
    <row r="451" spans="1:8" x14ac:dyDescent="0.2">
      <c r="A451" s="35" t="s">
        <v>130</v>
      </c>
      <c r="B451" s="36"/>
      <c r="C451" s="37">
        <v>392536</v>
      </c>
      <c r="F451" s="48"/>
    </row>
    <row r="452" spans="1:8" x14ac:dyDescent="0.2">
      <c r="A452" s="38" t="s">
        <v>180</v>
      </c>
      <c r="B452" s="39"/>
      <c r="C452" s="40">
        <v>332592</v>
      </c>
      <c r="E452" s="22"/>
      <c r="F452" s="29"/>
      <c r="H452" s="136"/>
    </row>
    <row r="453" spans="1:8" x14ac:dyDescent="0.2">
      <c r="A453" s="38" t="s">
        <v>181</v>
      </c>
      <c r="B453" s="39"/>
      <c r="C453" s="40">
        <v>59944</v>
      </c>
      <c r="E453" s="22"/>
      <c r="F453" s="29"/>
      <c r="H453" s="137"/>
    </row>
    <row r="454" spans="1:8" x14ac:dyDescent="0.2">
      <c r="A454" s="41" t="s">
        <v>131</v>
      </c>
      <c r="B454" s="42"/>
      <c r="C454" s="43">
        <v>852408</v>
      </c>
      <c r="F454" s="48"/>
    </row>
    <row r="455" spans="1:8" x14ac:dyDescent="0.2">
      <c r="A455" s="38" t="s">
        <v>182</v>
      </c>
      <c r="B455" s="39"/>
      <c r="C455" s="40">
        <v>712341</v>
      </c>
      <c r="F455" s="29"/>
    </row>
    <row r="456" spans="1:8" x14ac:dyDescent="0.2">
      <c r="A456" s="38" t="s">
        <v>183</v>
      </c>
      <c r="B456" s="39"/>
      <c r="C456" s="40">
        <v>140067</v>
      </c>
      <c r="F456" s="29"/>
    </row>
    <row r="457" spans="1:8" ht="13.5" customHeight="1" x14ac:dyDescent="0.2">
      <c r="A457" s="41" t="s">
        <v>66</v>
      </c>
      <c r="B457" s="42"/>
      <c r="C457" s="44">
        <v>0.17537331339442569</v>
      </c>
      <c r="F457" s="114"/>
    </row>
    <row r="458" spans="1:8" x14ac:dyDescent="0.2">
      <c r="A458" s="45" t="s">
        <v>3</v>
      </c>
      <c r="B458" s="46"/>
      <c r="C458" s="47">
        <v>2.171540954205474</v>
      </c>
      <c r="F458" s="114"/>
    </row>
    <row r="459" spans="1:8" x14ac:dyDescent="0.2">
      <c r="A459" s="49" t="s">
        <v>184</v>
      </c>
      <c r="B459" s="50"/>
      <c r="C459" s="51">
        <v>2.1417863328041564</v>
      </c>
    </row>
    <row r="460" spans="1:8" ht="13.5" thickBot="1" x14ac:dyDescent="0.25">
      <c r="A460" s="52" t="s">
        <v>185</v>
      </c>
      <c r="B460" s="53"/>
      <c r="C460" s="54">
        <v>2.336630855465101</v>
      </c>
      <c r="F460" s="125"/>
    </row>
    <row r="481" spans="1:17" ht="15.75" x14ac:dyDescent="0.25">
      <c r="A481" s="776" t="s">
        <v>206</v>
      </c>
      <c r="B481" s="776"/>
      <c r="C481" s="776"/>
      <c r="D481" s="776"/>
      <c r="E481" s="776"/>
      <c r="F481" s="776"/>
      <c r="G481" s="776"/>
      <c r="H481" s="776"/>
      <c r="I481" s="776"/>
      <c r="J481" s="776"/>
      <c r="K481" s="776"/>
      <c r="L481" s="776"/>
      <c r="M481" s="776"/>
      <c r="N481" s="776"/>
    </row>
    <row r="482" spans="1:17" ht="13.5" thickBot="1" x14ac:dyDescent="0.25"/>
    <row r="483" spans="1:17" ht="13.5" thickBot="1" x14ac:dyDescent="0.25">
      <c r="A483" s="57"/>
      <c r="B483" s="57"/>
      <c r="C483" s="85" t="s">
        <v>45</v>
      </c>
      <c r="D483" s="86" t="s">
        <v>46</v>
      </c>
      <c r="E483" s="86" t="s">
        <v>47</v>
      </c>
      <c r="F483" s="86" t="s">
        <v>48</v>
      </c>
      <c r="G483" s="86" t="s">
        <v>49</v>
      </c>
      <c r="H483" s="86" t="s">
        <v>50</v>
      </c>
      <c r="I483" s="87" t="s">
        <v>51</v>
      </c>
      <c r="J483" s="87" t="s">
        <v>52</v>
      </c>
      <c r="K483" s="85" t="s">
        <v>53</v>
      </c>
      <c r="L483" s="87" t="s">
        <v>54</v>
      </c>
      <c r="M483" s="87" t="s">
        <v>55</v>
      </c>
      <c r="N483" s="85" t="s">
        <v>56</v>
      </c>
    </row>
    <row r="484" spans="1:17" s="17" customFormat="1" x14ac:dyDescent="0.2">
      <c r="A484" s="35" t="s">
        <v>73</v>
      </c>
      <c r="B484" s="36"/>
      <c r="C484" s="103">
        <v>12182</v>
      </c>
      <c r="D484" s="103">
        <v>19653</v>
      </c>
      <c r="E484" s="103">
        <v>22389</v>
      </c>
      <c r="F484" s="103">
        <v>35987</v>
      </c>
      <c r="G484" s="103">
        <v>37635</v>
      </c>
      <c r="H484" s="103">
        <v>38612</v>
      </c>
      <c r="I484" s="103">
        <v>45409</v>
      </c>
      <c r="J484" s="103">
        <v>54325</v>
      </c>
      <c r="K484" s="598">
        <v>38058</v>
      </c>
      <c r="L484" s="598">
        <v>34900</v>
      </c>
      <c r="M484" s="598">
        <v>25258</v>
      </c>
      <c r="N484" s="103">
        <v>28128</v>
      </c>
      <c r="O484" s="132">
        <f>SUM(C484:N484)</f>
        <v>392536</v>
      </c>
      <c r="P484" s="62"/>
      <c r="Q484" s="61"/>
    </row>
    <row r="485" spans="1:17" s="17" customFormat="1" x14ac:dyDescent="0.2">
      <c r="A485" s="38" t="s">
        <v>180</v>
      </c>
      <c r="B485" s="112"/>
      <c r="C485" s="89">
        <v>10340</v>
      </c>
      <c r="D485" s="89">
        <v>17138</v>
      </c>
      <c r="E485" s="89">
        <v>18988</v>
      </c>
      <c r="F485" s="89">
        <v>32212</v>
      </c>
      <c r="G485" s="89">
        <v>30140</v>
      </c>
      <c r="H485" s="89">
        <v>32577</v>
      </c>
      <c r="I485" s="89">
        <v>36556</v>
      </c>
      <c r="J485" s="89">
        <v>43627</v>
      </c>
      <c r="K485" s="599">
        <v>31396</v>
      </c>
      <c r="L485" s="599">
        <v>31965</v>
      </c>
      <c r="M485" s="599">
        <v>22552</v>
      </c>
      <c r="N485" s="89">
        <v>25101</v>
      </c>
      <c r="O485" s="48"/>
      <c r="P485" s="62"/>
      <c r="Q485" s="61"/>
    </row>
    <row r="486" spans="1:17" s="17" customFormat="1" x14ac:dyDescent="0.2">
      <c r="A486" s="38" t="s">
        <v>181</v>
      </c>
      <c r="B486" s="112"/>
      <c r="C486" s="89">
        <v>1842</v>
      </c>
      <c r="D486" s="89">
        <v>2515</v>
      </c>
      <c r="E486" s="89">
        <v>3401</v>
      </c>
      <c r="F486" s="89">
        <v>3775</v>
      </c>
      <c r="G486" s="89">
        <v>7495</v>
      </c>
      <c r="H486" s="89">
        <v>6035</v>
      </c>
      <c r="I486" s="89">
        <v>8853</v>
      </c>
      <c r="J486" s="89">
        <v>10698</v>
      </c>
      <c r="K486" s="599">
        <v>6662</v>
      </c>
      <c r="L486" s="599">
        <v>2935</v>
      </c>
      <c r="M486" s="599">
        <v>2706</v>
      </c>
      <c r="N486" s="89">
        <v>3027</v>
      </c>
      <c r="O486" s="48"/>
      <c r="P486" s="62"/>
      <c r="Q486" s="61"/>
    </row>
    <row r="487" spans="1:17" s="17" customFormat="1" x14ac:dyDescent="0.2">
      <c r="A487" s="41" t="s">
        <v>196</v>
      </c>
      <c r="B487" s="42"/>
      <c r="C487" s="104">
        <v>29288</v>
      </c>
      <c r="D487" s="104">
        <v>40600</v>
      </c>
      <c r="E487" s="104">
        <v>51000</v>
      </c>
      <c r="F487" s="104">
        <v>82583</v>
      </c>
      <c r="G487" s="104">
        <v>76309</v>
      </c>
      <c r="H487" s="104">
        <v>79001</v>
      </c>
      <c r="I487" s="104">
        <v>103482</v>
      </c>
      <c r="J487" s="104">
        <v>127768</v>
      </c>
      <c r="K487" s="600">
        <v>73093</v>
      </c>
      <c r="L487" s="600">
        <v>71766</v>
      </c>
      <c r="M487" s="600">
        <v>50917</v>
      </c>
      <c r="N487" s="104">
        <v>66601</v>
      </c>
      <c r="O487" s="132">
        <f>SUM(C487:N487)</f>
        <v>852408</v>
      </c>
      <c r="P487" s="62"/>
      <c r="Q487" s="61"/>
    </row>
    <row r="488" spans="1:17" s="17" customFormat="1" x14ac:dyDescent="0.2">
      <c r="A488" s="38" t="s">
        <v>182</v>
      </c>
      <c r="B488" s="42"/>
      <c r="C488" s="89">
        <v>23653</v>
      </c>
      <c r="D488" s="89">
        <v>34573</v>
      </c>
      <c r="E488" s="89">
        <v>42188</v>
      </c>
      <c r="F488" s="89">
        <v>71225</v>
      </c>
      <c r="G488" s="89">
        <v>59371</v>
      </c>
      <c r="H488" s="89">
        <v>61573</v>
      </c>
      <c r="I488" s="89">
        <v>82112</v>
      </c>
      <c r="J488" s="89">
        <v>109442</v>
      </c>
      <c r="K488" s="599">
        <v>59713</v>
      </c>
      <c r="L488" s="599">
        <v>64440</v>
      </c>
      <c r="M488" s="599">
        <v>44431</v>
      </c>
      <c r="N488" s="89">
        <v>59620</v>
      </c>
      <c r="O488" s="48"/>
      <c r="P488" s="62"/>
      <c r="Q488" s="61"/>
    </row>
    <row r="489" spans="1:17" s="17" customFormat="1" x14ac:dyDescent="0.2">
      <c r="A489" s="38" t="s">
        <v>183</v>
      </c>
      <c r="B489" s="42"/>
      <c r="C489" s="89">
        <v>5635</v>
      </c>
      <c r="D489" s="89">
        <v>6027</v>
      </c>
      <c r="E489" s="89">
        <v>8812</v>
      </c>
      <c r="F489" s="89">
        <v>11358</v>
      </c>
      <c r="G489" s="89">
        <v>16938</v>
      </c>
      <c r="H489" s="89">
        <v>17428</v>
      </c>
      <c r="I489" s="89">
        <v>21370</v>
      </c>
      <c r="J489" s="89">
        <v>18326</v>
      </c>
      <c r="K489" s="599">
        <v>13380</v>
      </c>
      <c r="L489" s="599">
        <v>7326</v>
      </c>
      <c r="M489" s="599">
        <v>6486</v>
      </c>
      <c r="N489" s="89">
        <v>6981</v>
      </c>
      <c r="O489" s="48"/>
      <c r="P489" s="62"/>
      <c r="Q489" s="61"/>
    </row>
    <row r="490" spans="1:17" s="17" customFormat="1" x14ac:dyDescent="0.2">
      <c r="A490" s="41" t="s">
        <v>66</v>
      </c>
      <c r="B490" s="42"/>
      <c r="C490" s="113">
        <v>9.1549784400000001E-2</v>
      </c>
      <c r="D490" s="113">
        <v>0.1294344691</v>
      </c>
      <c r="E490" s="113">
        <v>0.1340846446</v>
      </c>
      <c r="F490" s="113">
        <v>0.2133719704</v>
      </c>
      <c r="G490" s="113">
        <v>0.17540922580000001</v>
      </c>
      <c r="H490" s="113">
        <v>0.18018786040000001</v>
      </c>
      <c r="I490" s="113">
        <v>0.2264417762</v>
      </c>
      <c r="J490" s="113">
        <v>0.27470681769999999</v>
      </c>
      <c r="K490" s="113">
        <v>0.16724985240000001</v>
      </c>
      <c r="L490" s="113">
        <v>0.16944058749999999</v>
      </c>
      <c r="M490" s="113">
        <v>0.1355024906</v>
      </c>
      <c r="N490" s="105">
        <v>0.15570000000000001</v>
      </c>
    </row>
    <row r="491" spans="1:17" s="17" customFormat="1" ht="13.5" thickBot="1" x14ac:dyDescent="0.25">
      <c r="A491" s="91" t="s">
        <v>3</v>
      </c>
      <c r="B491" s="92"/>
      <c r="C491" s="116">
        <v>2.4042029223444001</v>
      </c>
      <c r="D491" s="116">
        <v>2.0658423650333</v>
      </c>
      <c r="E491" s="116">
        <v>2.2779043280182001</v>
      </c>
      <c r="F491" s="116">
        <v>2.2948009003251002</v>
      </c>
      <c r="G491" s="116">
        <v>2.027607280457</v>
      </c>
      <c r="H491" s="116">
        <v>2.0460219620842999</v>
      </c>
      <c r="I491" s="116">
        <v>2.2788874452201</v>
      </c>
      <c r="J491" s="116">
        <v>2.3519190059824999</v>
      </c>
      <c r="K491" s="601">
        <v>1.9205686058122</v>
      </c>
      <c r="L491" s="601">
        <v>2.0563323782234999</v>
      </c>
      <c r="M491" s="601">
        <v>2.0158761580489002</v>
      </c>
      <c r="N491" s="129">
        <v>2.37</v>
      </c>
      <c r="Q491" s="23"/>
    </row>
    <row r="492" spans="1:17" x14ac:dyDescent="0.2">
      <c r="A492" s="779" t="s">
        <v>207</v>
      </c>
      <c r="B492" s="780"/>
      <c r="C492" s="119">
        <f>+C484/$O484</f>
        <v>3.1034096235759267E-2</v>
      </c>
      <c r="D492" s="119">
        <f t="shared" ref="D492:G492" si="14">+D484/$O484</f>
        <v>5.0066745470479138E-2</v>
      </c>
      <c r="E492" s="119">
        <f t="shared" si="14"/>
        <v>5.7036806815171093E-2</v>
      </c>
      <c r="F492" s="119">
        <f t="shared" si="14"/>
        <v>9.1678215501253393E-2</v>
      </c>
      <c r="G492" s="119">
        <f t="shared" si="14"/>
        <v>9.5876556545132163E-2</v>
      </c>
      <c r="H492" s="119">
        <f>+H484/$O484</f>
        <v>9.8365500234373404E-2</v>
      </c>
      <c r="I492" s="119">
        <f t="shared" ref="I492:L492" si="15">+I484/$O484</f>
        <v>0.11568110950333217</v>
      </c>
      <c r="J492" s="119">
        <f t="shared" si="15"/>
        <v>0.13839494976256955</v>
      </c>
      <c r="K492" s="119">
        <f t="shared" si="15"/>
        <v>9.6954164713554933E-2</v>
      </c>
      <c r="L492" s="119">
        <f t="shared" si="15"/>
        <v>8.8909042737481403E-2</v>
      </c>
      <c r="M492" s="119">
        <f>+M484/$O484</f>
        <v>6.4345690586341125E-2</v>
      </c>
      <c r="N492" s="119">
        <f>+N484/$O484</f>
        <v>7.1657121894552353E-2</v>
      </c>
      <c r="O492" s="770" t="s">
        <v>208</v>
      </c>
      <c r="P492" s="781"/>
    </row>
    <row r="493" spans="1:17" ht="13.5" thickBot="1" x14ac:dyDescent="0.25">
      <c r="A493" s="774" t="s">
        <v>209</v>
      </c>
      <c r="B493" s="775"/>
      <c r="C493" s="120">
        <f>+C487/$O487</f>
        <v>3.4359133185047533E-2</v>
      </c>
      <c r="D493" s="120">
        <f t="shared" ref="D493:G493" si="16">+D487/$O487</f>
        <v>4.7629773535677752E-2</v>
      </c>
      <c r="E493" s="120">
        <f t="shared" si="16"/>
        <v>5.9830503702452346E-2</v>
      </c>
      <c r="F493" s="120">
        <f t="shared" si="16"/>
        <v>9.6882009554110235E-2</v>
      </c>
      <c r="G493" s="120">
        <f t="shared" si="16"/>
        <v>8.9521684451577183E-2</v>
      </c>
      <c r="H493" s="120">
        <f>+H487/$O487</f>
        <v>9.2679796529361522E-2</v>
      </c>
      <c r="I493" s="120">
        <f t="shared" ref="I493:L493" si="17">+I487/$O487</f>
        <v>0.12139961145367008</v>
      </c>
      <c r="J493" s="120">
        <f t="shared" si="17"/>
        <v>0.1498906626873516</v>
      </c>
      <c r="K493" s="120">
        <f t="shared" si="17"/>
        <v>8.5748843276928416E-2</v>
      </c>
      <c r="L493" s="120">
        <f t="shared" si="17"/>
        <v>8.4192077033533236E-2</v>
      </c>
      <c r="M493" s="120">
        <f>+M487/$O487</f>
        <v>5.9733132490544433E-2</v>
      </c>
      <c r="N493" s="120">
        <f>+N487/$O487</f>
        <v>7.8132772099745659E-2</v>
      </c>
      <c r="O493" s="772"/>
      <c r="P493" s="782"/>
    </row>
    <row r="519" spans="1:14" ht="15.75" x14ac:dyDescent="0.25">
      <c r="A519" s="776" t="s">
        <v>210</v>
      </c>
      <c r="B519" s="776"/>
      <c r="C519" s="776"/>
      <c r="D519" s="776"/>
      <c r="E519" s="776"/>
      <c r="F519" s="776"/>
      <c r="G519" s="776"/>
      <c r="H519" s="776"/>
      <c r="I519" s="776"/>
      <c r="J519" s="776"/>
      <c r="K519" s="776"/>
      <c r="L519" s="123"/>
      <c r="M519" s="123"/>
      <c r="N519" s="123"/>
    </row>
    <row r="520" spans="1:14" ht="13.5" thickBot="1" x14ac:dyDescent="0.25"/>
    <row r="521" spans="1:14" ht="13.5" thickBot="1" x14ac:dyDescent="0.25">
      <c r="A521" s="57"/>
      <c r="B521" s="57"/>
      <c r="C521" s="85" t="s">
        <v>187</v>
      </c>
      <c r="D521" s="86" t="s">
        <v>6</v>
      </c>
      <c r="E521" s="86" t="s">
        <v>18</v>
      </c>
      <c r="F521" s="86" t="s">
        <v>7</v>
      </c>
      <c r="G521" s="86" t="s">
        <v>8</v>
      </c>
      <c r="H521" s="86" t="s">
        <v>9</v>
      </c>
      <c r="I521" s="87" t="s">
        <v>10</v>
      </c>
      <c r="J521" s="87" t="s">
        <v>11</v>
      </c>
      <c r="K521" s="85" t="s">
        <v>12</v>
      </c>
    </row>
    <row r="522" spans="1:14" s="17" customFormat="1" x14ac:dyDescent="0.2">
      <c r="A522" s="35" t="s">
        <v>73</v>
      </c>
      <c r="B522" s="36"/>
      <c r="C522" s="37">
        <v>60601</v>
      </c>
      <c r="D522" s="37">
        <v>62371</v>
      </c>
      <c r="E522" s="37">
        <v>45215</v>
      </c>
      <c r="F522" s="37">
        <v>7741</v>
      </c>
      <c r="G522" s="37">
        <v>68632</v>
      </c>
      <c r="H522" s="37">
        <v>71017</v>
      </c>
      <c r="I522" s="37">
        <v>11334</v>
      </c>
      <c r="J522" s="37">
        <v>31416</v>
      </c>
      <c r="K522" s="37">
        <v>34209</v>
      </c>
      <c r="L522" s="62"/>
      <c r="M522" s="62"/>
    </row>
    <row r="523" spans="1:14" x14ac:dyDescent="0.2">
      <c r="A523" s="38" t="s">
        <v>180</v>
      </c>
      <c r="B523" s="39"/>
      <c r="C523" s="40">
        <v>59064</v>
      </c>
      <c r="D523" s="40">
        <v>44924</v>
      </c>
      <c r="E523" s="40">
        <v>39473</v>
      </c>
      <c r="F523" s="40">
        <v>6184</v>
      </c>
      <c r="G523" s="40">
        <v>47935</v>
      </c>
      <c r="H523" s="40">
        <v>67664</v>
      </c>
      <c r="I523" s="40">
        <v>10409</v>
      </c>
      <c r="J523" s="40">
        <v>25770</v>
      </c>
      <c r="K523" s="40">
        <v>31169</v>
      </c>
      <c r="L523" s="62"/>
      <c r="M523" s="62"/>
    </row>
    <row r="524" spans="1:14" x14ac:dyDescent="0.2">
      <c r="A524" s="38" t="s">
        <v>181</v>
      </c>
      <c r="B524" s="39"/>
      <c r="C524" s="40">
        <v>1537</v>
      </c>
      <c r="D524" s="40">
        <v>17447</v>
      </c>
      <c r="E524" s="40">
        <v>5742</v>
      </c>
      <c r="F524" s="40">
        <v>1557</v>
      </c>
      <c r="G524" s="40">
        <v>20697</v>
      </c>
      <c r="H524" s="40">
        <v>3353</v>
      </c>
      <c r="I524" s="40">
        <v>925</v>
      </c>
      <c r="J524" s="40">
        <v>5646</v>
      </c>
      <c r="K524" s="40">
        <v>3040</v>
      </c>
      <c r="L524" s="62"/>
      <c r="M524" s="62"/>
    </row>
    <row r="525" spans="1:14" s="17" customFormat="1" x14ac:dyDescent="0.2">
      <c r="A525" s="41" t="s">
        <v>189</v>
      </c>
      <c r="B525" s="42"/>
      <c r="C525" s="43">
        <v>123202</v>
      </c>
      <c r="D525" s="43">
        <v>109703</v>
      </c>
      <c r="E525" s="43">
        <v>99907</v>
      </c>
      <c r="F525" s="43">
        <v>18030</v>
      </c>
      <c r="G525" s="43">
        <v>173501</v>
      </c>
      <c r="H525" s="43">
        <v>162135</v>
      </c>
      <c r="I525" s="43">
        <v>29771</v>
      </c>
      <c r="J525" s="43">
        <v>74152</v>
      </c>
      <c r="K525" s="43">
        <v>62007</v>
      </c>
      <c r="L525" s="62"/>
      <c r="M525" s="62"/>
    </row>
    <row r="526" spans="1:14" x14ac:dyDescent="0.2">
      <c r="A526" s="38" t="s">
        <v>182</v>
      </c>
      <c r="B526" s="39"/>
      <c r="C526" s="40">
        <v>118864</v>
      </c>
      <c r="D526" s="40">
        <v>80650</v>
      </c>
      <c r="E526" s="40">
        <v>90443</v>
      </c>
      <c r="F526" s="40">
        <v>15164</v>
      </c>
      <c r="G526" s="40">
        <v>111532</v>
      </c>
      <c r="H526" s="40">
        <v>155010</v>
      </c>
      <c r="I526" s="40">
        <v>27012</v>
      </c>
      <c r="J526" s="40">
        <v>58205</v>
      </c>
      <c r="K526" s="40">
        <v>55461</v>
      </c>
      <c r="L526" s="62"/>
      <c r="M526" s="62"/>
    </row>
    <row r="527" spans="1:14" x14ac:dyDescent="0.2">
      <c r="A527" s="38" t="s">
        <v>183</v>
      </c>
      <c r="B527" s="39"/>
      <c r="C527" s="40">
        <v>4338</v>
      </c>
      <c r="D527" s="40">
        <v>29053</v>
      </c>
      <c r="E527" s="40">
        <v>9464</v>
      </c>
      <c r="F527" s="40">
        <v>2866</v>
      </c>
      <c r="G527" s="40">
        <v>61969</v>
      </c>
      <c r="H527" s="40">
        <v>7125</v>
      </c>
      <c r="I527" s="40">
        <v>2759</v>
      </c>
      <c r="J527" s="40">
        <v>15947</v>
      </c>
      <c r="K527" s="40">
        <v>6546</v>
      </c>
      <c r="L527" s="62"/>
      <c r="M527" s="62"/>
    </row>
    <row r="528" spans="1:14" s="17" customFormat="1" x14ac:dyDescent="0.2">
      <c r="A528" s="41" t="s">
        <v>66</v>
      </c>
      <c r="B528" s="42"/>
      <c r="C528" s="44">
        <v>0.10514850148481807</v>
      </c>
      <c r="D528" s="44">
        <v>0.23871411088647559</v>
      </c>
      <c r="E528" s="44">
        <v>0.15410182926873575</v>
      </c>
      <c r="F528" s="44">
        <v>0.16097821156567269</v>
      </c>
      <c r="G528" s="44">
        <v>0.32744062973629479</v>
      </c>
      <c r="H528" s="44">
        <v>0.17378299762438193</v>
      </c>
      <c r="I528" s="44">
        <v>0.1269420343119598</v>
      </c>
      <c r="J528" s="44">
        <v>0.2066002632999413</v>
      </c>
      <c r="K528" s="44">
        <v>0.15025572799390471</v>
      </c>
      <c r="L528" s="62"/>
      <c r="M528" s="61"/>
    </row>
    <row r="529" spans="1:13" s="17" customFormat="1" ht="13.5" thickBot="1" x14ac:dyDescent="0.25">
      <c r="A529" s="91" t="s">
        <v>3</v>
      </c>
      <c r="B529" s="92"/>
      <c r="C529" s="124">
        <v>2.0330027557301036</v>
      </c>
      <c r="D529" s="124">
        <v>1.7588783248625162</v>
      </c>
      <c r="E529" s="124">
        <v>2.2095985845405286</v>
      </c>
      <c r="F529" s="124">
        <v>2.3291564397364684</v>
      </c>
      <c r="G529" s="124">
        <v>2.5279898589579206</v>
      </c>
      <c r="H529" s="124">
        <v>2.2830449047411183</v>
      </c>
      <c r="I529" s="124">
        <v>2.6266984295041467</v>
      </c>
      <c r="J529" s="124">
        <v>2.3603259485612429</v>
      </c>
      <c r="K529" s="124">
        <v>1.8125931772340611</v>
      </c>
      <c r="L529" s="130"/>
      <c r="M529" s="61"/>
    </row>
    <row r="534" spans="1:13" x14ac:dyDescent="0.2">
      <c r="A534" s="777" t="s">
        <v>215</v>
      </c>
      <c r="B534" s="778"/>
      <c r="C534" s="778"/>
      <c r="D534" s="778"/>
    </row>
    <row r="535" spans="1:13" ht="13.5" thickBot="1" x14ac:dyDescent="0.25"/>
    <row r="536" spans="1:13" x14ac:dyDescent="0.2">
      <c r="A536" s="35" t="s">
        <v>130</v>
      </c>
      <c r="B536" s="36"/>
      <c r="C536" s="37">
        <v>249828</v>
      </c>
      <c r="F536" s="48"/>
    </row>
    <row r="537" spans="1:13" x14ac:dyDescent="0.2">
      <c r="A537" s="38" t="s">
        <v>180</v>
      </c>
      <c r="B537" s="39"/>
      <c r="C537" s="40">
        <v>212120</v>
      </c>
      <c r="E537" s="22"/>
      <c r="F537" s="29"/>
      <c r="H537" s="136"/>
    </row>
    <row r="538" spans="1:13" x14ac:dyDescent="0.2">
      <c r="A538" s="38" t="s">
        <v>181</v>
      </c>
      <c r="B538" s="39"/>
      <c r="C538" s="40">
        <v>37708</v>
      </c>
      <c r="E538" s="22"/>
      <c r="F538" s="29"/>
      <c r="H538" s="137"/>
    </row>
    <row r="539" spans="1:13" x14ac:dyDescent="0.2">
      <c r="A539" s="41" t="s">
        <v>131</v>
      </c>
      <c r="B539" s="42"/>
      <c r="C539" s="43">
        <v>545140</v>
      </c>
      <c r="F539" s="48"/>
    </row>
    <row r="540" spans="1:13" x14ac:dyDescent="0.2">
      <c r="A540" s="38" t="s">
        <v>182</v>
      </c>
      <c r="B540" s="39"/>
      <c r="C540" s="40">
        <v>470127</v>
      </c>
      <c r="F540" s="29"/>
    </row>
    <row r="541" spans="1:13" x14ac:dyDescent="0.2">
      <c r="A541" s="38" t="s">
        <v>183</v>
      </c>
      <c r="B541" s="39"/>
      <c r="C541" s="40">
        <v>75013</v>
      </c>
      <c r="F541" s="29"/>
    </row>
    <row r="542" spans="1:13" ht="13.5" customHeight="1" x14ac:dyDescent="0.2">
      <c r="A542" s="41" t="s">
        <v>66</v>
      </c>
      <c r="B542" s="42"/>
      <c r="C542" s="44">
        <v>0.22473013130556127</v>
      </c>
      <c r="F542" s="114"/>
    </row>
    <row r="543" spans="1:13" x14ac:dyDescent="0.2">
      <c r="A543" s="45" t="s">
        <v>3</v>
      </c>
      <c r="B543" s="46"/>
      <c r="C543" s="47">
        <v>2.182061258145604</v>
      </c>
      <c r="F543" s="114"/>
    </row>
    <row r="544" spans="1:13" x14ac:dyDescent="0.2">
      <c r="A544" s="49" t="s">
        <v>184</v>
      </c>
      <c r="B544" s="50"/>
      <c r="C544" s="51">
        <v>2.216325664718084</v>
      </c>
    </row>
    <row r="545" spans="1:6" ht="13.5" thickBot="1" x14ac:dyDescent="0.25">
      <c r="A545" s="52" t="s">
        <v>185</v>
      </c>
      <c r="B545" s="53"/>
      <c r="C545" s="54">
        <v>1.9893126127081786</v>
      </c>
      <c r="F545" s="125"/>
    </row>
    <row r="566" spans="1:17" ht="15.75" x14ac:dyDescent="0.25">
      <c r="A566" s="776" t="s">
        <v>206</v>
      </c>
      <c r="B566" s="776"/>
      <c r="C566" s="776"/>
      <c r="D566" s="776"/>
      <c r="E566" s="776"/>
      <c r="F566" s="776"/>
      <c r="G566" s="776"/>
      <c r="H566" s="776"/>
      <c r="I566" s="776"/>
      <c r="J566" s="776"/>
      <c r="K566" s="776"/>
      <c r="L566" s="776"/>
      <c r="M566" s="776"/>
      <c r="N566" s="776"/>
    </row>
    <row r="567" spans="1:17" ht="13.5" thickBot="1" x14ac:dyDescent="0.25"/>
    <row r="568" spans="1:17" ht="13.5" thickBot="1" x14ac:dyDescent="0.25">
      <c r="A568" s="57"/>
      <c r="B568" s="57"/>
      <c r="C568" s="85" t="s">
        <v>45</v>
      </c>
      <c r="D568" s="86" t="s">
        <v>46</v>
      </c>
      <c r="E568" s="86" t="s">
        <v>47</v>
      </c>
      <c r="F568" s="86" t="s">
        <v>48</v>
      </c>
      <c r="G568" s="86" t="s">
        <v>49</v>
      </c>
      <c r="H568" s="86" t="s">
        <v>50</v>
      </c>
      <c r="I568" s="87" t="s">
        <v>51</v>
      </c>
      <c r="J568" s="87" t="s">
        <v>52</v>
      </c>
      <c r="K568" s="85" t="s">
        <v>53</v>
      </c>
      <c r="L568" s="87" t="s">
        <v>54</v>
      </c>
      <c r="M568" s="87" t="s">
        <v>55</v>
      </c>
      <c r="N568" s="85" t="s">
        <v>56</v>
      </c>
    </row>
    <row r="569" spans="1:17" s="17" customFormat="1" x14ac:dyDescent="0.2">
      <c r="A569" s="35" t="s">
        <v>73</v>
      </c>
      <c r="B569" s="36"/>
      <c r="C569" s="103">
        <v>7467</v>
      </c>
      <c r="D569" s="103">
        <v>13053</v>
      </c>
      <c r="E569" s="103">
        <v>11080</v>
      </c>
      <c r="F569" s="103">
        <v>24358</v>
      </c>
      <c r="G569" s="103">
        <v>18514</v>
      </c>
      <c r="H569" s="103">
        <v>18187</v>
      </c>
      <c r="I569" s="103">
        <v>25066</v>
      </c>
      <c r="J569" s="103">
        <v>41106</v>
      </c>
      <c r="K569" s="598">
        <v>22657</v>
      </c>
      <c r="L569" s="598">
        <v>25040</v>
      </c>
      <c r="M569" s="598">
        <v>19003</v>
      </c>
      <c r="N569" s="103">
        <v>24297</v>
      </c>
      <c r="O569" s="132">
        <f>SUM(C569:N569)</f>
        <v>249828</v>
      </c>
      <c r="P569" s="62"/>
      <c r="Q569" s="61"/>
    </row>
    <row r="570" spans="1:17" s="17" customFormat="1" x14ac:dyDescent="0.2">
      <c r="A570" s="38" t="s">
        <v>180</v>
      </c>
      <c r="B570" s="112"/>
      <c r="C570" s="89">
        <v>6835</v>
      </c>
      <c r="D570" s="89">
        <v>12072</v>
      </c>
      <c r="E570" s="89">
        <v>10472</v>
      </c>
      <c r="F570" s="89">
        <v>22391</v>
      </c>
      <c r="G570" s="89">
        <v>16114</v>
      </c>
      <c r="H570" s="89">
        <v>14948</v>
      </c>
      <c r="I570" s="89">
        <v>20419</v>
      </c>
      <c r="J570" s="89">
        <v>33289</v>
      </c>
      <c r="K570" s="599">
        <v>18358</v>
      </c>
      <c r="L570" s="599">
        <v>20415</v>
      </c>
      <c r="M570" s="599">
        <v>16188</v>
      </c>
      <c r="N570" s="89">
        <v>20619</v>
      </c>
      <c r="O570" s="48"/>
      <c r="P570" s="62"/>
      <c r="Q570" s="61"/>
    </row>
    <row r="571" spans="1:17" s="17" customFormat="1" x14ac:dyDescent="0.2">
      <c r="A571" s="38" t="s">
        <v>181</v>
      </c>
      <c r="B571" s="112"/>
      <c r="C571" s="89">
        <v>632</v>
      </c>
      <c r="D571" s="89">
        <v>981</v>
      </c>
      <c r="E571" s="89">
        <v>608</v>
      </c>
      <c r="F571" s="89">
        <v>1967</v>
      </c>
      <c r="G571" s="89">
        <v>2400</v>
      </c>
      <c r="H571" s="89">
        <v>3239</v>
      </c>
      <c r="I571" s="89">
        <v>4647</v>
      </c>
      <c r="J571" s="89">
        <v>7817</v>
      </c>
      <c r="K571" s="599">
        <v>4299</v>
      </c>
      <c r="L571" s="599">
        <v>4625</v>
      </c>
      <c r="M571" s="599">
        <v>2815</v>
      </c>
      <c r="N571" s="89">
        <v>3678</v>
      </c>
      <c r="O571" s="48"/>
      <c r="P571" s="62"/>
      <c r="Q571" s="61"/>
    </row>
    <row r="572" spans="1:17" s="17" customFormat="1" x14ac:dyDescent="0.2">
      <c r="A572" s="41" t="s">
        <v>196</v>
      </c>
      <c r="B572" s="42"/>
      <c r="C572" s="104">
        <v>17834</v>
      </c>
      <c r="D572" s="104">
        <v>26408</v>
      </c>
      <c r="E572" s="104">
        <v>22684</v>
      </c>
      <c r="F572" s="104">
        <v>51357</v>
      </c>
      <c r="G572" s="104">
        <v>40881</v>
      </c>
      <c r="H572" s="104">
        <v>40875</v>
      </c>
      <c r="I572" s="104">
        <v>59342</v>
      </c>
      <c r="J572" s="104">
        <v>105080</v>
      </c>
      <c r="K572" s="600">
        <v>48501</v>
      </c>
      <c r="L572" s="600">
        <v>47711</v>
      </c>
      <c r="M572" s="600">
        <v>36084</v>
      </c>
      <c r="N572" s="104">
        <v>48383</v>
      </c>
      <c r="O572" s="132">
        <f>SUM(C572:N572)</f>
        <v>545140</v>
      </c>
      <c r="P572" s="62"/>
      <c r="Q572" s="61"/>
    </row>
    <row r="573" spans="1:17" s="17" customFormat="1" x14ac:dyDescent="0.2">
      <c r="A573" s="38" t="s">
        <v>182</v>
      </c>
      <c r="B573" s="42"/>
      <c r="C573" s="89">
        <v>15891</v>
      </c>
      <c r="D573" s="89">
        <v>23930</v>
      </c>
      <c r="E573" s="89">
        <v>21403</v>
      </c>
      <c r="F573" s="89">
        <v>48161</v>
      </c>
      <c r="G573" s="89">
        <v>36012</v>
      </c>
      <c r="H573" s="89">
        <v>32930</v>
      </c>
      <c r="I573" s="89">
        <v>50464</v>
      </c>
      <c r="J573" s="89">
        <v>90082</v>
      </c>
      <c r="K573" s="599">
        <v>39583</v>
      </c>
      <c r="L573" s="599">
        <v>39670</v>
      </c>
      <c r="M573" s="599">
        <v>30677</v>
      </c>
      <c r="N573" s="89">
        <v>41324</v>
      </c>
      <c r="O573" s="48"/>
      <c r="P573" s="62"/>
      <c r="Q573" s="61"/>
    </row>
    <row r="574" spans="1:17" s="17" customFormat="1" x14ac:dyDescent="0.2">
      <c r="A574" s="38" t="s">
        <v>183</v>
      </c>
      <c r="B574" s="42"/>
      <c r="C574" s="89">
        <v>1943</v>
      </c>
      <c r="D574" s="89">
        <v>2478</v>
      </c>
      <c r="E574" s="89">
        <v>1281</v>
      </c>
      <c r="F574" s="89">
        <v>3196</v>
      </c>
      <c r="G574" s="89">
        <v>4869</v>
      </c>
      <c r="H574" s="89">
        <v>7945</v>
      </c>
      <c r="I574" s="89">
        <v>8878</v>
      </c>
      <c r="J574" s="89">
        <v>14998</v>
      </c>
      <c r="K574" s="599">
        <v>8918</v>
      </c>
      <c r="L574" s="599">
        <v>8041</v>
      </c>
      <c r="M574" s="599">
        <v>5407</v>
      </c>
      <c r="N574" s="89">
        <v>7059</v>
      </c>
      <c r="O574" s="48"/>
      <c r="P574" s="62"/>
      <c r="Q574" s="61"/>
    </row>
    <row r="575" spans="1:17" s="17" customFormat="1" x14ac:dyDescent="0.2">
      <c r="A575" s="41" t="s">
        <v>66</v>
      </c>
      <c r="B575" s="42"/>
      <c r="C575" s="113">
        <v>0.1061771676</v>
      </c>
      <c r="D575" s="113">
        <v>0.1560364444</v>
      </c>
      <c r="E575" s="113">
        <v>0.1220516512</v>
      </c>
      <c r="F575" s="113">
        <v>0.27337962110000003</v>
      </c>
      <c r="G575" s="113">
        <v>0.18310597170000001</v>
      </c>
      <c r="H575" s="113">
        <v>0.2117016665</v>
      </c>
      <c r="I575" s="113">
        <v>0.28716863370000001</v>
      </c>
      <c r="J575" s="113">
        <v>0.47748390860000001</v>
      </c>
      <c r="K575" s="113">
        <v>0.2339484101</v>
      </c>
      <c r="L575" s="113">
        <v>0.2173383334</v>
      </c>
      <c r="M575" s="113">
        <v>0.168531286</v>
      </c>
      <c r="N575" s="105">
        <v>0.20960000000000001</v>
      </c>
    </row>
    <row r="576" spans="1:17" s="17" customFormat="1" ht="13.5" thickBot="1" x14ac:dyDescent="0.25">
      <c r="A576" s="91" t="s">
        <v>3</v>
      </c>
      <c r="B576" s="92"/>
      <c r="C576" s="116">
        <v>2.3883755189500002</v>
      </c>
      <c r="D576" s="116">
        <v>2.0231364437293999</v>
      </c>
      <c r="E576" s="116">
        <v>2.0472924187725998</v>
      </c>
      <c r="F576" s="116">
        <v>2.1084243369735001</v>
      </c>
      <c r="G576" s="116">
        <v>2.2081127795182001</v>
      </c>
      <c r="H576" s="116">
        <v>2.2474844669268998</v>
      </c>
      <c r="I576" s="116">
        <v>2.3674299848399998</v>
      </c>
      <c r="J576" s="116">
        <v>2.5563178124847998</v>
      </c>
      <c r="K576" s="601">
        <v>2.1406629297788999</v>
      </c>
      <c r="L576" s="601">
        <v>1.9053913738018999</v>
      </c>
      <c r="M576" s="601">
        <v>1.8988580750408</v>
      </c>
      <c r="N576" s="129">
        <v>1.99</v>
      </c>
      <c r="Q576" s="23"/>
    </row>
    <row r="577" spans="1:16" x14ac:dyDescent="0.2">
      <c r="A577" s="779" t="s">
        <v>207</v>
      </c>
      <c r="B577" s="780"/>
      <c r="C577" s="119">
        <f>+C569/$O569</f>
        <v>2.988856333157212E-2</v>
      </c>
      <c r="D577" s="119">
        <f t="shared" ref="D577:G577" si="18">+D569/$O569</f>
        <v>5.2247946587252028E-2</v>
      </c>
      <c r="E577" s="119">
        <f t="shared" si="18"/>
        <v>4.4350513153049297E-2</v>
      </c>
      <c r="F577" s="119">
        <f t="shared" si="18"/>
        <v>9.7499079366604222E-2</v>
      </c>
      <c r="G577" s="119">
        <f t="shared" si="18"/>
        <v>7.4106985606096992E-2</v>
      </c>
      <c r="H577" s="119">
        <f>+H569/$O569</f>
        <v>7.2798085082536781E-2</v>
      </c>
      <c r="I577" s="119">
        <f t="shared" ref="I577:L577" si="19">+I569/$O569</f>
        <v>0.10033302912403734</v>
      </c>
      <c r="J577" s="119">
        <f t="shared" si="19"/>
        <v>0.16453720159469715</v>
      </c>
      <c r="K577" s="119">
        <f t="shared" si="19"/>
        <v>9.0690394991754325E-2</v>
      </c>
      <c r="L577" s="119">
        <f t="shared" si="19"/>
        <v>0.10022895752277566</v>
      </c>
      <c r="M577" s="119">
        <f>+M569/$O569</f>
        <v>7.6064332260595294E-2</v>
      </c>
      <c r="N577" s="119">
        <f>+N569/$O569</f>
        <v>9.7254911379028766E-2</v>
      </c>
      <c r="O577" s="770" t="s">
        <v>208</v>
      </c>
      <c r="P577" s="781"/>
    </row>
    <row r="578" spans="1:16" ht="13.5" thickBot="1" x14ac:dyDescent="0.25">
      <c r="A578" s="774" t="s">
        <v>209</v>
      </c>
      <c r="B578" s="775"/>
      <c r="C578" s="120">
        <f>+C572/$O572</f>
        <v>3.2714532046813662E-2</v>
      </c>
      <c r="D578" s="120">
        <f t="shared" ref="D578:G578" si="20">+D572/$O572</f>
        <v>4.8442601900429247E-2</v>
      </c>
      <c r="E578" s="120">
        <f t="shared" si="20"/>
        <v>4.1611329199838572E-2</v>
      </c>
      <c r="F578" s="120">
        <f t="shared" si="20"/>
        <v>9.420882709028873E-2</v>
      </c>
      <c r="G578" s="120">
        <f t="shared" si="20"/>
        <v>7.4991745239754923E-2</v>
      </c>
      <c r="H578" s="120">
        <f>+H572/$O572</f>
        <v>7.4980738892761495E-2</v>
      </c>
      <c r="I578" s="120">
        <f t="shared" ref="I578:L578" si="21">+I572/$O572</f>
        <v>0.10885644054738232</v>
      </c>
      <c r="J578" s="120">
        <f t="shared" si="21"/>
        <v>0.19275782367832117</v>
      </c>
      <c r="K578" s="120">
        <f t="shared" si="21"/>
        <v>8.896980592141468E-2</v>
      </c>
      <c r="L578" s="120">
        <f t="shared" si="21"/>
        <v>8.7520636900612681E-2</v>
      </c>
      <c r="M578" s="120">
        <f>+M572/$O572</f>
        <v>6.6192170818505341E-2</v>
      </c>
      <c r="N578" s="120">
        <f>+N572/$O572</f>
        <v>8.8753347763877166E-2</v>
      </c>
      <c r="O578" s="772"/>
      <c r="P578" s="782"/>
    </row>
    <row r="604" spans="1:14" ht="15.75" x14ac:dyDescent="0.25">
      <c r="A604" s="776" t="s">
        <v>210</v>
      </c>
      <c r="B604" s="776"/>
      <c r="C604" s="776"/>
      <c r="D604" s="776"/>
      <c r="E604" s="776"/>
      <c r="F604" s="776"/>
      <c r="G604" s="776"/>
      <c r="H604" s="776"/>
      <c r="I604" s="776"/>
      <c r="J604" s="776"/>
      <c r="K604" s="776"/>
      <c r="L604" s="123"/>
      <c r="M604" s="123"/>
      <c r="N604" s="123"/>
    </row>
    <row r="605" spans="1:14" ht="13.5" thickBot="1" x14ac:dyDescent="0.25"/>
    <row r="606" spans="1:14" ht="13.5" thickBot="1" x14ac:dyDescent="0.25">
      <c r="A606" s="57"/>
      <c r="B606" s="57"/>
      <c r="C606" s="85" t="s">
        <v>187</v>
      </c>
      <c r="D606" s="86" t="s">
        <v>6</v>
      </c>
      <c r="E606" s="86" t="s">
        <v>18</v>
      </c>
      <c r="F606" s="86" t="s">
        <v>7</v>
      </c>
      <c r="G606" s="86" t="s">
        <v>8</v>
      </c>
      <c r="H606" s="86" t="s">
        <v>9</v>
      </c>
      <c r="I606" s="87" t="s">
        <v>10</v>
      </c>
      <c r="J606" s="87" t="s">
        <v>11</v>
      </c>
      <c r="K606" s="85" t="s">
        <v>12</v>
      </c>
    </row>
    <row r="607" spans="1:14" s="17" customFormat="1" x14ac:dyDescent="0.2">
      <c r="A607" s="35" t="s">
        <v>73</v>
      </c>
      <c r="B607" s="36"/>
      <c r="C607" s="37">
        <v>26271</v>
      </c>
      <c r="D607" s="37">
        <v>47715</v>
      </c>
      <c r="E607" s="37">
        <v>41635</v>
      </c>
      <c r="F607" s="37">
        <v>5266</v>
      </c>
      <c r="G607" s="37">
        <v>59560</v>
      </c>
      <c r="H607" s="37">
        <v>28594</v>
      </c>
      <c r="I607" s="37">
        <v>11135</v>
      </c>
      <c r="J607" s="37">
        <v>16318</v>
      </c>
      <c r="K607" s="37">
        <v>13334</v>
      </c>
      <c r="L607" s="62"/>
      <c r="M607" s="62"/>
    </row>
    <row r="608" spans="1:14" x14ac:dyDescent="0.2">
      <c r="A608" s="38" t="s">
        <v>180</v>
      </c>
      <c r="B608" s="39"/>
      <c r="C608" s="40">
        <v>25550</v>
      </c>
      <c r="D608" s="40">
        <v>34343</v>
      </c>
      <c r="E608" s="40">
        <v>36549</v>
      </c>
      <c r="F608" s="40">
        <v>4383</v>
      </c>
      <c r="G608" s="40">
        <v>49588</v>
      </c>
      <c r="H608" s="40">
        <v>24923</v>
      </c>
      <c r="I608" s="40">
        <v>10156</v>
      </c>
      <c r="J608" s="40">
        <v>14040</v>
      </c>
      <c r="K608" s="40">
        <v>12588</v>
      </c>
      <c r="L608" s="62"/>
      <c r="M608" s="62"/>
    </row>
    <row r="609" spans="1:13" x14ac:dyDescent="0.2">
      <c r="A609" s="38" t="s">
        <v>181</v>
      </c>
      <c r="B609" s="39"/>
      <c r="C609" s="40">
        <v>721</v>
      </c>
      <c r="D609" s="40">
        <v>13372</v>
      </c>
      <c r="E609" s="40">
        <v>5086</v>
      </c>
      <c r="F609" s="40">
        <v>883</v>
      </c>
      <c r="G609" s="40">
        <v>9972</v>
      </c>
      <c r="H609" s="40">
        <v>3671</v>
      </c>
      <c r="I609" s="40">
        <v>979</v>
      </c>
      <c r="J609" s="40">
        <v>2278</v>
      </c>
      <c r="K609" s="40">
        <v>746</v>
      </c>
      <c r="L609" s="62"/>
      <c r="M609" s="62"/>
    </row>
    <row r="610" spans="1:13" s="17" customFormat="1" x14ac:dyDescent="0.2">
      <c r="A610" s="41" t="s">
        <v>189</v>
      </c>
      <c r="B610" s="42"/>
      <c r="C610" s="43">
        <v>54151</v>
      </c>
      <c r="D610" s="43">
        <v>76074</v>
      </c>
      <c r="E610" s="43">
        <v>91942</v>
      </c>
      <c r="F610" s="43">
        <v>16535</v>
      </c>
      <c r="G610" s="43">
        <v>147431</v>
      </c>
      <c r="H610" s="43">
        <v>63713</v>
      </c>
      <c r="I610" s="43">
        <v>33681</v>
      </c>
      <c r="J610" s="43">
        <v>31700</v>
      </c>
      <c r="K610" s="43">
        <v>29913</v>
      </c>
      <c r="L610" s="62"/>
      <c r="M610" s="62"/>
    </row>
    <row r="611" spans="1:13" x14ac:dyDescent="0.2">
      <c r="A611" s="38" t="s">
        <v>182</v>
      </c>
      <c r="B611" s="39"/>
      <c r="C611" s="40">
        <v>52658</v>
      </c>
      <c r="D611" s="40">
        <v>56793</v>
      </c>
      <c r="E611" s="40">
        <v>80006</v>
      </c>
      <c r="F611" s="40">
        <v>15031</v>
      </c>
      <c r="G611" s="40">
        <v>121511</v>
      </c>
      <c r="H611" s="40">
        <v>58209</v>
      </c>
      <c r="I611" s="40">
        <v>29921</v>
      </c>
      <c r="J611" s="40">
        <v>27361</v>
      </c>
      <c r="K611" s="40">
        <v>28637</v>
      </c>
      <c r="L611" s="62"/>
      <c r="M611" s="62"/>
    </row>
    <row r="612" spans="1:13" x14ac:dyDescent="0.2">
      <c r="A612" s="38" t="s">
        <v>183</v>
      </c>
      <c r="B612" s="39"/>
      <c r="C612" s="40">
        <v>1493</v>
      </c>
      <c r="D612" s="40">
        <v>19281</v>
      </c>
      <c r="E612" s="40">
        <v>11936</v>
      </c>
      <c r="F612" s="40">
        <v>1504</v>
      </c>
      <c r="G612" s="40">
        <v>25920</v>
      </c>
      <c r="H612" s="40">
        <v>5504</v>
      </c>
      <c r="I612" s="40">
        <v>3760</v>
      </c>
      <c r="J612" s="40">
        <v>4339</v>
      </c>
      <c r="K612" s="40">
        <v>1276</v>
      </c>
      <c r="L612" s="62"/>
      <c r="M612" s="62"/>
    </row>
    <row r="613" spans="1:13" s="17" customFormat="1" x14ac:dyDescent="0.2">
      <c r="A613" s="41" t="s">
        <v>66</v>
      </c>
      <c r="B613" s="42"/>
      <c r="C613" s="44">
        <v>0.19350064499617212</v>
      </c>
      <c r="D613" s="44">
        <v>0.26936787013182112</v>
      </c>
      <c r="E613" s="44">
        <v>0.27048983085448769</v>
      </c>
      <c r="F613" s="44">
        <v>0.24139297009442923</v>
      </c>
      <c r="G613" s="44">
        <v>0.24238333373102092</v>
      </c>
      <c r="H613" s="44">
        <v>0.18044074304520924</v>
      </c>
      <c r="I613" s="44">
        <v>0.21003947282019123</v>
      </c>
      <c r="J613" s="44">
        <v>0.17600569582099287</v>
      </c>
      <c r="K613" s="44">
        <v>0.19521121746402637</v>
      </c>
      <c r="L613" s="62"/>
      <c r="M613" s="61"/>
    </row>
    <row r="614" spans="1:13" s="17" customFormat="1" ht="13.5" thickBot="1" x14ac:dyDescent="0.25">
      <c r="A614" s="91" t="s">
        <v>3</v>
      </c>
      <c r="B614" s="92"/>
      <c r="C614" s="124">
        <v>2.061246241102356</v>
      </c>
      <c r="D614" s="124">
        <v>1.5943414020748192</v>
      </c>
      <c r="E614" s="124">
        <v>2.2082862975861657</v>
      </c>
      <c r="F614" s="124">
        <v>3.1399544246107101</v>
      </c>
      <c r="G614" s="124">
        <v>2.4753357958361315</v>
      </c>
      <c r="H614" s="124">
        <v>2.2281947261663286</v>
      </c>
      <c r="I614" s="124">
        <v>3.0247867085765603</v>
      </c>
      <c r="J614" s="124">
        <v>1.9426400294153696</v>
      </c>
      <c r="K614" s="124">
        <v>2.2433628318584069</v>
      </c>
      <c r="L614" s="130"/>
      <c r="M614" s="61"/>
    </row>
  </sheetData>
  <mergeCells count="44">
    <mergeCell ref="A604:K604"/>
    <mergeCell ref="A449:D449"/>
    <mergeCell ref="A481:N481"/>
    <mergeCell ref="A492:B492"/>
    <mergeCell ref="O492:P493"/>
    <mergeCell ref="A493:B493"/>
    <mergeCell ref="A519:K519"/>
    <mergeCell ref="A534:D534"/>
    <mergeCell ref="A566:N566"/>
    <mergeCell ref="A577:B577"/>
    <mergeCell ref="O577:P578"/>
    <mergeCell ref="A578:B578"/>
    <mergeCell ref="O235:P236"/>
    <mergeCell ref="A236:B236"/>
    <mergeCell ref="A264:K264"/>
    <mergeCell ref="A434:K434"/>
    <mergeCell ref="A282:D282"/>
    <mergeCell ref="A311:N311"/>
    <mergeCell ref="A322:B322"/>
    <mergeCell ref="O322:P323"/>
    <mergeCell ref="A323:B323"/>
    <mergeCell ref="A349:K349"/>
    <mergeCell ref="A364:D364"/>
    <mergeCell ref="A396:N396"/>
    <mergeCell ref="A407:B407"/>
    <mergeCell ref="O407:P408"/>
    <mergeCell ref="A408:B408"/>
    <mergeCell ref="A275:B275"/>
    <mergeCell ref="L275:M276"/>
    <mergeCell ref="A276:B276"/>
    <mergeCell ref="A133:N133"/>
    <mergeCell ref="A144:B144"/>
    <mergeCell ref="A224:N224"/>
    <mergeCell ref="A235:B235"/>
    <mergeCell ref="O144:P145"/>
    <mergeCell ref="A145:B145"/>
    <mergeCell ref="A174:K174"/>
    <mergeCell ref="A189:D189"/>
    <mergeCell ref="A7:D7"/>
    <mergeCell ref="A44:N44"/>
    <mergeCell ref="A55:B55"/>
    <mergeCell ref="O55:P56"/>
    <mergeCell ref="A56:B56"/>
    <mergeCell ref="A85:K85"/>
  </mergeCells>
  <pageMargins left="0.75" right="0.75" top="1" bottom="1" header="0" footer="0"/>
  <pageSetup paperSize="9" scale="53" orientation="portrait" r:id="rId1"/>
  <headerFooter alignWithMargins="0"/>
  <rowBreaks count="2" manualBreakCount="2">
    <brk id="97" max="16383" man="1"/>
    <brk id="26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23"/>
  <sheetViews>
    <sheetView topLeftCell="A173" zoomScale="75" zoomScaleNormal="100" workbookViewId="0">
      <selection activeCell="L5" sqref="L5"/>
    </sheetView>
  </sheetViews>
  <sheetFormatPr baseColWidth="10" defaultRowHeight="12.75" x14ac:dyDescent="0.2"/>
  <cols>
    <col min="1" max="1" width="35.5703125" style="23" customWidth="1"/>
    <col min="2" max="2" width="11.7109375" style="23" bestFit="1" customWidth="1"/>
    <col min="3" max="3" width="17.28515625" style="23" customWidth="1"/>
    <col min="4" max="4" width="13.140625" style="23" bestFit="1" customWidth="1"/>
    <col min="5" max="5" width="14.28515625" style="23" customWidth="1"/>
    <col min="6" max="6" width="12.85546875" style="23" bestFit="1" customWidth="1"/>
    <col min="7" max="7" width="14.5703125" style="23" customWidth="1"/>
    <col min="8" max="8" width="13.140625" style="23" bestFit="1" customWidth="1"/>
    <col min="9" max="9" width="12.85546875" style="23" bestFit="1" customWidth="1"/>
    <col min="10" max="10" width="12.5703125" style="23" customWidth="1"/>
    <col min="11" max="11" width="13.140625" style="23" customWidth="1"/>
    <col min="12" max="12" width="13.85546875" style="23" customWidth="1"/>
    <col min="13" max="256" width="11.42578125" style="23"/>
    <col min="257" max="257" width="35.5703125" style="23" customWidth="1"/>
    <col min="258" max="258" width="11.7109375" style="23" bestFit="1" customWidth="1"/>
    <col min="259" max="259" width="17.28515625" style="23" customWidth="1"/>
    <col min="260" max="260" width="13.140625" style="23" bestFit="1" customWidth="1"/>
    <col min="261" max="261" width="14.28515625" style="23" customWidth="1"/>
    <col min="262" max="262" width="12.85546875" style="23" bestFit="1" customWidth="1"/>
    <col min="263" max="263" width="14.5703125" style="23" customWidth="1"/>
    <col min="264" max="264" width="13.140625" style="23" bestFit="1" customWidth="1"/>
    <col min="265" max="265" width="12.85546875" style="23" bestFit="1" customWidth="1"/>
    <col min="266" max="266" width="12.5703125" style="23" customWidth="1"/>
    <col min="267" max="267" width="13.140625" style="23" customWidth="1"/>
    <col min="268" max="268" width="13.85546875" style="23" customWidth="1"/>
    <col min="269" max="512" width="11.42578125" style="23"/>
    <col min="513" max="513" width="35.5703125" style="23" customWidth="1"/>
    <col min="514" max="514" width="11.7109375" style="23" bestFit="1" customWidth="1"/>
    <col min="515" max="515" width="17.28515625" style="23" customWidth="1"/>
    <col min="516" max="516" width="13.140625" style="23" bestFit="1" customWidth="1"/>
    <col min="517" max="517" width="14.28515625" style="23" customWidth="1"/>
    <col min="518" max="518" width="12.85546875" style="23" bestFit="1" customWidth="1"/>
    <col min="519" max="519" width="14.5703125" style="23" customWidth="1"/>
    <col min="520" max="520" width="13.140625" style="23" bestFit="1" customWidth="1"/>
    <col min="521" max="521" width="12.85546875" style="23" bestFit="1" customWidth="1"/>
    <col min="522" max="522" width="12.5703125" style="23" customWidth="1"/>
    <col min="523" max="523" width="13.140625" style="23" customWidth="1"/>
    <col min="524" max="524" width="13.85546875" style="23" customWidth="1"/>
    <col min="525" max="768" width="11.42578125" style="23"/>
    <col min="769" max="769" width="35.5703125" style="23" customWidth="1"/>
    <col min="770" max="770" width="11.7109375" style="23" bestFit="1" customWidth="1"/>
    <col min="771" max="771" width="17.28515625" style="23" customWidth="1"/>
    <col min="772" max="772" width="13.140625" style="23" bestFit="1" customWidth="1"/>
    <col min="773" max="773" width="14.28515625" style="23" customWidth="1"/>
    <col min="774" max="774" width="12.85546875" style="23" bestFit="1" customWidth="1"/>
    <col min="775" max="775" width="14.5703125" style="23" customWidth="1"/>
    <col min="776" max="776" width="13.140625" style="23" bestFit="1" customWidth="1"/>
    <col min="777" max="777" width="12.85546875" style="23" bestFit="1" customWidth="1"/>
    <col min="778" max="778" width="12.5703125" style="23" customWidth="1"/>
    <col min="779" max="779" width="13.140625" style="23" customWidth="1"/>
    <col min="780" max="780" width="13.85546875" style="23" customWidth="1"/>
    <col min="781" max="1024" width="11.42578125" style="23"/>
    <col min="1025" max="1025" width="35.5703125" style="23" customWidth="1"/>
    <col min="1026" max="1026" width="11.7109375" style="23" bestFit="1" customWidth="1"/>
    <col min="1027" max="1027" width="17.28515625" style="23" customWidth="1"/>
    <col min="1028" max="1028" width="13.140625" style="23" bestFit="1" customWidth="1"/>
    <col min="1029" max="1029" width="14.28515625" style="23" customWidth="1"/>
    <col min="1030" max="1030" width="12.85546875" style="23" bestFit="1" customWidth="1"/>
    <col min="1031" max="1031" width="14.5703125" style="23" customWidth="1"/>
    <col min="1032" max="1032" width="13.140625" style="23" bestFit="1" customWidth="1"/>
    <col min="1033" max="1033" width="12.85546875" style="23" bestFit="1" customWidth="1"/>
    <col min="1034" max="1034" width="12.5703125" style="23" customWidth="1"/>
    <col min="1035" max="1035" width="13.140625" style="23" customWidth="1"/>
    <col min="1036" max="1036" width="13.85546875" style="23" customWidth="1"/>
    <col min="1037" max="1280" width="11.42578125" style="23"/>
    <col min="1281" max="1281" width="35.5703125" style="23" customWidth="1"/>
    <col min="1282" max="1282" width="11.7109375" style="23" bestFit="1" customWidth="1"/>
    <col min="1283" max="1283" width="17.28515625" style="23" customWidth="1"/>
    <col min="1284" max="1284" width="13.140625" style="23" bestFit="1" customWidth="1"/>
    <col min="1285" max="1285" width="14.28515625" style="23" customWidth="1"/>
    <col min="1286" max="1286" width="12.85546875" style="23" bestFit="1" customWidth="1"/>
    <col min="1287" max="1287" width="14.5703125" style="23" customWidth="1"/>
    <col min="1288" max="1288" width="13.140625" style="23" bestFit="1" customWidth="1"/>
    <col min="1289" max="1289" width="12.85546875" style="23" bestFit="1" customWidth="1"/>
    <col min="1290" max="1290" width="12.5703125" style="23" customWidth="1"/>
    <col min="1291" max="1291" width="13.140625" style="23" customWidth="1"/>
    <col min="1292" max="1292" width="13.85546875" style="23" customWidth="1"/>
    <col min="1293" max="1536" width="11.42578125" style="23"/>
    <col min="1537" max="1537" width="35.5703125" style="23" customWidth="1"/>
    <col min="1538" max="1538" width="11.7109375" style="23" bestFit="1" customWidth="1"/>
    <col min="1539" max="1539" width="17.28515625" style="23" customWidth="1"/>
    <col min="1540" max="1540" width="13.140625" style="23" bestFit="1" customWidth="1"/>
    <col min="1541" max="1541" width="14.28515625" style="23" customWidth="1"/>
    <col min="1542" max="1542" width="12.85546875" style="23" bestFit="1" customWidth="1"/>
    <col min="1543" max="1543" width="14.5703125" style="23" customWidth="1"/>
    <col min="1544" max="1544" width="13.140625" style="23" bestFit="1" customWidth="1"/>
    <col min="1545" max="1545" width="12.85546875" style="23" bestFit="1" customWidth="1"/>
    <col min="1546" max="1546" width="12.5703125" style="23" customWidth="1"/>
    <col min="1547" max="1547" width="13.140625" style="23" customWidth="1"/>
    <col min="1548" max="1548" width="13.85546875" style="23" customWidth="1"/>
    <col min="1549" max="1792" width="11.42578125" style="23"/>
    <col min="1793" max="1793" width="35.5703125" style="23" customWidth="1"/>
    <col min="1794" max="1794" width="11.7109375" style="23" bestFit="1" customWidth="1"/>
    <col min="1795" max="1795" width="17.28515625" style="23" customWidth="1"/>
    <col min="1796" max="1796" width="13.140625" style="23" bestFit="1" customWidth="1"/>
    <col min="1797" max="1797" width="14.28515625" style="23" customWidth="1"/>
    <col min="1798" max="1798" width="12.85546875" style="23" bestFit="1" customWidth="1"/>
    <col min="1799" max="1799" width="14.5703125" style="23" customWidth="1"/>
    <col min="1800" max="1800" width="13.140625" style="23" bestFit="1" customWidth="1"/>
    <col min="1801" max="1801" width="12.85546875" style="23" bestFit="1" customWidth="1"/>
    <col min="1802" max="1802" width="12.5703125" style="23" customWidth="1"/>
    <col min="1803" max="1803" width="13.140625" style="23" customWidth="1"/>
    <col min="1804" max="1804" width="13.85546875" style="23" customWidth="1"/>
    <col min="1805" max="2048" width="11.42578125" style="23"/>
    <col min="2049" max="2049" width="35.5703125" style="23" customWidth="1"/>
    <col min="2050" max="2050" width="11.7109375" style="23" bestFit="1" customWidth="1"/>
    <col min="2051" max="2051" width="17.28515625" style="23" customWidth="1"/>
    <col min="2052" max="2052" width="13.140625" style="23" bestFit="1" customWidth="1"/>
    <col min="2053" max="2053" width="14.28515625" style="23" customWidth="1"/>
    <col min="2054" max="2054" width="12.85546875" style="23" bestFit="1" customWidth="1"/>
    <col min="2055" max="2055" width="14.5703125" style="23" customWidth="1"/>
    <col min="2056" max="2056" width="13.140625" style="23" bestFit="1" customWidth="1"/>
    <col min="2057" max="2057" width="12.85546875" style="23" bestFit="1" customWidth="1"/>
    <col min="2058" max="2058" width="12.5703125" style="23" customWidth="1"/>
    <col min="2059" max="2059" width="13.140625" style="23" customWidth="1"/>
    <col min="2060" max="2060" width="13.85546875" style="23" customWidth="1"/>
    <col min="2061" max="2304" width="11.42578125" style="23"/>
    <col min="2305" max="2305" width="35.5703125" style="23" customWidth="1"/>
    <col min="2306" max="2306" width="11.7109375" style="23" bestFit="1" customWidth="1"/>
    <col min="2307" max="2307" width="17.28515625" style="23" customWidth="1"/>
    <col min="2308" max="2308" width="13.140625" style="23" bestFit="1" customWidth="1"/>
    <col min="2309" max="2309" width="14.28515625" style="23" customWidth="1"/>
    <col min="2310" max="2310" width="12.85546875" style="23" bestFit="1" customWidth="1"/>
    <col min="2311" max="2311" width="14.5703125" style="23" customWidth="1"/>
    <col min="2312" max="2312" width="13.140625" style="23" bestFit="1" customWidth="1"/>
    <col min="2313" max="2313" width="12.85546875" style="23" bestFit="1" customWidth="1"/>
    <col min="2314" max="2314" width="12.5703125" style="23" customWidth="1"/>
    <col min="2315" max="2315" width="13.140625" style="23" customWidth="1"/>
    <col min="2316" max="2316" width="13.85546875" style="23" customWidth="1"/>
    <col min="2317" max="2560" width="11.42578125" style="23"/>
    <col min="2561" max="2561" width="35.5703125" style="23" customWidth="1"/>
    <col min="2562" max="2562" width="11.7109375" style="23" bestFit="1" customWidth="1"/>
    <col min="2563" max="2563" width="17.28515625" style="23" customWidth="1"/>
    <col min="2564" max="2564" width="13.140625" style="23" bestFit="1" customWidth="1"/>
    <col min="2565" max="2565" width="14.28515625" style="23" customWidth="1"/>
    <col min="2566" max="2566" width="12.85546875" style="23" bestFit="1" customWidth="1"/>
    <col min="2567" max="2567" width="14.5703125" style="23" customWidth="1"/>
    <col min="2568" max="2568" width="13.140625" style="23" bestFit="1" customWidth="1"/>
    <col min="2569" max="2569" width="12.85546875" style="23" bestFit="1" customWidth="1"/>
    <col min="2570" max="2570" width="12.5703125" style="23" customWidth="1"/>
    <col min="2571" max="2571" width="13.140625" style="23" customWidth="1"/>
    <col min="2572" max="2572" width="13.85546875" style="23" customWidth="1"/>
    <col min="2573" max="2816" width="11.42578125" style="23"/>
    <col min="2817" max="2817" width="35.5703125" style="23" customWidth="1"/>
    <col min="2818" max="2818" width="11.7109375" style="23" bestFit="1" customWidth="1"/>
    <col min="2819" max="2819" width="17.28515625" style="23" customWidth="1"/>
    <col min="2820" max="2820" width="13.140625" style="23" bestFit="1" customWidth="1"/>
    <col min="2821" max="2821" width="14.28515625" style="23" customWidth="1"/>
    <col min="2822" max="2822" width="12.85546875" style="23" bestFit="1" customWidth="1"/>
    <col min="2823" max="2823" width="14.5703125" style="23" customWidth="1"/>
    <col min="2824" max="2824" width="13.140625" style="23" bestFit="1" customWidth="1"/>
    <col min="2825" max="2825" width="12.85546875" style="23" bestFit="1" customWidth="1"/>
    <col min="2826" max="2826" width="12.5703125" style="23" customWidth="1"/>
    <col min="2827" max="2827" width="13.140625" style="23" customWidth="1"/>
    <col min="2828" max="2828" width="13.85546875" style="23" customWidth="1"/>
    <col min="2829" max="3072" width="11.42578125" style="23"/>
    <col min="3073" max="3073" width="35.5703125" style="23" customWidth="1"/>
    <col min="3074" max="3074" width="11.7109375" style="23" bestFit="1" customWidth="1"/>
    <col min="3075" max="3075" width="17.28515625" style="23" customWidth="1"/>
    <col min="3076" max="3076" width="13.140625" style="23" bestFit="1" customWidth="1"/>
    <col min="3077" max="3077" width="14.28515625" style="23" customWidth="1"/>
    <col min="3078" max="3078" width="12.85546875" style="23" bestFit="1" customWidth="1"/>
    <col min="3079" max="3079" width="14.5703125" style="23" customWidth="1"/>
    <col min="3080" max="3080" width="13.140625" style="23" bestFit="1" customWidth="1"/>
    <col min="3081" max="3081" width="12.85546875" style="23" bestFit="1" customWidth="1"/>
    <col min="3082" max="3082" width="12.5703125" style="23" customWidth="1"/>
    <col min="3083" max="3083" width="13.140625" style="23" customWidth="1"/>
    <col min="3084" max="3084" width="13.85546875" style="23" customWidth="1"/>
    <col min="3085" max="3328" width="11.42578125" style="23"/>
    <col min="3329" max="3329" width="35.5703125" style="23" customWidth="1"/>
    <col min="3330" max="3330" width="11.7109375" style="23" bestFit="1" customWidth="1"/>
    <col min="3331" max="3331" width="17.28515625" style="23" customWidth="1"/>
    <col min="3332" max="3332" width="13.140625" style="23" bestFit="1" customWidth="1"/>
    <col min="3333" max="3333" width="14.28515625" style="23" customWidth="1"/>
    <col min="3334" max="3334" width="12.85546875" style="23" bestFit="1" customWidth="1"/>
    <col min="3335" max="3335" width="14.5703125" style="23" customWidth="1"/>
    <col min="3336" max="3336" width="13.140625" style="23" bestFit="1" customWidth="1"/>
    <col min="3337" max="3337" width="12.85546875" style="23" bestFit="1" customWidth="1"/>
    <col min="3338" max="3338" width="12.5703125" style="23" customWidth="1"/>
    <col min="3339" max="3339" width="13.140625" style="23" customWidth="1"/>
    <col min="3340" max="3340" width="13.85546875" style="23" customWidth="1"/>
    <col min="3341" max="3584" width="11.42578125" style="23"/>
    <col min="3585" max="3585" width="35.5703125" style="23" customWidth="1"/>
    <col min="3586" max="3586" width="11.7109375" style="23" bestFit="1" customWidth="1"/>
    <col min="3587" max="3587" width="17.28515625" style="23" customWidth="1"/>
    <col min="3588" max="3588" width="13.140625" style="23" bestFit="1" customWidth="1"/>
    <col min="3589" max="3589" width="14.28515625" style="23" customWidth="1"/>
    <col min="3590" max="3590" width="12.85546875" style="23" bestFit="1" customWidth="1"/>
    <col min="3591" max="3591" width="14.5703125" style="23" customWidth="1"/>
    <col min="3592" max="3592" width="13.140625" style="23" bestFit="1" customWidth="1"/>
    <col min="3593" max="3593" width="12.85546875" style="23" bestFit="1" customWidth="1"/>
    <col min="3594" max="3594" width="12.5703125" style="23" customWidth="1"/>
    <col min="3595" max="3595" width="13.140625" style="23" customWidth="1"/>
    <col min="3596" max="3596" width="13.85546875" style="23" customWidth="1"/>
    <col min="3597" max="3840" width="11.42578125" style="23"/>
    <col min="3841" max="3841" width="35.5703125" style="23" customWidth="1"/>
    <col min="3842" max="3842" width="11.7109375" style="23" bestFit="1" customWidth="1"/>
    <col min="3843" max="3843" width="17.28515625" style="23" customWidth="1"/>
    <col min="3844" max="3844" width="13.140625" style="23" bestFit="1" customWidth="1"/>
    <col min="3845" max="3845" width="14.28515625" style="23" customWidth="1"/>
    <col min="3846" max="3846" width="12.85546875" style="23" bestFit="1" customWidth="1"/>
    <col min="3847" max="3847" width="14.5703125" style="23" customWidth="1"/>
    <col min="3848" max="3848" width="13.140625" style="23" bestFit="1" customWidth="1"/>
    <col min="3849" max="3849" width="12.85546875" style="23" bestFit="1" customWidth="1"/>
    <col min="3850" max="3850" width="12.5703125" style="23" customWidth="1"/>
    <col min="3851" max="3851" width="13.140625" style="23" customWidth="1"/>
    <col min="3852" max="3852" width="13.85546875" style="23" customWidth="1"/>
    <col min="3853" max="4096" width="11.42578125" style="23"/>
    <col min="4097" max="4097" width="35.5703125" style="23" customWidth="1"/>
    <col min="4098" max="4098" width="11.7109375" style="23" bestFit="1" customWidth="1"/>
    <col min="4099" max="4099" width="17.28515625" style="23" customWidth="1"/>
    <col min="4100" max="4100" width="13.140625" style="23" bestFit="1" customWidth="1"/>
    <col min="4101" max="4101" width="14.28515625" style="23" customWidth="1"/>
    <col min="4102" max="4102" width="12.85546875" style="23" bestFit="1" customWidth="1"/>
    <col min="4103" max="4103" width="14.5703125" style="23" customWidth="1"/>
    <col min="4104" max="4104" width="13.140625" style="23" bestFit="1" customWidth="1"/>
    <col min="4105" max="4105" width="12.85546875" style="23" bestFit="1" customWidth="1"/>
    <col min="4106" max="4106" width="12.5703125" style="23" customWidth="1"/>
    <col min="4107" max="4107" width="13.140625" style="23" customWidth="1"/>
    <col min="4108" max="4108" width="13.85546875" style="23" customWidth="1"/>
    <col min="4109" max="4352" width="11.42578125" style="23"/>
    <col min="4353" max="4353" width="35.5703125" style="23" customWidth="1"/>
    <col min="4354" max="4354" width="11.7109375" style="23" bestFit="1" customWidth="1"/>
    <col min="4355" max="4355" width="17.28515625" style="23" customWidth="1"/>
    <col min="4356" max="4356" width="13.140625" style="23" bestFit="1" customWidth="1"/>
    <col min="4357" max="4357" width="14.28515625" style="23" customWidth="1"/>
    <col min="4358" max="4358" width="12.85546875" style="23" bestFit="1" customWidth="1"/>
    <col min="4359" max="4359" width="14.5703125" style="23" customWidth="1"/>
    <col min="4360" max="4360" width="13.140625" style="23" bestFit="1" customWidth="1"/>
    <col min="4361" max="4361" width="12.85546875" style="23" bestFit="1" customWidth="1"/>
    <col min="4362" max="4362" width="12.5703125" style="23" customWidth="1"/>
    <col min="4363" max="4363" width="13.140625" style="23" customWidth="1"/>
    <col min="4364" max="4364" width="13.85546875" style="23" customWidth="1"/>
    <col min="4365" max="4608" width="11.42578125" style="23"/>
    <col min="4609" max="4609" width="35.5703125" style="23" customWidth="1"/>
    <col min="4610" max="4610" width="11.7109375" style="23" bestFit="1" customWidth="1"/>
    <col min="4611" max="4611" width="17.28515625" style="23" customWidth="1"/>
    <col min="4612" max="4612" width="13.140625" style="23" bestFit="1" customWidth="1"/>
    <col min="4613" max="4613" width="14.28515625" style="23" customWidth="1"/>
    <col min="4614" max="4614" width="12.85546875" style="23" bestFit="1" customWidth="1"/>
    <col min="4615" max="4615" width="14.5703125" style="23" customWidth="1"/>
    <col min="4616" max="4616" width="13.140625" style="23" bestFit="1" customWidth="1"/>
    <col min="4617" max="4617" width="12.85546875" style="23" bestFit="1" customWidth="1"/>
    <col min="4618" max="4618" width="12.5703125" style="23" customWidth="1"/>
    <col min="4619" max="4619" width="13.140625" style="23" customWidth="1"/>
    <col min="4620" max="4620" width="13.85546875" style="23" customWidth="1"/>
    <col min="4621" max="4864" width="11.42578125" style="23"/>
    <col min="4865" max="4865" width="35.5703125" style="23" customWidth="1"/>
    <col min="4866" max="4866" width="11.7109375" style="23" bestFit="1" customWidth="1"/>
    <col min="4867" max="4867" width="17.28515625" style="23" customWidth="1"/>
    <col min="4868" max="4868" width="13.140625" style="23" bestFit="1" customWidth="1"/>
    <col min="4869" max="4869" width="14.28515625" style="23" customWidth="1"/>
    <col min="4870" max="4870" width="12.85546875" style="23" bestFit="1" customWidth="1"/>
    <col min="4871" max="4871" width="14.5703125" style="23" customWidth="1"/>
    <col min="4872" max="4872" width="13.140625" style="23" bestFit="1" customWidth="1"/>
    <col min="4873" max="4873" width="12.85546875" style="23" bestFit="1" customWidth="1"/>
    <col min="4874" max="4874" width="12.5703125" style="23" customWidth="1"/>
    <col min="4875" max="4875" width="13.140625" style="23" customWidth="1"/>
    <col min="4876" max="4876" width="13.85546875" style="23" customWidth="1"/>
    <col min="4877" max="5120" width="11.42578125" style="23"/>
    <col min="5121" max="5121" width="35.5703125" style="23" customWidth="1"/>
    <col min="5122" max="5122" width="11.7109375" style="23" bestFit="1" customWidth="1"/>
    <col min="5123" max="5123" width="17.28515625" style="23" customWidth="1"/>
    <col min="5124" max="5124" width="13.140625" style="23" bestFit="1" customWidth="1"/>
    <col min="5125" max="5125" width="14.28515625" style="23" customWidth="1"/>
    <col min="5126" max="5126" width="12.85546875" style="23" bestFit="1" customWidth="1"/>
    <col min="5127" max="5127" width="14.5703125" style="23" customWidth="1"/>
    <col min="5128" max="5128" width="13.140625" style="23" bestFit="1" customWidth="1"/>
    <col min="5129" max="5129" width="12.85546875" style="23" bestFit="1" customWidth="1"/>
    <col min="5130" max="5130" width="12.5703125" style="23" customWidth="1"/>
    <col min="5131" max="5131" width="13.140625" style="23" customWidth="1"/>
    <col min="5132" max="5132" width="13.85546875" style="23" customWidth="1"/>
    <col min="5133" max="5376" width="11.42578125" style="23"/>
    <col min="5377" max="5377" width="35.5703125" style="23" customWidth="1"/>
    <col min="5378" max="5378" width="11.7109375" style="23" bestFit="1" customWidth="1"/>
    <col min="5379" max="5379" width="17.28515625" style="23" customWidth="1"/>
    <col min="5380" max="5380" width="13.140625" style="23" bestFit="1" customWidth="1"/>
    <col min="5381" max="5381" width="14.28515625" style="23" customWidth="1"/>
    <col min="5382" max="5382" width="12.85546875" style="23" bestFit="1" customWidth="1"/>
    <col min="5383" max="5383" width="14.5703125" style="23" customWidth="1"/>
    <col min="5384" max="5384" width="13.140625" style="23" bestFit="1" customWidth="1"/>
    <col min="5385" max="5385" width="12.85546875" style="23" bestFit="1" customWidth="1"/>
    <col min="5386" max="5386" width="12.5703125" style="23" customWidth="1"/>
    <col min="5387" max="5387" width="13.140625" style="23" customWidth="1"/>
    <col min="5388" max="5388" width="13.85546875" style="23" customWidth="1"/>
    <col min="5389" max="5632" width="11.42578125" style="23"/>
    <col min="5633" max="5633" width="35.5703125" style="23" customWidth="1"/>
    <col min="5634" max="5634" width="11.7109375" style="23" bestFit="1" customWidth="1"/>
    <col min="5635" max="5635" width="17.28515625" style="23" customWidth="1"/>
    <col min="5636" max="5636" width="13.140625" style="23" bestFit="1" customWidth="1"/>
    <col min="5637" max="5637" width="14.28515625" style="23" customWidth="1"/>
    <col min="5638" max="5638" width="12.85546875" style="23" bestFit="1" customWidth="1"/>
    <col min="5639" max="5639" width="14.5703125" style="23" customWidth="1"/>
    <col min="5640" max="5640" width="13.140625" style="23" bestFit="1" customWidth="1"/>
    <col min="5641" max="5641" width="12.85546875" style="23" bestFit="1" customWidth="1"/>
    <col min="5642" max="5642" width="12.5703125" style="23" customWidth="1"/>
    <col min="5643" max="5643" width="13.140625" style="23" customWidth="1"/>
    <col min="5644" max="5644" width="13.85546875" style="23" customWidth="1"/>
    <col min="5645" max="5888" width="11.42578125" style="23"/>
    <col min="5889" max="5889" width="35.5703125" style="23" customWidth="1"/>
    <col min="5890" max="5890" width="11.7109375" style="23" bestFit="1" customWidth="1"/>
    <col min="5891" max="5891" width="17.28515625" style="23" customWidth="1"/>
    <col min="5892" max="5892" width="13.140625" style="23" bestFit="1" customWidth="1"/>
    <col min="5893" max="5893" width="14.28515625" style="23" customWidth="1"/>
    <col min="5894" max="5894" width="12.85546875" style="23" bestFit="1" customWidth="1"/>
    <col min="5895" max="5895" width="14.5703125" style="23" customWidth="1"/>
    <col min="5896" max="5896" width="13.140625" style="23" bestFit="1" customWidth="1"/>
    <col min="5897" max="5897" width="12.85546875" style="23" bestFit="1" customWidth="1"/>
    <col min="5898" max="5898" width="12.5703125" style="23" customWidth="1"/>
    <col min="5899" max="5899" width="13.140625" style="23" customWidth="1"/>
    <col min="5900" max="5900" width="13.85546875" style="23" customWidth="1"/>
    <col min="5901" max="6144" width="11.42578125" style="23"/>
    <col min="6145" max="6145" width="35.5703125" style="23" customWidth="1"/>
    <col min="6146" max="6146" width="11.7109375" style="23" bestFit="1" customWidth="1"/>
    <col min="6147" max="6147" width="17.28515625" style="23" customWidth="1"/>
    <col min="6148" max="6148" width="13.140625" style="23" bestFit="1" customWidth="1"/>
    <col min="6149" max="6149" width="14.28515625" style="23" customWidth="1"/>
    <col min="6150" max="6150" width="12.85546875" style="23" bestFit="1" customWidth="1"/>
    <col min="6151" max="6151" width="14.5703125" style="23" customWidth="1"/>
    <col min="6152" max="6152" width="13.140625" style="23" bestFit="1" customWidth="1"/>
    <col min="6153" max="6153" width="12.85546875" style="23" bestFit="1" customWidth="1"/>
    <col min="6154" max="6154" width="12.5703125" style="23" customWidth="1"/>
    <col min="6155" max="6155" width="13.140625" style="23" customWidth="1"/>
    <col min="6156" max="6156" width="13.85546875" style="23" customWidth="1"/>
    <col min="6157" max="6400" width="11.42578125" style="23"/>
    <col min="6401" max="6401" width="35.5703125" style="23" customWidth="1"/>
    <col min="6402" max="6402" width="11.7109375" style="23" bestFit="1" customWidth="1"/>
    <col min="6403" max="6403" width="17.28515625" style="23" customWidth="1"/>
    <col min="6404" max="6404" width="13.140625" style="23" bestFit="1" customWidth="1"/>
    <col min="6405" max="6405" width="14.28515625" style="23" customWidth="1"/>
    <col min="6406" max="6406" width="12.85546875" style="23" bestFit="1" customWidth="1"/>
    <col min="6407" max="6407" width="14.5703125" style="23" customWidth="1"/>
    <col min="6408" max="6408" width="13.140625" style="23" bestFit="1" customWidth="1"/>
    <col min="6409" max="6409" width="12.85546875" style="23" bestFit="1" customWidth="1"/>
    <col min="6410" max="6410" width="12.5703125" style="23" customWidth="1"/>
    <col min="6411" max="6411" width="13.140625" style="23" customWidth="1"/>
    <col min="6412" max="6412" width="13.85546875" style="23" customWidth="1"/>
    <col min="6413" max="6656" width="11.42578125" style="23"/>
    <col min="6657" max="6657" width="35.5703125" style="23" customWidth="1"/>
    <col min="6658" max="6658" width="11.7109375" style="23" bestFit="1" customWidth="1"/>
    <col min="6659" max="6659" width="17.28515625" style="23" customWidth="1"/>
    <col min="6660" max="6660" width="13.140625" style="23" bestFit="1" customWidth="1"/>
    <col min="6661" max="6661" width="14.28515625" style="23" customWidth="1"/>
    <col min="6662" max="6662" width="12.85546875" style="23" bestFit="1" customWidth="1"/>
    <col min="6663" max="6663" width="14.5703125" style="23" customWidth="1"/>
    <col min="6664" max="6664" width="13.140625" style="23" bestFit="1" customWidth="1"/>
    <col min="6665" max="6665" width="12.85546875" style="23" bestFit="1" customWidth="1"/>
    <col min="6666" max="6666" width="12.5703125" style="23" customWidth="1"/>
    <col min="6667" max="6667" width="13.140625" style="23" customWidth="1"/>
    <col min="6668" max="6668" width="13.85546875" style="23" customWidth="1"/>
    <col min="6669" max="6912" width="11.42578125" style="23"/>
    <col min="6913" max="6913" width="35.5703125" style="23" customWidth="1"/>
    <col min="6914" max="6914" width="11.7109375" style="23" bestFit="1" customWidth="1"/>
    <col min="6915" max="6915" width="17.28515625" style="23" customWidth="1"/>
    <col min="6916" max="6916" width="13.140625" style="23" bestFit="1" customWidth="1"/>
    <col min="6917" max="6917" width="14.28515625" style="23" customWidth="1"/>
    <col min="6918" max="6918" width="12.85546875" style="23" bestFit="1" customWidth="1"/>
    <col min="6919" max="6919" width="14.5703125" style="23" customWidth="1"/>
    <col min="6920" max="6920" width="13.140625" style="23" bestFit="1" customWidth="1"/>
    <col min="6921" max="6921" width="12.85546875" style="23" bestFit="1" customWidth="1"/>
    <col min="6922" max="6922" width="12.5703125" style="23" customWidth="1"/>
    <col min="6923" max="6923" width="13.140625" style="23" customWidth="1"/>
    <col min="6924" max="6924" width="13.85546875" style="23" customWidth="1"/>
    <col min="6925" max="7168" width="11.42578125" style="23"/>
    <col min="7169" max="7169" width="35.5703125" style="23" customWidth="1"/>
    <col min="7170" max="7170" width="11.7109375" style="23" bestFit="1" customWidth="1"/>
    <col min="7171" max="7171" width="17.28515625" style="23" customWidth="1"/>
    <col min="7172" max="7172" width="13.140625" style="23" bestFit="1" customWidth="1"/>
    <col min="7173" max="7173" width="14.28515625" style="23" customWidth="1"/>
    <col min="7174" max="7174" width="12.85546875" style="23" bestFit="1" customWidth="1"/>
    <col min="7175" max="7175" width="14.5703125" style="23" customWidth="1"/>
    <col min="7176" max="7176" width="13.140625" style="23" bestFit="1" customWidth="1"/>
    <col min="7177" max="7177" width="12.85546875" style="23" bestFit="1" customWidth="1"/>
    <col min="7178" max="7178" width="12.5703125" style="23" customWidth="1"/>
    <col min="7179" max="7179" width="13.140625" style="23" customWidth="1"/>
    <col min="7180" max="7180" width="13.85546875" style="23" customWidth="1"/>
    <col min="7181" max="7424" width="11.42578125" style="23"/>
    <col min="7425" max="7425" width="35.5703125" style="23" customWidth="1"/>
    <col min="7426" max="7426" width="11.7109375" style="23" bestFit="1" customWidth="1"/>
    <col min="7427" max="7427" width="17.28515625" style="23" customWidth="1"/>
    <col min="7428" max="7428" width="13.140625" style="23" bestFit="1" customWidth="1"/>
    <col min="7429" max="7429" width="14.28515625" style="23" customWidth="1"/>
    <col min="7430" max="7430" width="12.85546875" style="23" bestFit="1" customWidth="1"/>
    <col min="7431" max="7431" width="14.5703125" style="23" customWidth="1"/>
    <col min="7432" max="7432" width="13.140625" style="23" bestFit="1" customWidth="1"/>
    <col min="7433" max="7433" width="12.85546875" style="23" bestFit="1" customWidth="1"/>
    <col min="7434" max="7434" width="12.5703125" style="23" customWidth="1"/>
    <col min="7435" max="7435" width="13.140625" style="23" customWidth="1"/>
    <col min="7436" max="7436" width="13.85546875" style="23" customWidth="1"/>
    <col min="7437" max="7680" width="11.42578125" style="23"/>
    <col min="7681" max="7681" width="35.5703125" style="23" customWidth="1"/>
    <col min="7682" max="7682" width="11.7109375" style="23" bestFit="1" customWidth="1"/>
    <col min="7683" max="7683" width="17.28515625" style="23" customWidth="1"/>
    <col min="7684" max="7684" width="13.140625" style="23" bestFit="1" customWidth="1"/>
    <col min="7685" max="7685" width="14.28515625" style="23" customWidth="1"/>
    <col min="7686" max="7686" width="12.85546875" style="23" bestFit="1" customWidth="1"/>
    <col min="7687" max="7687" width="14.5703125" style="23" customWidth="1"/>
    <col min="7688" max="7688" width="13.140625" style="23" bestFit="1" customWidth="1"/>
    <col min="7689" max="7689" width="12.85546875" style="23" bestFit="1" customWidth="1"/>
    <col min="7690" max="7690" width="12.5703125" style="23" customWidth="1"/>
    <col min="7691" max="7691" width="13.140625" style="23" customWidth="1"/>
    <col min="7692" max="7692" width="13.85546875" style="23" customWidth="1"/>
    <col min="7693" max="7936" width="11.42578125" style="23"/>
    <col min="7937" max="7937" width="35.5703125" style="23" customWidth="1"/>
    <col min="7938" max="7938" width="11.7109375" style="23" bestFit="1" customWidth="1"/>
    <col min="7939" max="7939" width="17.28515625" style="23" customWidth="1"/>
    <col min="7940" max="7940" width="13.140625" style="23" bestFit="1" customWidth="1"/>
    <col min="7941" max="7941" width="14.28515625" style="23" customWidth="1"/>
    <col min="7942" max="7942" width="12.85546875" style="23" bestFit="1" customWidth="1"/>
    <col min="7943" max="7943" width="14.5703125" style="23" customWidth="1"/>
    <col min="7944" max="7944" width="13.140625" style="23" bestFit="1" customWidth="1"/>
    <col min="7945" max="7945" width="12.85546875" style="23" bestFit="1" customWidth="1"/>
    <col min="7946" max="7946" width="12.5703125" style="23" customWidth="1"/>
    <col min="7947" max="7947" width="13.140625" style="23" customWidth="1"/>
    <col min="7948" max="7948" width="13.85546875" style="23" customWidth="1"/>
    <col min="7949" max="8192" width="11.42578125" style="23"/>
    <col min="8193" max="8193" width="35.5703125" style="23" customWidth="1"/>
    <col min="8194" max="8194" width="11.7109375" style="23" bestFit="1" customWidth="1"/>
    <col min="8195" max="8195" width="17.28515625" style="23" customWidth="1"/>
    <col min="8196" max="8196" width="13.140625" style="23" bestFit="1" customWidth="1"/>
    <col min="8197" max="8197" width="14.28515625" style="23" customWidth="1"/>
    <col min="8198" max="8198" width="12.85546875" style="23" bestFit="1" customWidth="1"/>
    <col min="8199" max="8199" width="14.5703125" style="23" customWidth="1"/>
    <col min="8200" max="8200" width="13.140625" style="23" bestFit="1" customWidth="1"/>
    <col min="8201" max="8201" width="12.85546875" style="23" bestFit="1" customWidth="1"/>
    <col min="8202" max="8202" width="12.5703125" style="23" customWidth="1"/>
    <col min="8203" max="8203" width="13.140625" style="23" customWidth="1"/>
    <col min="8204" max="8204" width="13.85546875" style="23" customWidth="1"/>
    <col min="8205" max="8448" width="11.42578125" style="23"/>
    <col min="8449" max="8449" width="35.5703125" style="23" customWidth="1"/>
    <col min="8450" max="8450" width="11.7109375" style="23" bestFit="1" customWidth="1"/>
    <col min="8451" max="8451" width="17.28515625" style="23" customWidth="1"/>
    <col min="8452" max="8452" width="13.140625" style="23" bestFit="1" customWidth="1"/>
    <col min="8453" max="8453" width="14.28515625" style="23" customWidth="1"/>
    <col min="8454" max="8454" width="12.85546875" style="23" bestFit="1" customWidth="1"/>
    <col min="8455" max="8455" width="14.5703125" style="23" customWidth="1"/>
    <col min="8456" max="8456" width="13.140625" style="23" bestFit="1" customWidth="1"/>
    <col min="8457" max="8457" width="12.85546875" style="23" bestFit="1" customWidth="1"/>
    <col min="8458" max="8458" width="12.5703125" style="23" customWidth="1"/>
    <col min="8459" max="8459" width="13.140625" style="23" customWidth="1"/>
    <col min="8460" max="8460" width="13.85546875" style="23" customWidth="1"/>
    <col min="8461" max="8704" width="11.42578125" style="23"/>
    <col min="8705" max="8705" width="35.5703125" style="23" customWidth="1"/>
    <col min="8706" max="8706" width="11.7109375" style="23" bestFit="1" customWidth="1"/>
    <col min="8707" max="8707" width="17.28515625" style="23" customWidth="1"/>
    <col min="8708" max="8708" width="13.140625" style="23" bestFit="1" customWidth="1"/>
    <col min="8709" max="8709" width="14.28515625" style="23" customWidth="1"/>
    <col min="8710" max="8710" width="12.85546875" style="23" bestFit="1" customWidth="1"/>
    <col min="8711" max="8711" width="14.5703125" style="23" customWidth="1"/>
    <col min="8712" max="8712" width="13.140625" style="23" bestFit="1" customWidth="1"/>
    <col min="8713" max="8713" width="12.85546875" style="23" bestFit="1" customWidth="1"/>
    <col min="8714" max="8714" width="12.5703125" style="23" customWidth="1"/>
    <col min="8715" max="8715" width="13.140625" style="23" customWidth="1"/>
    <col min="8716" max="8716" width="13.85546875" style="23" customWidth="1"/>
    <col min="8717" max="8960" width="11.42578125" style="23"/>
    <col min="8961" max="8961" width="35.5703125" style="23" customWidth="1"/>
    <col min="8962" max="8962" width="11.7109375" style="23" bestFit="1" customWidth="1"/>
    <col min="8963" max="8963" width="17.28515625" style="23" customWidth="1"/>
    <col min="8964" max="8964" width="13.140625" style="23" bestFit="1" customWidth="1"/>
    <col min="8965" max="8965" width="14.28515625" style="23" customWidth="1"/>
    <col min="8966" max="8966" width="12.85546875" style="23" bestFit="1" customWidth="1"/>
    <col min="8967" max="8967" width="14.5703125" style="23" customWidth="1"/>
    <col min="8968" max="8968" width="13.140625" style="23" bestFit="1" customWidth="1"/>
    <col min="8969" max="8969" width="12.85546875" style="23" bestFit="1" customWidth="1"/>
    <col min="8970" max="8970" width="12.5703125" style="23" customWidth="1"/>
    <col min="8971" max="8971" width="13.140625" style="23" customWidth="1"/>
    <col min="8972" max="8972" width="13.85546875" style="23" customWidth="1"/>
    <col min="8973" max="9216" width="11.42578125" style="23"/>
    <col min="9217" max="9217" width="35.5703125" style="23" customWidth="1"/>
    <col min="9218" max="9218" width="11.7109375" style="23" bestFit="1" customWidth="1"/>
    <col min="9219" max="9219" width="17.28515625" style="23" customWidth="1"/>
    <col min="9220" max="9220" width="13.140625" style="23" bestFit="1" customWidth="1"/>
    <col min="9221" max="9221" width="14.28515625" style="23" customWidth="1"/>
    <col min="9222" max="9222" width="12.85546875" style="23" bestFit="1" customWidth="1"/>
    <col min="9223" max="9223" width="14.5703125" style="23" customWidth="1"/>
    <col min="9224" max="9224" width="13.140625" style="23" bestFit="1" customWidth="1"/>
    <col min="9225" max="9225" width="12.85546875" style="23" bestFit="1" customWidth="1"/>
    <col min="9226" max="9226" width="12.5703125" style="23" customWidth="1"/>
    <col min="9227" max="9227" width="13.140625" style="23" customWidth="1"/>
    <col min="9228" max="9228" width="13.85546875" style="23" customWidth="1"/>
    <col min="9229" max="9472" width="11.42578125" style="23"/>
    <col min="9473" max="9473" width="35.5703125" style="23" customWidth="1"/>
    <col min="9474" max="9474" width="11.7109375" style="23" bestFit="1" customWidth="1"/>
    <col min="9475" max="9475" width="17.28515625" style="23" customWidth="1"/>
    <col min="9476" max="9476" width="13.140625" style="23" bestFit="1" customWidth="1"/>
    <col min="9477" max="9477" width="14.28515625" style="23" customWidth="1"/>
    <col min="9478" max="9478" width="12.85546875" style="23" bestFit="1" customWidth="1"/>
    <col min="9479" max="9479" width="14.5703125" style="23" customWidth="1"/>
    <col min="9480" max="9480" width="13.140625" style="23" bestFit="1" customWidth="1"/>
    <col min="9481" max="9481" width="12.85546875" style="23" bestFit="1" customWidth="1"/>
    <col min="9482" max="9482" width="12.5703125" style="23" customWidth="1"/>
    <col min="9483" max="9483" width="13.140625" style="23" customWidth="1"/>
    <col min="9484" max="9484" width="13.85546875" style="23" customWidth="1"/>
    <col min="9485" max="9728" width="11.42578125" style="23"/>
    <col min="9729" max="9729" width="35.5703125" style="23" customWidth="1"/>
    <col min="9730" max="9730" width="11.7109375" style="23" bestFit="1" customWidth="1"/>
    <col min="9731" max="9731" width="17.28515625" style="23" customWidth="1"/>
    <col min="9732" max="9732" width="13.140625" style="23" bestFit="1" customWidth="1"/>
    <col min="9733" max="9733" width="14.28515625" style="23" customWidth="1"/>
    <col min="9734" max="9734" width="12.85546875" style="23" bestFit="1" customWidth="1"/>
    <col min="9735" max="9735" width="14.5703125" style="23" customWidth="1"/>
    <col min="9736" max="9736" width="13.140625" style="23" bestFit="1" customWidth="1"/>
    <col min="9737" max="9737" width="12.85546875" style="23" bestFit="1" customWidth="1"/>
    <col min="9738" max="9738" width="12.5703125" style="23" customWidth="1"/>
    <col min="9739" max="9739" width="13.140625" style="23" customWidth="1"/>
    <col min="9740" max="9740" width="13.85546875" style="23" customWidth="1"/>
    <col min="9741" max="9984" width="11.42578125" style="23"/>
    <col min="9985" max="9985" width="35.5703125" style="23" customWidth="1"/>
    <col min="9986" max="9986" width="11.7109375" style="23" bestFit="1" customWidth="1"/>
    <col min="9987" max="9987" width="17.28515625" style="23" customWidth="1"/>
    <col min="9988" max="9988" width="13.140625" style="23" bestFit="1" customWidth="1"/>
    <col min="9989" max="9989" width="14.28515625" style="23" customWidth="1"/>
    <col min="9990" max="9990" width="12.85546875" style="23" bestFit="1" customWidth="1"/>
    <col min="9991" max="9991" width="14.5703125" style="23" customWidth="1"/>
    <col min="9992" max="9992" width="13.140625" style="23" bestFit="1" customWidth="1"/>
    <col min="9993" max="9993" width="12.85546875" style="23" bestFit="1" customWidth="1"/>
    <col min="9994" max="9994" width="12.5703125" style="23" customWidth="1"/>
    <col min="9995" max="9995" width="13.140625" style="23" customWidth="1"/>
    <col min="9996" max="9996" width="13.85546875" style="23" customWidth="1"/>
    <col min="9997" max="10240" width="11.42578125" style="23"/>
    <col min="10241" max="10241" width="35.5703125" style="23" customWidth="1"/>
    <col min="10242" max="10242" width="11.7109375" style="23" bestFit="1" customWidth="1"/>
    <col min="10243" max="10243" width="17.28515625" style="23" customWidth="1"/>
    <col min="10244" max="10244" width="13.140625" style="23" bestFit="1" customWidth="1"/>
    <col min="10245" max="10245" width="14.28515625" style="23" customWidth="1"/>
    <col min="10246" max="10246" width="12.85546875" style="23" bestFit="1" customWidth="1"/>
    <col min="10247" max="10247" width="14.5703125" style="23" customWidth="1"/>
    <col min="10248" max="10248" width="13.140625" style="23" bestFit="1" customWidth="1"/>
    <col min="10249" max="10249" width="12.85546875" style="23" bestFit="1" customWidth="1"/>
    <col min="10250" max="10250" width="12.5703125" style="23" customWidth="1"/>
    <col min="10251" max="10251" width="13.140625" style="23" customWidth="1"/>
    <col min="10252" max="10252" width="13.85546875" style="23" customWidth="1"/>
    <col min="10253" max="10496" width="11.42578125" style="23"/>
    <col min="10497" max="10497" width="35.5703125" style="23" customWidth="1"/>
    <col min="10498" max="10498" width="11.7109375" style="23" bestFit="1" customWidth="1"/>
    <col min="10499" max="10499" width="17.28515625" style="23" customWidth="1"/>
    <col min="10500" max="10500" width="13.140625" style="23" bestFit="1" customWidth="1"/>
    <col min="10501" max="10501" width="14.28515625" style="23" customWidth="1"/>
    <col min="10502" max="10502" width="12.85546875" style="23" bestFit="1" customWidth="1"/>
    <col min="10503" max="10503" width="14.5703125" style="23" customWidth="1"/>
    <col min="10504" max="10504" width="13.140625" style="23" bestFit="1" customWidth="1"/>
    <col min="10505" max="10505" width="12.85546875" style="23" bestFit="1" customWidth="1"/>
    <col min="10506" max="10506" width="12.5703125" style="23" customWidth="1"/>
    <col min="10507" max="10507" width="13.140625" style="23" customWidth="1"/>
    <col min="10508" max="10508" width="13.85546875" style="23" customWidth="1"/>
    <col min="10509" max="10752" width="11.42578125" style="23"/>
    <col min="10753" max="10753" width="35.5703125" style="23" customWidth="1"/>
    <col min="10754" max="10754" width="11.7109375" style="23" bestFit="1" customWidth="1"/>
    <col min="10755" max="10755" width="17.28515625" style="23" customWidth="1"/>
    <col min="10756" max="10756" width="13.140625" style="23" bestFit="1" customWidth="1"/>
    <col min="10757" max="10757" width="14.28515625" style="23" customWidth="1"/>
    <col min="10758" max="10758" width="12.85546875" style="23" bestFit="1" customWidth="1"/>
    <col min="10759" max="10759" width="14.5703125" style="23" customWidth="1"/>
    <col min="10760" max="10760" width="13.140625" style="23" bestFit="1" customWidth="1"/>
    <col min="10761" max="10761" width="12.85546875" style="23" bestFit="1" customWidth="1"/>
    <col min="10762" max="10762" width="12.5703125" style="23" customWidth="1"/>
    <col min="10763" max="10763" width="13.140625" style="23" customWidth="1"/>
    <col min="10764" max="10764" width="13.85546875" style="23" customWidth="1"/>
    <col min="10765" max="11008" width="11.42578125" style="23"/>
    <col min="11009" max="11009" width="35.5703125" style="23" customWidth="1"/>
    <col min="11010" max="11010" width="11.7109375" style="23" bestFit="1" customWidth="1"/>
    <col min="11011" max="11011" width="17.28515625" style="23" customWidth="1"/>
    <col min="11012" max="11012" width="13.140625" style="23" bestFit="1" customWidth="1"/>
    <col min="11013" max="11013" width="14.28515625" style="23" customWidth="1"/>
    <col min="11014" max="11014" width="12.85546875" style="23" bestFit="1" customWidth="1"/>
    <col min="11015" max="11015" width="14.5703125" style="23" customWidth="1"/>
    <col min="11016" max="11016" width="13.140625" style="23" bestFit="1" customWidth="1"/>
    <col min="11017" max="11017" width="12.85546875" style="23" bestFit="1" customWidth="1"/>
    <col min="11018" max="11018" width="12.5703125" style="23" customWidth="1"/>
    <col min="11019" max="11019" width="13.140625" style="23" customWidth="1"/>
    <col min="11020" max="11020" width="13.85546875" style="23" customWidth="1"/>
    <col min="11021" max="11264" width="11.42578125" style="23"/>
    <col min="11265" max="11265" width="35.5703125" style="23" customWidth="1"/>
    <col min="11266" max="11266" width="11.7109375" style="23" bestFit="1" customWidth="1"/>
    <col min="11267" max="11267" width="17.28515625" style="23" customWidth="1"/>
    <col min="11268" max="11268" width="13.140625" style="23" bestFit="1" customWidth="1"/>
    <col min="11269" max="11269" width="14.28515625" style="23" customWidth="1"/>
    <col min="11270" max="11270" width="12.85546875" style="23" bestFit="1" customWidth="1"/>
    <col min="11271" max="11271" width="14.5703125" style="23" customWidth="1"/>
    <col min="11272" max="11272" width="13.140625" style="23" bestFit="1" customWidth="1"/>
    <col min="11273" max="11273" width="12.85546875" style="23" bestFit="1" customWidth="1"/>
    <col min="11274" max="11274" width="12.5703125" style="23" customWidth="1"/>
    <col min="11275" max="11275" width="13.140625" style="23" customWidth="1"/>
    <col min="11276" max="11276" width="13.85546875" style="23" customWidth="1"/>
    <col min="11277" max="11520" width="11.42578125" style="23"/>
    <col min="11521" max="11521" width="35.5703125" style="23" customWidth="1"/>
    <col min="11522" max="11522" width="11.7109375" style="23" bestFit="1" customWidth="1"/>
    <col min="11523" max="11523" width="17.28515625" style="23" customWidth="1"/>
    <col min="11524" max="11524" width="13.140625" style="23" bestFit="1" customWidth="1"/>
    <col min="11525" max="11525" width="14.28515625" style="23" customWidth="1"/>
    <col min="11526" max="11526" width="12.85546875" style="23" bestFit="1" customWidth="1"/>
    <col min="11527" max="11527" width="14.5703125" style="23" customWidth="1"/>
    <col min="11528" max="11528" width="13.140625" style="23" bestFit="1" customWidth="1"/>
    <col min="11529" max="11529" width="12.85546875" style="23" bestFit="1" customWidth="1"/>
    <col min="11530" max="11530" width="12.5703125" style="23" customWidth="1"/>
    <col min="11531" max="11531" width="13.140625" style="23" customWidth="1"/>
    <col min="11532" max="11532" width="13.85546875" style="23" customWidth="1"/>
    <col min="11533" max="11776" width="11.42578125" style="23"/>
    <col min="11777" max="11777" width="35.5703125" style="23" customWidth="1"/>
    <col min="11778" max="11778" width="11.7109375" style="23" bestFit="1" customWidth="1"/>
    <col min="11779" max="11779" width="17.28515625" style="23" customWidth="1"/>
    <col min="11780" max="11780" width="13.140625" style="23" bestFit="1" customWidth="1"/>
    <col min="11781" max="11781" width="14.28515625" style="23" customWidth="1"/>
    <col min="11782" max="11782" width="12.85546875" style="23" bestFit="1" customWidth="1"/>
    <col min="11783" max="11783" width="14.5703125" style="23" customWidth="1"/>
    <col min="11784" max="11784" width="13.140625" style="23" bestFit="1" customWidth="1"/>
    <col min="11785" max="11785" width="12.85546875" style="23" bestFit="1" customWidth="1"/>
    <col min="11786" max="11786" width="12.5703125" style="23" customWidth="1"/>
    <col min="11787" max="11787" width="13.140625" style="23" customWidth="1"/>
    <col min="11788" max="11788" width="13.85546875" style="23" customWidth="1"/>
    <col min="11789" max="12032" width="11.42578125" style="23"/>
    <col min="12033" max="12033" width="35.5703125" style="23" customWidth="1"/>
    <col min="12034" max="12034" width="11.7109375" style="23" bestFit="1" customWidth="1"/>
    <col min="12035" max="12035" width="17.28515625" style="23" customWidth="1"/>
    <col min="12036" max="12036" width="13.140625" style="23" bestFit="1" customWidth="1"/>
    <col min="12037" max="12037" width="14.28515625" style="23" customWidth="1"/>
    <col min="12038" max="12038" width="12.85546875" style="23" bestFit="1" customWidth="1"/>
    <col min="12039" max="12039" width="14.5703125" style="23" customWidth="1"/>
    <col min="12040" max="12040" width="13.140625" style="23" bestFit="1" customWidth="1"/>
    <col min="12041" max="12041" width="12.85546875" style="23" bestFit="1" customWidth="1"/>
    <col min="12042" max="12042" width="12.5703125" style="23" customWidth="1"/>
    <col min="12043" max="12043" width="13.140625" style="23" customWidth="1"/>
    <col min="12044" max="12044" width="13.85546875" style="23" customWidth="1"/>
    <col min="12045" max="12288" width="11.42578125" style="23"/>
    <col min="12289" max="12289" width="35.5703125" style="23" customWidth="1"/>
    <col min="12290" max="12290" width="11.7109375" style="23" bestFit="1" customWidth="1"/>
    <col min="12291" max="12291" width="17.28515625" style="23" customWidth="1"/>
    <col min="12292" max="12292" width="13.140625" style="23" bestFit="1" customWidth="1"/>
    <col min="12293" max="12293" width="14.28515625" style="23" customWidth="1"/>
    <col min="12294" max="12294" width="12.85546875" style="23" bestFit="1" customWidth="1"/>
    <col min="12295" max="12295" width="14.5703125" style="23" customWidth="1"/>
    <col min="12296" max="12296" width="13.140625" style="23" bestFit="1" customWidth="1"/>
    <col min="12297" max="12297" width="12.85546875" style="23" bestFit="1" customWidth="1"/>
    <col min="12298" max="12298" width="12.5703125" style="23" customWidth="1"/>
    <col min="12299" max="12299" width="13.140625" style="23" customWidth="1"/>
    <col min="12300" max="12300" width="13.85546875" style="23" customWidth="1"/>
    <col min="12301" max="12544" width="11.42578125" style="23"/>
    <col min="12545" max="12545" width="35.5703125" style="23" customWidth="1"/>
    <col min="12546" max="12546" width="11.7109375" style="23" bestFit="1" customWidth="1"/>
    <col min="12547" max="12547" width="17.28515625" style="23" customWidth="1"/>
    <col min="12548" max="12548" width="13.140625" style="23" bestFit="1" customWidth="1"/>
    <col min="12549" max="12549" width="14.28515625" style="23" customWidth="1"/>
    <col min="12550" max="12550" width="12.85546875" style="23" bestFit="1" customWidth="1"/>
    <col min="12551" max="12551" width="14.5703125" style="23" customWidth="1"/>
    <col min="12552" max="12552" width="13.140625" style="23" bestFit="1" customWidth="1"/>
    <col min="12553" max="12553" width="12.85546875" style="23" bestFit="1" customWidth="1"/>
    <col min="12554" max="12554" width="12.5703125" style="23" customWidth="1"/>
    <col min="12555" max="12555" width="13.140625" style="23" customWidth="1"/>
    <col min="12556" max="12556" width="13.85546875" style="23" customWidth="1"/>
    <col min="12557" max="12800" width="11.42578125" style="23"/>
    <col min="12801" max="12801" width="35.5703125" style="23" customWidth="1"/>
    <col min="12802" max="12802" width="11.7109375" style="23" bestFit="1" customWidth="1"/>
    <col min="12803" max="12803" width="17.28515625" style="23" customWidth="1"/>
    <col min="12804" max="12804" width="13.140625" style="23" bestFit="1" customWidth="1"/>
    <col min="12805" max="12805" width="14.28515625" style="23" customWidth="1"/>
    <col min="12806" max="12806" width="12.85546875" style="23" bestFit="1" customWidth="1"/>
    <col min="12807" max="12807" width="14.5703125" style="23" customWidth="1"/>
    <col min="12808" max="12808" width="13.140625" style="23" bestFit="1" customWidth="1"/>
    <col min="12809" max="12809" width="12.85546875" style="23" bestFit="1" customWidth="1"/>
    <col min="12810" max="12810" width="12.5703125" style="23" customWidth="1"/>
    <col min="12811" max="12811" width="13.140625" style="23" customWidth="1"/>
    <col min="12812" max="12812" width="13.85546875" style="23" customWidth="1"/>
    <col min="12813" max="13056" width="11.42578125" style="23"/>
    <col min="13057" max="13057" width="35.5703125" style="23" customWidth="1"/>
    <col min="13058" max="13058" width="11.7109375" style="23" bestFit="1" customWidth="1"/>
    <col min="13059" max="13059" width="17.28515625" style="23" customWidth="1"/>
    <col min="13060" max="13060" width="13.140625" style="23" bestFit="1" customWidth="1"/>
    <col min="13061" max="13061" width="14.28515625" style="23" customWidth="1"/>
    <col min="13062" max="13062" width="12.85546875" style="23" bestFit="1" customWidth="1"/>
    <col min="13063" max="13063" width="14.5703125" style="23" customWidth="1"/>
    <col min="13064" max="13064" width="13.140625" style="23" bestFit="1" customWidth="1"/>
    <col min="13065" max="13065" width="12.85546875" style="23" bestFit="1" customWidth="1"/>
    <col min="13066" max="13066" width="12.5703125" style="23" customWidth="1"/>
    <col min="13067" max="13067" width="13.140625" style="23" customWidth="1"/>
    <col min="13068" max="13068" width="13.85546875" style="23" customWidth="1"/>
    <col min="13069" max="13312" width="11.42578125" style="23"/>
    <col min="13313" max="13313" width="35.5703125" style="23" customWidth="1"/>
    <col min="13314" max="13314" width="11.7109375" style="23" bestFit="1" customWidth="1"/>
    <col min="13315" max="13315" width="17.28515625" style="23" customWidth="1"/>
    <col min="13316" max="13316" width="13.140625" style="23" bestFit="1" customWidth="1"/>
    <col min="13317" max="13317" width="14.28515625" style="23" customWidth="1"/>
    <col min="13318" max="13318" width="12.85546875" style="23" bestFit="1" customWidth="1"/>
    <col min="13319" max="13319" width="14.5703125" style="23" customWidth="1"/>
    <col min="13320" max="13320" width="13.140625" style="23" bestFit="1" customWidth="1"/>
    <col min="13321" max="13321" width="12.85546875" style="23" bestFit="1" customWidth="1"/>
    <col min="13322" max="13322" width="12.5703125" style="23" customWidth="1"/>
    <col min="13323" max="13323" width="13.140625" style="23" customWidth="1"/>
    <col min="13324" max="13324" width="13.85546875" style="23" customWidth="1"/>
    <col min="13325" max="13568" width="11.42578125" style="23"/>
    <col min="13569" max="13569" width="35.5703125" style="23" customWidth="1"/>
    <col min="13570" max="13570" width="11.7109375" style="23" bestFit="1" customWidth="1"/>
    <col min="13571" max="13571" width="17.28515625" style="23" customWidth="1"/>
    <col min="13572" max="13572" width="13.140625" style="23" bestFit="1" customWidth="1"/>
    <col min="13573" max="13573" width="14.28515625" style="23" customWidth="1"/>
    <col min="13574" max="13574" width="12.85546875" style="23" bestFit="1" customWidth="1"/>
    <col min="13575" max="13575" width="14.5703125" style="23" customWidth="1"/>
    <col min="13576" max="13576" width="13.140625" style="23" bestFit="1" customWidth="1"/>
    <col min="13577" max="13577" width="12.85546875" style="23" bestFit="1" customWidth="1"/>
    <col min="13578" max="13578" width="12.5703125" style="23" customWidth="1"/>
    <col min="13579" max="13579" width="13.140625" style="23" customWidth="1"/>
    <col min="13580" max="13580" width="13.85546875" style="23" customWidth="1"/>
    <col min="13581" max="13824" width="11.42578125" style="23"/>
    <col min="13825" max="13825" width="35.5703125" style="23" customWidth="1"/>
    <col min="13826" max="13826" width="11.7109375" style="23" bestFit="1" customWidth="1"/>
    <col min="13827" max="13827" width="17.28515625" style="23" customWidth="1"/>
    <col min="13828" max="13828" width="13.140625" style="23" bestFit="1" customWidth="1"/>
    <col min="13829" max="13829" width="14.28515625" style="23" customWidth="1"/>
    <col min="13830" max="13830" width="12.85546875" style="23" bestFit="1" customWidth="1"/>
    <col min="13831" max="13831" width="14.5703125" style="23" customWidth="1"/>
    <col min="13832" max="13832" width="13.140625" style="23" bestFit="1" customWidth="1"/>
    <col min="13833" max="13833" width="12.85546875" style="23" bestFit="1" customWidth="1"/>
    <col min="13834" max="13834" width="12.5703125" style="23" customWidth="1"/>
    <col min="13835" max="13835" width="13.140625" style="23" customWidth="1"/>
    <col min="13836" max="13836" width="13.85546875" style="23" customWidth="1"/>
    <col min="13837" max="14080" width="11.42578125" style="23"/>
    <col min="14081" max="14081" width="35.5703125" style="23" customWidth="1"/>
    <col min="14082" max="14082" width="11.7109375" style="23" bestFit="1" customWidth="1"/>
    <col min="14083" max="14083" width="17.28515625" style="23" customWidth="1"/>
    <col min="14084" max="14084" width="13.140625" style="23" bestFit="1" customWidth="1"/>
    <col min="14085" max="14085" width="14.28515625" style="23" customWidth="1"/>
    <col min="14086" max="14086" width="12.85546875" style="23" bestFit="1" customWidth="1"/>
    <col min="14087" max="14087" width="14.5703125" style="23" customWidth="1"/>
    <col min="14088" max="14088" width="13.140625" style="23" bestFit="1" customWidth="1"/>
    <col min="14089" max="14089" width="12.85546875" style="23" bestFit="1" customWidth="1"/>
    <col min="14090" max="14090" width="12.5703125" style="23" customWidth="1"/>
    <col min="14091" max="14091" width="13.140625" style="23" customWidth="1"/>
    <col min="14092" max="14092" width="13.85546875" style="23" customWidth="1"/>
    <col min="14093" max="14336" width="11.42578125" style="23"/>
    <col min="14337" max="14337" width="35.5703125" style="23" customWidth="1"/>
    <col min="14338" max="14338" width="11.7109375" style="23" bestFit="1" customWidth="1"/>
    <col min="14339" max="14339" width="17.28515625" style="23" customWidth="1"/>
    <col min="14340" max="14340" width="13.140625" style="23" bestFit="1" customWidth="1"/>
    <col min="14341" max="14341" width="14.28515625" style="23" customWidth="1"/>
    <col min="14342" max="14342" width="12.85546875" style="23" bestFit="1" customWidth="1"/>
    <col min="14343" max="14343" width="14.5703125" style="23" customWidth="1"/>
    <col min="14344" max="14344" width="13.140625" style="23" bestFit="1" customWidth="1"/>
    <col min="14345" max="14345" width="12.85546875" style="23" bestFit="1" customWidth="1"/>
    <col min="14346" max="14346" width="12.5703125" style="23" customWidth="1"/>
    <col min="14347" max="14347" width="13.140625" style="23" customWidth="1"/>
    <col min="14348" max="14348" width="13.85546875" style="23" customWidth="1"/>
    <col min="14349" max="14592" width="11.42578125" style="23"/>
    <col min="14593" max="14593" width="35.5703125" style="23" customWidth="1"/>
    <col min="14594" max="14594" width="11.7109375" style="23" bestFit="1" customWidth="1"/>
    <col min="14595" max="14595" width="17.28515625" style="23" customWidth="1"/>
    <col min="14596" max="14596" width="13.140625" style="23" bestFit="1" customWidth="1"/>
    <col min="14597" max="14597" width="14.28515625" style="23" customWidth="1"/>
    <col min="14598" max="14598" width="12.85546875" style="23" bestFit="1" customWidth="1"/>
    <col min="14599" max="14599" width="14.5703125" style="23" customWidth="1"/>
    <col min="14600" max="14600" width="13.140625" style="23" bestFit="1" customWidth="1"/>
    <col min="14601" max="14601" width="12.85546875" style="23" bestFit="1" customWidth="1"/>
    <col min="14602" max="14602" width="12.5703125" style="23" customWidth="1"/>
    <col min="14603" max="14603" width="13.140625" style="23" customWidth="1"/>
    <col min="14604" max="14604" width="13.85546875" style="23" customWidth="1"/>
    <col min="14605" max="14848" width="11.42578125" style="23"/>
    <col min="14849" max="14849" width="35.5703125" style="23" customWidth="1"/>
    <col min="14850" max="14850" width="11.7109375" style="23" bestFit="1" customWidth="1"/>
    <col min="14851" max="14851" width="17.28515625" style="23" customWidth="1"/>
    <col min="14852" max="14852" width="13.140625" style="23" bestFit="1" customWidth="1"/>
    <col min="14853" max="14853" width="14.28515625" style="23" customWidth="1"/>
    <col min="14854" max="14854" width="12.85546875" style="23" bestFit="1" customWidth="1"/>
    <col min="14855" max="14855" width="14.5703125" style="23" customWidth="1"/>
    <col min="14856" max="14856" width="13.140625" style="23" bestFit="1" customWidth="1"/>
    <col min="14857" max="14857" width="12.85546875" style="23" bestFit="1" customWidth="1"/>
    <col min="14858" max="14858" width="12.5703125" style="23" customWidth="1"/>
    <col min="14859" max="14859" width="13.140625" style="23" customWidth="1"/>
    <col min="14860" max="14860" width="13.85546875" style="23" customWidth="1"/>
    <col min="14861" max="15104" width="11.42578125" style="23"/>
    <col min="15105" max="15105" width="35.5703125" style="23" customWidth="1"/>
    <col min="15106" max="15106" width="11.7109375" style="23" bestFit="1" customWidth="1"/>
    <col min="15107" max="15107" width="17.28515625" style="23" customWidth="1"/>
    <col min="15108" max="15108" width="13.140625" style="23" bestFit="1" customWidth="1"/>
    <col min="15109" max="15109" width="14.28515625" style="23" customWidth="1"/>
    <col min="15110" max="15110" width="12.85546875" style="23" bestFit="1" customWidth="1"/>
    <col min="15111" max="15111" width="14.5703125" style="23" customWidth="1"/>
    <col min="15112" max="15112" width="13.140625" style="23" bestFit="1" customWidth="1"/>
    <col min="15113" max="15113" width="12.85546875" style="23" bestFit="1" customWidth="1"/>
    <col min="15114" max="15114" width="12.5703125" style="23" customWidth="1"/>
    <col min="15115" max="15115" width="13.140625" style="23" customWidth="1"/>
    <col min="15116" max="15116" width="13.85546875" style="23" customWidth="1"/>
    <col min="15117" max="15360" width="11.42578125" style="23"/>
    <col min="15361" max="15361" width="35.5703125" style="23" customWidth="1"/>
    <col min="15362" max="15362" width="11.7109375" style="23" bestFit="1" customWidth="1"/>
    <col min="15363" max="15363" width="17.28515625" style="23" customWidth="1"/>
    <col min="15364" max="15364" width="13.140625" style="23" bestFit="1" customWidth="1"/>
    <col min="15365" max="15365" width="14.28515625" style="23" customWidth="1"/>
    <col min="15366" max="15366" width="12.85546875" style="23" bestFit="1" customWidth="1"/>
    <col min="15367" max="15367" width="14.5703125" style="23" customWidth="1"/>
    <col min="15368" max="15368" width="13.140625" style="23" bestFit="1" customWidth="1"/>
    <col min="15369" max="15369" width="12.85546875" style="23" bestFit="1" customWidth="1"/>
    <col min="15370" max="15370" width="12.5703125" style="23" customWidth="1"/>
    <col min="15371" max="15371" width="13.140625" style="23" customWidth="1"/>
    <col min="15372" max="15372" width="13.85546875" style="23" customWidth="1"/>
    <col min="15373" max="15616" width="11.42578125" style="23"/>
    <col min="15617" max="15617" width="35.5703125" style="23" customWidth="1"/>
    <col min="15618" max="15618" width="11.7109375" style="23" bestFit="1" customWidth="1"/>
    <col min="15619" max="15619" width="17.28515625" style="23" customWidth="1"/>
    <col min="15620" max="15620" width="13.140625" style="23" bestFit="1" customWidth="1"/>
    <col min="15621" max="15621" width="14.28515625" style="23" customWidth="1"/>
    <col min="15622" max="15622" width="12.85546875" style="23" bestFit="1" customWidth="1"/>
    <col min="15623" max="15623" width="14.5703125" style="23" customWidth="1"/>
    <col min="15624" max="15624" width="13.140625" style="23" bestFit="1" customWidth="1"/>
    <col min="15625" max="15625" width="12.85546875" style="23" bestFit="1" customWidth="1"/>
    <col min="15626" max="15626" width="12.5703125" style="23" customWidth="1"/>
    <col min="15627" max="15627" width="13.140625" style="23" customWidth="1"/>
    <col min="15628" max="15628" width="13.85546875" style="23" customWidth="1"/>
    <col min="15629" max="15872" width="11.42578125" style="23"/>
    <col min="15873" max="15873" width="35.5703125" style="23" customWidth="1"/>
    <col min="15874" max="15874" width="11.7109375" style="23" bestFit="1" customWidth="1"/>
    <col min="15875" max="15875" width="17.28515625" style="23" customWidth="1"/>
    <col min="15876" max="15876" width="13.140625" style="23" bestFit="1" customWidth="1"/>
    <col min="15877" max="15877" width="14.28515625" style="23" customWidth="1"/>
    <col min="15878" max="15878" width="12.85546875" style="23" bestFit="1" customWidth="1"/>
    <col min="15879" max="15879" width="14.5703125" style="23" customWidth="1"/>
    <col min="15880" max="15880" width="13.140625" style="23" bestFit="1" customWidth="1"/>
    <col min="15881" max="15881" width="12.85546875" style="23" bestFit="1" customWidth="1"/>
    <col min="15882" max="15882" width="12.5703125" style="23" customWidth="1"/>
    <col min="15883" max="15883" width="13.140625" style="23" customWidth="1"/>
    <col min="15884" max="15884" width="13.85546875" style="23" customWidth="1"/>
    <col min="15885" max="16128" width="11.42578125" style="23"/>
    <col min="16129" max="16129" width="35.5703125" style="23" customWidth="1"/>
    <col min="16130" max="16130" width="11.7109375" style="23" bestFit="1" customWidth="1"/>
    <col min="16131" max="16131" width="17.28515625" style="23" customWidth="1"/>
    <col min="16132" max="16132" width="13.140625" style="23" bestFit="1" customWidth="1"/>
    <col min="16133" max="16133" width="14.28515625" style="23" customWidth="1"/>
    <col min="16134" max="16134" width="12.85546875" style="23" bestFit="1" customWidth="1"/>
    <col min="16135" max="16135" width="14.5703125" style="23" customWidth="1"/>
    <col min="16136" max="16136" width="13.140625" style="23" bestFit="1" customWidth="1"/>
    <col min="16137" max="16137" width="12.85546875" style="23" bestFit="1" customWidth="1"/>
    <col min="16138" max="16138" width="12.5703125" style="23" customWidth="1"/>
    <col min="16139" max="16139" width="13.140625" style="23" customWidth="1"/>
    <col min="16140" max="16140" width="13.85546875" style="23" customWidth="1"/>
    <col min="16141" max="16384" width="11.42578125" style="23"/>
  </cols>
  <sheetData>
    <row r="3" spans="1:10" ht="13.5" thickBot="1" x14ac:dyDescent="0.25"/>
    <row r="4" spans="1:10" ht="15.75" thickBot="1" x14ac:dyDescent="0.25">
      <c r="A4" s="17"/>
      <c r="B4" s="32" t="s">
        <v>216</v>
      </c>
      <c r="C4" s="33"/>
      <c r="D4" s="33"/>
      <c r="E4" s="33"/>
      <c r="F4" s="33"/>
      <c r="G4" s="33"/>
      <c r="H4" s="34"/>
      <c r="J4" s="22"/>
    </row>
    <row r="7" spans="1:10" x14ac:dyDescent="0.2">
      <c r="A7" s="777" t="s">
        <v>217</v>
      </c>
      <c r="B7" s="778"/>
      <c r="C7" s="778"/>
      <c r="D7" s="778"/>
      <c r="E7" s="778"/>
      <c r="F7" s="778"/>
      <c r="G7" s="778"/>
    </row>
    <row r="9" spans="1:10" ht="13.5" thickBot="1" x14ac:dyDescent="0.25"/>
    <row r="10" spans="1:10" ht="13.5" thickBot="1" x14ac:dyDescent="0.25">
      <c r="A10" s="77"/>
      <c r="B10" s="86" t="s">
        <v>128</v>
      </c>
      <c r="C10" s="86" t="s">
        <v>129</v>
      </c>
      <c r="D10" s="86" t="s">
        <v>13</v>
      </c>
    </row>
    <row r="11" spans="1:10" x14ac:dyDescent="0.2">
      <c r="A11" s="138" t="s">
        <v>130</v>
      </c>
      <c r="B11" s="139">
        <f>K41</f>
        <v>6169241</v>
      </c>
      <c r="C11" s="139">
        <f>K42</f>
        <v>1754416</v>
      </c>
      <c r="D11" s="140">
        <f>SUM(B11:C11)</f>
        <v>7923657</v>
      </c>
      <c r="E11" s="29"/>
    </row>
    <row r="12" spans="1:10" x14ac:dyDescent="0.2">
      <c r="A12" s="141" t="s">
        <v>131</v>
      </c>
      <c r="B12" s="142">
        <f>K44</f>
        <v>10598970</v>
      </c>
      <c r="C12" s="142">
        <f>K45</f>
        <v>2524461</v>
      </c>
      <c r="D12" s="140">
        <f>SUM(B12:C12)</f>
        <v>13123431</v>
      </c>
      <c r="E12" s="29"/>
    </row>
    <row r="13" spans="1:10" ht="13.5" thickBot="1" x14ac:dyDescent="0.25">
      <c r="A13" s="143" t="s">
        <v>3</v>
      </c>
      <c r="B13" s="144">
        <f>K47</f>
        <v>1.7180346820621857</v>
      </c>
      <c r="C13" s="144">
        <f>K48</f>
        <v>1.4389181357215164</v>
      </c>
      <c r="D13" s="602">
        <f>K46</f>
        <v>1.6562341100832607</v>
      </c>
      <c r="E13" s="118"/>
    </row>
    <row r="14" spans="1:10" x14ac:dyDescent="0.2">
      <c r="B14" s="22"/>
      <c r="C14" s="22"/>
      <c r="D14" s="22"/>
    </row>
    <row r="15" spans="1:10" ht="13.5" thickBot="1" x14ac:dyDescent="0.25"/>
    <row r="16" spans="1:10" ht="18.75" thickBot="1" x14ac:dyDescent="0.3">
      <c r="A16" s="765" t="s">
        <v>186</v>
      </c>
      <c r="B16" s="766"/>
      <c r="C16" s="766"/>
      <c r="D16" s="767"/>
      <c r="F16" s="765" t="s">
        <v>186</v>
      </c>
      <c r="G16" s="766"/>
      <c r="H16" s="766"/>
      <c r="I16" s="767"/>
    </row>
    <row r="17" spans="1:9" ht="13.5" thickBot="1" x14ac:dyDescent="0.25">
      <c r="A17" s="145"/>
      <c r="B17" s="145"/>
      <c r="C17" s="145" t="s">
        <v>29</v>
      </c>
      <c r="D17" s="145" t="s">
        <v>30</v>
      </c>
      <c r="F17" s="145"/>
      <c r="G17" s="145"/>
      <c r="H17" s="145" t="s">
        <v>34</v>
      </c>
      <c r="I17" s="145" t="s">
        <v>35</v>
      </c>
    </row>
    <row r="18" spans="1:9" x14ac:dyDescent="0.2">
      <c r="A18" s="146" t="s">
        <v>207</v>
      </c>
      <c r="B18" s="147"/>
      <c r="C18" s="148">
        <f>B11/$D$11</f>
        <v>0.77858506495170099</v>
      </c>
      <c r="D18" s="148">
        <f>C11/$D$11</f>
        <v>0.22141493504829904</v>
      </c>
      <c r="F18" s="149" t="s">
        <v>218</v>
      </c>
      <c r="G18" s="147"/>
      <c r="H18" s="148">
        <f>B12/$D$12</f>
        <v>0.80763711867727273</v>
      </c>
      <c r="I18" s="148">
        <f>C12/$D$12</f>
        <v>0.19236288132272727</v>
      </c>
    </row>
    <row r="19" spans="1:9" x14ac:dyDescent="0.2">
      <c r="A19" s="150"/>
      <c r="B19" s="150"/>
      <c r="C19" s="150"/>
      <c r="D19" s="150"/>
      <c r="F19" s="150"/>
      <c r="G19" s="150"/>
      <c r="H19" s="150"/>
      <c r="I19" s="150"/>
    </row>
    <row r="36" spans="1:11" x14ac:dyDescent="0.2">
      <c r="A36" s="777" t="s">
        <v>219</v>
      </c>
      <c r="B36" s="778"/>
      <c r="C36" s="778"/>
      <c r="D36" s="778"/>
      <c r="E36" s="778"/>
      <c r="F36" s="778"/>
      <c r="G36" s="778"/>
    </row>
    <row r="37" spans="1:11" x14ac:dyDescent="0.2">
      <c r="A37" s="151"/>
      <c r="B37" s="151"/>
      <c r="C37" s="151"/>
      <c r="D37" s="151"/>
      <c r="E37" s="151"/>
      <c r="F37" s="151"/>
      <c r="G37" s="151"/>
    </row>
    <row r="38" spans="1:11" ht="13.5" thickBot="1" x14ac:dyDescent="0.25"/>
    <row r="39" spans="1:11" ht="13.5" thickBot="1" x14ac:dyDescent="0.25">
      <c r="A39" s="77"/>
      <c r="B39" s="77"/>
      <c r="C39" s="86" t="s">
        <v>14</v>
      </c>
      <c r="D39" s="86" t="s">
        <v>15</v>
      </c>
      <c r="E39" s="86" t="s">
        <v>139</v>
      </c>
      <c r="F39" s="86" t="s">
        <v>564</v>
      </c>
      <c r="G39" s="86" t="s">
        <v>220</v>
      </c>
      <c r="H39" s="86" t="s">
        <v>125</v>
      </c>
      <c r="I39" s="86" t="s">
        <v>193</v>
      </c>
      <c r="J39" s="86" t="s">
        <v>194</v>
      </c>
      <c r="K39" s="86" t="s">
        <v>13</v>
      </c>
    </row>
    <row r="40" spans="1:11" x14ac:dyDescent="0.2">
      <c r="A40" s="35" t="s">
        <v>130</v>
      </c>
      <c r="B40" s="131"/>
      <c r="C40" s="43">
        <f>'M.V. TIPO ALOJ.'!E13</f>
        <v>5476684</v>
      </c>
      <c r="D40" s="43">
        <f>'M.V. TIPO ALOJ.'!C102</f>
        <v>134855</v>
      </c>
      <c r="E40" s="43">
        <f t="shared" ref="E40:E45" si="0">SUM(C40:D40)</f>
        <v>5611539</v>
      </c>
      <c r="F40" s="43">
        <f>'M.V. TIPO ALOJ.'!C191</f>
        <v>348364</v>
      </c>
      <c r="G40" s="43">
        <f>'M.V. TIPO ALOJ.'!C284</f>
        <v>1007419</v>
      </c>
      <c r="H40" s="43">
        <f>'M.V. TIPO ALOJ.'!C366</f>
        <v>313971</v>
      </c>
      <c r="I40" s="43">
        <f>'M.V. TIPO ALOJ.'!C451</f>
        <v>392536</v>
      </c>
      <c r="J40" s="43">
        <f>'M.V. TIPO ALOJ.'!C536</f>
        <v>249828</v>
      </c>
      <c r="K40" s="43">
        <f>SUM(E40:J40)</f>
        <v>7923657</v>
      </c>
    </row>
    <row r="41" spans="1:11" x14ac:dyDescent="0.2">
      <c r="A41" s="38" t="s">
        <v>180</v>
      </c>
      <c r="B41" s="39"/>
      <c r="C41" s="40">
        <f>'M.V. TIPO ALOJ.'!E14</f>
        <v>4216424</v>
      </c>
      <c r="D41" s="40">
        <f>'M.V. TIPO ALOJ.'!C103</f>
        <v>101152</v>
      </c>
      <c r="E41" s="40">
        <f t="shared" si="0"/>
        <v>4317576</v>
      </c>
      <c r="F41" s="40">
        <f>'M.V. TIPO ALOJ.'!C192</f>
        <v>245233</v>
      </c>
      <c r="G41" s="40">
        <f>'M.V. TIPO ALOJ.'!C285</f>
        <v>901155</v>
      </c>
      <c r="H41" s="40">
        <f>'M.V. TIPO ALOJ.'!C367</f>
        <v>160565</v>
      </c>
      <c r="I41" s="40">
        <f>'M.V. TIPO ALOJ.'!C452</f>
        <v>332592</v>
      </c>
      <c r="J41" s="40">
        <f>'M.V. TIPO ALOJ.'!C537</f>
        <v>212120</v>
      </c>
      <c r="K41" s="43">
        <f t="shared" ref="K41:K45" si="1">SUM(E41:J41)</f>
        <v>6169241</v>
      </c>
    </row>
    <row r="42" spans="1:11" x14ac:dyDescent="0.2">
      <c r="A42" s="38" t="s">
        <v>181</v>
      </c>
      <c r="B42" s="39"/>
      <c r="C42" s="40">
        <f>'M.V. TIPO ALOJ.'!E15</f>
        <v>1260260</v>
      </c>
      <c r="D42" s="40">
        <f>'M.V. TIPO ALOJ.'!C104</f>
        <v>33703</v>
      </c>
      <c r="E42" s="40">
        <f t="shared" si="0"/>
        <v>1293963</v>
      </c>
      <c r="F42" s="40">
        <f>'M.V. TIPO ALOJ.'!C193</f>
        <v>103131</v>
      </c>
      <c r="G42" s="40">
        <f>'M.V. TIPO ALOJ.'!C286</f>
        <v>106264</v>
      </c>
      <c r="H42" s="40">
        <f>'M.V. TIPO ALOJ.'!C368</f>
        <v>153406</v>
      </c>
      <c r="I42" s="40">
        <f>'M.V. TIPO ALOJ.'!C453</f>
        <v>59944</v>
      </c>
      <c r="J42" s="40">
        <f>'M.V. TIPO ALOJ.'!C538</f>
        <v>37708</v>
      </c>
      <c r="K42" s="43">
        <f t="shared" si="1"/>
        <v>1754416</v>
      </c>
    </row>
    <row r="43" spans="1:11" x14ac:dyDescent="0.2">
      <c r="A43" s="41" t="s">
        <v>131</v>
      </c>
      <c r="B43" s="39"/>
      <c r="C43" s="43">
        <f>'M.V. TIPO ALOJ.'!E16</f>
        <v>8302526</v>
      </c>
      <c r="D43" s="43">
        <f>'M.V. TIPO ALOJ.'!C105</f>
        <v>245952</v>
      </c>
      <c r="E43" s="43">
        <f t="shared" si="0"/>
        <v>8548478</v>
      </c>
      <c r="F43" s="43">
        <f>'M.V. TIPO ALOJ.'!C194</f>
        <v>754850</v>
      </c>
      <c r="G43" s="43">
        <f>'M.V. TIPO ALOJ.'!C287</f>
        <v>1982318</v>
      </c>
      <c r="H43" s="43">
        <f>'M.V. TIPO ALOJ.'!C369</f>
        <v>440237</v>
      </c>
      <c r="I43" s="43">
        <f>'M.V. TIPO ALOJ.'!C454</f>
        <v>852408</v>
      </c>
      <c r="J43" s="43">
        <f>'M.V. TIPO ALOJ.'!C539</f>
        <v>545140</v>
      </c>
      <c r="K43" s="43">
        <f t="shared" si="1"/>
        <v>13123431</v>
      </c>
    </row>
    <row r="44" spans="1:11" x14ac:dyDescent="0.2">
      <c r="A44" s="38" t="s">
        <v>182</v>
      </c>
      <c r="B44" s="39"/>
      <c r="C44" s="40">
        <f>'M.V. TIPO ALOJ.'!E17</f>
        <v>6542716</v>
      </c>
      <c r="D44" s="40">
        <f>'M.V. TIPO ALOJ.'!C106</f>
        <v>192980</v>
      </c>
      <c r="E44" s="40">
        <f t="shared" si="0"/>
        <v>6735696</v>
      </c>
      <c r="F44" s="40">
        <f>'M.V. TIPO ALOJ.'!C195</f>
        <v>578371</v>
      </c>
      <c r="G44" s="40">
        <f>'M.V. TIPO ALOJ.'!C288</f>
        <v>1825887</v>
      </c>
      <c r="H44" s="40">
        <f>'M.V. TIPO ALOJ.'!C370</f>
        <v>276548</v>
      </c>
      <c r="I44" s="40">
        <f>'M.V. TIPO ALOJ.'!C455</f>
        <v>712341</v>
      </c>
      <c r="J44" s="40">
        <f>'M.V. TIPO ALOJ.'!C540</f>
        <v>470127</v>
      </c>
      <c r="K44" s="43">
        <f t="shared" si="1"/>
        <v>10598970</v>
      </c>
    </row>
    <row r="45" spans="1:11" x14ac:dyDescent="0.2">
      <c r="A45" s="38" t="s">
        <v>183</v>
      </c>
      <c r="B45" s="39"/>
      <c r="C45" s="40">
        <f>'M.V. TIPO ALOJ.'!E18</f>
        <v>1759810</v>
      </c>
      <c r="D45" s="40">
        <f>'M.V. TIPO ALOJ.'!C107</f>
        <v>52972</v>
      </c>
      <c r="E45" s="40">
        <f t="shared" si="0"/>
        <v>1812782</v>
      </c>
      <c r="F45" s="40">
        <f>'M.V. TIPO ALOJ.'!C196</f>
        <v>176479</v>
      </c>
      <c r="G45" s="40">
        <f>'M.V. TIPO ALOJ.'!C289</f>
        <v>156431</v>
      </c>
      <c r="H45" s="40">
        <f>'M.V. TIPO ALOJ.'!C371</f>
        <v>163689</v>
      </c>
      <c r="I45" s="40">
        <f>'M.V. TIPO ALOJ.'!C456</f>
        <v>140067</v>
      </c>
      <c r="J45" s="40">
        <f>'M.V. TIPO ALOJ.'!C541</f>
        <v>75013</v>
      </c>
      <c r="K45" s="43">
        <f t="shared" si="1"/>
        <v>2524461</v>
      </c>
    </row>
    <row r="46" spans="1:11" ht="13.5" thickBot="1" x14ac:dyDescent="0.25">
      <c r="A46" s="91" t="s">
        <v>3</v>
      </c>
      <c r="B46" s="39"/>
      <c r="C46" s="47">
        <f>'M.V. TIPO ALOJ.'!E20</f>
        <v>1.5159768210106699</v>
      </c>
      <c r="D46" s="47">
        <f>'M.V. TIPO ALOJ.'!C109</f>
        <v>1.8238255904490008</v>
      </c>
      <c r="E46" s="47">
        <f>E43/E40</f>
        <v>1.5233749600599764</v>
      </c>
      <c r="F46" s="47">
        <f>'M.V. TIPO ALOJ.'!C198</f>
        <v>2.1668427277215785</v>
      </c>
      <c r="G46" s="47">
        <f>'M.V. TIPO ALOJ.'!C291</f>
        <v>1.9677194891102907</v>
      </c>
      <c r="H46" s="47">
        <f>'M.V. TIPO ALOJ.'!C373</f>
        <v>1.402158161104051</v>
      </c>
      <c r="I46" s="47">
        <f>'M.V. TIPO ALOJ.'!C458</f>
        <v>2.171540954205474</v>
      </c>
      <c r="J46" s="47">
        <f>'M.V. TIPO ALOJ.'!C543</f>
        <v>2.182061258145604</v>
      </c>
      <c r="K46" s="47">
        <f>K43/K40</f>
        <v>1.6562341100832607</v>
      </c>
    </row>
    <row r="47" spans="1:11" x14ac:dyDescent="0.2">
      <c r="A47" s="49" t="s">
        <v>184</v>
      </c>
      <c r="B47" s="50"/>
      <c r="C47" s="51">
        <f>'M.V. TIPO ALOJ.'!E21</f>
        <v>1.5517215536198448</v>
      </c>
      <c r="D47" s="51">
        <f>'M.V. TIPO ALOJ.'!C110</f>
        <v>1.9078218918063903</v>
      </c>
      <c r="E47" s="51">
        <f>E44/E41</f>
        <v>1.5600642582782562</v>
      </c>
      <c r="F47" s="51">
        <f>'M.V. TIPO ALOJ.'!C199</f>
        <v>2.3584550203276069</v>
      </c>
      <c r="G47" s="51">
        <f>'M.V. TIPO ALOJ.'!C292</f>
        <v>2.0261630907002681</v>
      </c>
      <c r="H47" s="51">
        <f>'M.V. TIPO ALOJ.'!C374</f>
        <v>1.722342976364712</v>
      </c>
      <c r="I47" s="51">
        <f>'M.V. TIPO ALOJ.'!C459</f>
        <v>2.1417863328041564</v>
      </c>
      <c r="J47" s="51">
        <f>'M.V. TIPO ALOJ.'!C544</f>
        <v>2.216325664718084</v>
      </c>
      <c r="K47" s="47">
        <f t="shared" ref="K47:K48" si="2">K44/K41</f>
        <v>1.7180346820621857</v>
      </c>
    </row>
    <row r="48" spans="1:11" ht="13.5" thickBot="1" x14ac:dyDescent="0.25">
      <c r="A48" s="52" t="s">
        <v>185</v>
      </c>
      <c r="B48" s="53"/>
      <c r="C48" s="54">
        <f>'M.V. TIPO ALOJ.'!E22</f>
        <v>1.3963864599368385</v>
      </c>
      <c r="D48" s="54">
        <f>'M.V. TIPO ALOJ.'!C111</f>
        <v>1.5717295196273329</v>
      </c>
      <c r="E48" s="54">
        <f>E45/E42</f>
        <v>1.4009535048529209</v>
      </c>
      <c r="F48" s="54">
        <f>'M.V. TIPO ALOJ.'!C200</f>
        <v>1.7112119537287527</v>
      </c>
      <c r="G48" s="54">
        <f>'M.V. TIPO ALOJ.'!C293</f>
        <v>1.4720977941730031</v>
      </c>
      <c r="H48" s="54">
        <f>'M.V. TIPO ALOJ.'!C375</f>
        <v>1.0670312764820151</v>
      </c>
      <c r="I48" s="54">
        <f>'M.V. TIPO ALOJ.'!C460</f>
        <v>2.336630855465101</v>
      </c>
      <c r="J48" s="54">
        <f>'M.V. TIPO ALOJ.'!C545</f>
        <v>1.9893126127081786</v>
      </c>
      <c r="K48" s="152">
        <f t="shared" si="2"/>
        <v>1.4389181357215164</v>
      </c>
    </row>
    <row r="50" spans="1:6" ht="13.5" thickBot="1" x14ac:dyDescent="0.25"/>
    <row r="51" spans="1:6" ht="18.75" thickBot="1" x14ac:dyDescent="0.3">
      <c r="A51" s="765" t="s">
        <v>186</v>
      </c>
      <c r="B51" s="766"/>
      <c r="C51" s="766"/>
      <c r="D51" s="766"/>
      <c r="E51" s="766"/>
      <c r="F51" s="767"/>
    </row>
    <row r="52" spans="1:6" ht="13.5" thickBot="1" x14ac:dyDescent="0.25">
      <c r="A52" s="79"/>
      <c r="B52" s="153"/>
      <c r="C52" s="154" t="s">
        <v>29</v>
      </c>
      <c r="D52" s="154" t="s">
        <v>30</v>
      </c>
    </row>
    <row r="53" spans="1:6" x14ac:dyDescent="0.2">
      <c r="A53" s="155" t="s">
        <v>139</v>
      </c>
      <c r="B53" s="155"/>
      <c r="C53" s="156">
        <f>E41/$E$40</f>
        <v>0.76941031684890726</v>
      </c>
      <c r="D53" s="156">
        <f>E42/$E$40</f>
        <v>0.23058968315109277</v>
      </c>
    </row>
    <row r="54" spans="1:6" x14ac:dyDescent="0.2">
      <c r="A54" s="157" t="s">
        <v>191</v>
      </c>
      <c r="B54" s="157"/>
      <c r="C54" s="156">
        <f>F41/F40</f>
        <v>0.70395620672629777</v>
      </c>
      <c r="D54" s="156">
        <f>F42/F40</f>
        <v>0.29604379327370223</v>
      </c>
    </row>
    <row r="55" spans="1:6" ht="13.5" thickBot="1" x14ac:dyDescent="0.25">
      <c r="A55" s="158" t="s">
        <v>220</v>
      </c>
      <c r="B55" s="158"/>
      <c r="C55" s="159">
        <f>G41/G40</f>
        <v>0.89451856675325758</v>
      </c>
      <c r="D55" s="159">
        <f>G42/G40</f>
        <v>0.10548143324674242</v>
      </c>
    </row>
    <row r="56" spans="1:6" ht="13.5" thickBot="1" x14ac:dyDescent="0.25">
      <c r="A56" s="158" t="s">
        <v>125</v>
      </c>
      <c r="B56" s="158"/>
      <c r="C56" s="159">
        <f>H41/H40</f>
        <v>0.51140073446273704</v>
      </c>
      <c r="D56" s="159">
        <f>H42/H40</f>
        <v>0.48859926553726302</v>
      </c>
    </row>
    <row r="57" spans="1:6" ht="13.5" thickBot="1" x14ac:dyDescent="0.25">
      <c r="A57" s="158" t="s">
        <v>193</v>
      </c>
      <c r="B57" s="158"/>
      <c r="C57" s="159">
        <f>I41/I40</f>
        <v>0.84729043960299177</v>
      </c>
      <c r="D57" s="159">
        <f>I42/I40</f>
        <v>0.15270956039700817</v>
      </c>
    </row>
    <row r="58" spans="1:6" ht="13.5" thickBot="1" x14ac:dyDescent="0.25">
      <c r="A58" s="158" t="s">
        <v>194</v>
      </c>
      <c r="B58" s="158"/>
      <c r="C58" s="159">
        <f>J41/J40</f>
        <v>0.84906415613942388</v>
      </c>
      <c r="D58" s="159">
        <f>J42/J40</f>
        <v>0.15093584386057607</v>
      </c>
    </row>
    <row r="59" spans="1:6" ht="13.5" thickBot="1" x14ac:dyDescent="0.25">
      <c r="A59" s="158" t="s">
        <v>221</v>
      </c>
      <c r="B59" s="158"/>
      <c r="C59" s="159">
        <f>C18</f>
        <v>0.77858506495170099</v>
      </c>
      <c r="D59" s="159">
        <f>D18</f>
        <v>0.22141493504829904</v>
      </c>
    </row>
    <row r="76" spans="1:8" ht="15.75" x14ac:dyDescent="0.25">
      <c r="F76" s="776"/>
      <c r="G76" s="776"/>
      <c r="H76" s="776"/>
    </row>
    <row r="79" spans="1:8" x14ac:dyDescent="0.2">
      <c r="A79" s="777" t="s">
        <v>222</v>
      </c>
      <c r="B79" s="778"/>
      <c r="C79" s="778"/>
      <c r="D79" s="778"/>
      <c r="E79" s="778"/>
      <c r="F79" s="778"/>
      <c r="G79" s="778"/>
    </row>
    <row r="81" spans="1:13" ht="13.5" thickBot="1" x14ac:dyDescent="0.25"/>
    <row r="82" spans="1:13" ht="13.5" thickBot="1" x14ac:dyDescent="0.25">
      <c r="A82" s="57"/>
      <c r="B82" s="57"/>
      <c r="C82" s="85" t="s">
        <v>187</v>
      </c>
      <c r="D82" s="86" t="s">
        <v>6</v>
      </c>
      <c r="E82" s="86" t="s">
        <v>18</v>
      </c>
      <c r="F82" s="86" t="s">
        <v>7</v>
      </c>
      <c r="G82" s="86" t="s">
        <v>8</v>
      </c>
      <c r="H82" s="86" t="s">
        <v>9</v>
      </c>
      <c r="I82" s="87" t="s">
        <v>10</v>
      </c>
      <c r="J82" s="87" t="s">
        <v>11</v>
      </c>
      <c r="K82" s="85" t="s">
        <v>12</v>
      </c>
      <c r="L82" s="160" t="s">
        <v>75</v>
      </c>
    </row>
    <row r="83" spans="1:13" s="17" customFormat="1" x14ac:dyDescent="0.2">
      <c r="A83" s="35" t="s">
        <v>188</v>
      </c>
      <c r="B83" s="36"/>
      <c r="C83" s="37">
        <f>'M.V. CyL'!C22</f>
        <v>754161</v>
      </c>
      <c r="D83" s="37">
        <f>'M.V. CyL'!D22</f>
        <v>1429954</v>
      </c>
      <c r="E83" s="37">
        <f>'M.V. CyL'!E22</f>
        <v>1286053</v>
      </c>
      <c r="F83" s="37">
        <f>'M.V. CyL'!F22</f>
        <v>417572</v>
      </c>
      <c r="G83" s="37">
        <f>'M.V. CyL'!G22</f>
        <v>1291975</v>
      </c>
      <c r="H83" s="37">
        <f>'M.V. CyL'!H22</f>
        <v>916867</v>
      </c>
      <c r="I83" s="37">
        <f>'M.V. CyL'!I22</f>
        <v>432090</v>
      </c>
      <c r="J83" s="37">
        <f>'M.V. CyL'!J22</f>
        <v>953386</v>
      </c>
      <c r="K83" s="37">
        <f>'M.V. CyL'!K22</f>
        <v>441599</v>
      </c>
      <c r="L83" s="110">
        <f t="shared" ref="L83:L88" si="3">SUM(C83:K83)</f>
        <v>7923657</v>
      </c>
      <c r="M83" s="48"/>
    </row>
    <row r="84" spans="1:13" x14ac:dyDescent="0.2">
      <c r="A84" s="38" t="s">
        <v>180</v>
      </c>
      <c r="B84" s="39"/>
      <c r="C84" s="40">
        <f>'M.V. CyL'!C23</f>
        <v>691779</v>
      </c>
      <c r="D84" s="40">
        <f>'M.V. CyL'!D23</f>
        <v>953382</v>
      </c>
      <c r="E84" s="40">
        <f>'M.V. CyL'!E23</f>
        <v>957579</v>
      </c>
      <c r="F84" s="40">
        <f>'M.V. CyL'!F23</f>
        <v>308694</v>
      </c>
      <c r="G84" s="40">
        <f>'M.V. CyL'!G23</f>
        <v>937702</v>
      </c>
      <c r="H84" s="40">
        <f>'M.V. CyL'!H23</f>
        <v>767673</v>
      </c>
      <c r="I84" s="40">
        <f>'M.V. CyL'!I23</f>
        <v>399359</v>
      </c>
      <c r="J84" s="40">
        <f>'M.V. CyL'!J23</f>
        <v>763331</v>
      </c>
      <c r="K84" s="40">
        <f>'M.V. CyL'!K23</f>
        <v>389742</v>
      </c>
      <c r="L84" s="161">
        <f t="shared" si="3"/>
        <v>6169241</v>
      </c>
      <c r="M84" s="48"/>
    </row>
    <row r="85" spans="1:13" x14ac:dyDescent="0.2">
      <c r="A85" s="38" t="s">
        <v>181</v>
      </c>
      <c r="B85" s="39"/>
      <c r="C85" s="40">
        <f>'M.V. CyL'!C24</f>
        <v>62382</v>
      </c>
      <c r="D85" s="40">
        <f>'M.V. CyL'!D24</f>
        <v>476572</v>
      </c>
      <c r="E85" s="40">
        <f>'M.V. CyL'!E24</f>
        <v>328474</v>
      </c>
      <c r="F85" s="40">
        <f>'M.V. CyL'!F24</f>
        <v>108878</v>
      </c>
      <c r="G85" s="40">
        <f>'M.V. CyL'!G24</f>
        <v>354273</v>
      </c>
      <c r="H85" s="40">
        <f>'M.V. CyL'!H24</f>
        <v>149194</v>
      </c>
      <c r="I85" s="40">
        <f>'M.V. CyL'!I24</f>
        <v>32731</v>
      </c>
      <c r="J85" s="40">
        <f>'M.V. CyL'!J24</f>
        <v>190055</v>
      </c>
      <c r="K85" s="40">
        <f>'M.V. CyL'!K24</f>
        <v>51857</v>
      </c>
      <c r="L85" s="161">
        <f t="shared" si="3"/>
        <v>1754416</v>
      </c>
      <c r="M85" s="48"/>
    </row>
    <row r="86" spans="1:13" s="17" customFormat="1" x14ac:dyDescent="0.2">
      <c r="A86" s="41" t="s">
        <v>189</v>
      </c>
      <c r="B86" s="42"/>
      <c r="C86" s="43">
        <f>'M.V. CyL'!C25</f>
        <v>1331657</v>
      </c>
      <c r="D86" s="43">
        <f>'M.V. CyL'!D25</f>
        <v>2174619</v>
      </c>
      <c r="E86" s="43">
        <f>'M.V. CyL'!E25</f>
        <v>2085432</v>
      </c>
      <c r="F86" s="43">
        <f>'M.V. CyL'!F25</f>
        <v>701736</v>
      </c>
      <c r="G86" s="43">
        <f>'M.V. CyL'!G25</f>
        <v>2260557</v>
      </c>
      <c r="H86" s="43">
        <f>'M.V. CyL'!H25</f>
        <v>1463340</v>
      </c>
      <c r="I86" s="43">
        <f>'M.V. CyL'!I25</f>
        <v>830361</v>
      </c>
      <c r="J86" s="43">
        <f>'M.V. CyL'!J25</f>
        <v>1550142</v>
      </c>
      <c r="K86" s="43">
        <f>'M.V. CyL'!K25</f>
        <v>725587</v>
      </c>
      <c r="L86" s="110">
        <f t="shared" si="3"/>
        <v>13123431</v>
      </c>
      <c r="M86" s="48"/>
    </row>
    <row r="87" spans="1:13" x14ac:dyDescent="0.2">
      <c r="A87" s="38" t="s">
        <v>182</v>
      </c>
      <c r="B87" s="39"/>
      <c r="C87" s="40">
        <f>'M.V. CyL'!C26</f>
        <v>1220880</v>
      </c>
      <c r="D87" s="40">
        <f>'M.V. CyL'!D26</f>
        <v>1564272</v>
      </c>
      <c r="E87" s="40">
        <f>'M.V. CyL'!E26</f>
        <v>1647946</v>
      </c>
      <c r="F87" s="40">
        <f>'M.V. CyL'!F26</f>
        <v>564503</v>
      </c>
      <c r="G87" s="40">
        <f>'M.V. CyL'!G26</f>
        <v>1677938</v>
      </c>
      <c r="H87" s="40">
        <f>'M.V. CyL'!H26</f>
        <v>1262048</v>
      </c>
      <c r="I87" s="40">
        <f>'M.V. CyL'!I26</f>
        <v>772502</v>
      </c>
      <c r="J87" s="40">
        <f>'M.V. CyL'!J26</f>
        <v>1240508</v>
      </c>
      <c r="K87" s="40">
        <f>'M.V. CyL'!K26</f>
        <v>648373</v>
      </c>
      <c r="L87" s="161">
        <f t="shared" si="3"/>
        <v>10598970</v>
      </c>
      <c r="M87" s="48"/>
    </row>
    <row r="88" spans="1:13" x14ac:dyDescent="0.2">
      <c r="A88" s="38" t="s">
        <v>183</v>
      </c>
      <c r="B88" s="39"/>
      <c r="C88" s="40">
        <f>'M.V. CyL'!C27</f>
        <v>110777</v>
      </c>
      <c r="D88" s="40">
        <f>'M.V. CyL'!D27</f>
        <v>610347</v>
      </c>
      <c r="E88" s="40">
        <f>'M.V. CyL'!E27</f>
        <v>437486</v>
      </c>
      <c r="F88" s="40">
        <f>'M.V. CyL'!F27</f>
        <v>137233</v>
      </c>
      <c r="G88" s="40">
        <f>'M.V. CyL'!G27</f>
        <v>582619</v>
      </c>
      <c r="H88" s="40">
        <f>'M.V. CyL'!H27</f>
        <v>201292</v>
      </c>
      <c r="I88" s="40">
        <f>'M.V. CyL'!I27</f>
        <v>57859</v>
      </c>
      <c r="J88" s="40">
        <f>'M.V. CyL'!J27</f>
        <v>309634</v>
      </c>
      <c r="K88" s="40">
        <f>'M.V. CyL'!K27</f>
        <v>77214</v>
      </c>
      <c r="L88" s="161">
        <f t="shared" si="3"/>
        <v>2524461</v>
      </c>
      <c r="M88" s="48"/>
    </row>
    <row r="89" spans="1:13" s="17" customFormat="1" x14ac:dyDescent="0.2">
      <c r="A89" s="41" t="s">
        <v>66</v>
      </c>
      <c r="B89" s="42"/>
      <c r="C89" s="44">
        <f>'M.V. CyL'!C28</f>
        <v>0.17676828100073705</v>
      </c>
      <c r="D89" s="44">
        <f>'M.V. CyL'!D28</f>
        <v>0.27683636412831603</v>
      </c>
      <c r="E89" s="44">
        <f>'M.V. CyL'!E28</f>
        <v>0.25002355882541738</v>
      </c>
      <c r="F89" s="63">
        <f>'M.V. CyL'!F28</f>
        <v>0.27762817590741995</v>
      </c>
      <c r="G89" s="63">
        <f>'M.V. CyL'!G28</f>
        <v>0.29477844168026685</v>
      </c>
      <c r="H89" s="63">
        <f>'M.V. CyL'!H28</f>
        <v>0.25443941745623416</v>
      </c>
      <c r="I89" s="63">
        <f>'M.V. CyL'!I28</f>
        <v>0.21243610919851</v>
      </c>
      <c r="J89" s="63">
        <f>'M.V. CyL'!J28</f>
        <v>0.32330879979285876</v>
      </c>
      <c r="K89" s="63">
        <f>'M.V. CyL'!K28</f>
        <v>0.21299610782678524</v>
      </c>
      <c r="L89" s="162">
        <f>'M.V. CyL'!C14</f>
        <v>0.25341155679905147</v>
      </c>
    </row>
    <row r="90" spans="1:13" s="17" customFormat="1" x14ac:dyDescent="0.2">
      <c r="A90" s="45" t="s">
        <v>3</v>
      </c>
      <c r="B90" s="46"/>
      <c r="C90" s="47">
        <f>'M.V. CyL'!C29</f>
        <v>1.7657463061600904</v>
      </c>
      <c r="D90" s="47">
        <f>'M.V. CyL'!D29</f>
        <v>1.5207615070135123</v>
      </c>
      <c r="E90" s="47">
        <f>'M.V. CyL'!E29</f>
        <v>1.6215754716174218</v>
      </c>
      <c r="F90" s="64">
        <f>'M.V. CyL'!F29</f>
        <v>1.6805149770578487</v>
      </c>
      <c r="G90" s="64">
        <f>'M.V. CyL'!G29</f>
        <v>1.7496909769925888</v>
      </c>
      <c r="H90" s="64">
        <f>'M.V. CyL'!H29</f>
        <v>1.5960221057143511</v>
      </c>
      <c r="I90" s="64">
        <f>'M.V. CyL'!I29</f>
        <v>1.9217315836978408</v>
      </c>
      <c r="J90" s="64">
        <f>'M.V. CyL'!J29</f>
        <v>1.6259332526384906</v>
      </c>
      <c r="K90" s="64">
        <f>'M.V. CyL'!K29</f>
        <v>1.643090224389095</v>
      </c>
      <c r="L90" s="163">
        <f>L86/L83</f>
        <v>1.6562341100832607</v>
      </c>
    </row>
    <row r="91" spans="1:13" x14ac:dyDescent="0.2">
      <c r="A91" s="49" t="s">
        <v>184</v>
      </c>
      <c r="B91" s="50"/>
      <c r="C91" s="51">
        <f>'M.V. CyL'!C30</f>
        <v>1.7648410836408737</v>
      </c>
      <c r="D91" s="51">
        <f>'M.V. CyL'!D30</f>
        <v>1.6407609961169813</v>
      </c>
      <c r="E91" s="51">
        <f>'M.V. CyL'!E30</f>
        <v>1.7209504385538947</v>
      </c>
      <c r="F91" s="65">
        <f>'M.V. CyL'!F30</f>
        <v>1.828681477450161</v>
      </c>
      <c r="G91" s="65">
        <f>'M.V. CyL'!G30</f>
        <v>1.7894149740535905</v>
      </c>
      <c r="H91" s="65">
        <f>'M.V. CyL'!H30</f>
        <v>1.6439916474853224</v>
      </c>
      <c r="I91" s="65">
        <f>'M.V. CyL'!I30</f>
        <v>1.9343548035727254</v>
      </c>
      <c r="J91" s="65">
        <f>'M.V. CyL'!J30</f>
        <v>1.6251246182848593</v>
      </c>
      <c r="K91" s="65">
        <f>'M.V. CyL'!K30</f>
        <v>1.6635954041391485</v>
      </c>
      <c r="L91" s="164">
        <f>L87/L84</f>
        <v>1.7180346820621857</v>
      </c>
    </row>
    <row r="92" spans="1:13" ht="13.5" thickBot="1" x14ac:dyDescent="0.25">
      <c r="A92" s="52" t="s">
        <v>185</v>
      </c>
      <c r="B92" s="53"/>
      <c r="C92" s="54">
        <f>'M.V. CyL'!C31</f>
        <v>1.7757846814786316</v>
      </c>
      <c r="D92" s="54">
        <f>'M.V. CyL'!D31</f>
        <v>1.2807026010760179</v>
      </c>
      <c r="E92" s="54">
        <f>'M.V. CyL'!E31</f>
        <v>1.3318740600473706</v>
      </c>
      <c r="F92" s="66">
        <f>'M.V. CyL'!F31</f>
        <v>1.2604291041349034</v>
      </c>
      <c r="G92" s="66">
        <f>'M.V. CyL'!G31</f>
        <v>1.6445481309611514</v>
      </c>
      <c r="H92" s="66">
        <f>'M.V. CyL'!H31</f>
        <v>1.3491963483786211</v>
      </c>
      <c r="I92" s="66">
        <f>'M.V. CyL'!I31</f>
        <v>1.7677125660688644</v>
      </c>
      <c r="J92" s="66">
        <f>'M.V. CyL'!J31</f>
        <v>1.6291810265449476</v>
      </c>
      <c r="K92" s="66">
        <f>'M.V. CyL'!K31</f>
        <v>1.4889793084829435</v>
      </c>
      <c r="L92" s="164">
        <f>L88/L85</f>
        <v>1.4389181357215164</v>
      </c>
    </row>
    <row r="93" spans="1:13" x14ac:dyDescent="0.2">
      <c r="A93" s="165" t="s">
        <v>180</v>
      </c>
      <c r="B93" s="145"/>
      <c r="C93" s="166">
        <f>C84/C83</f>
        <v>0.91728291439095899</v>
      </c>
      <c r="D93" s="166">
        <f t="shared" ref="D93:K93" si="4">D84/D83</f>
        <v>0.66672214630680426</v>
      </c>
      <c r="E93" s="166">
        <f t="shared" si="4"/>
        <v>0.74458750922395889</v>
      </c>
      <c r="F93" s="166">
        <f t="shared" si="4"/>
        <v>0.73925933731188875</v>
      </c>
      <c r="G93" s="166">
        <f t="shared" si="4"/>
        <v>0.72578958571179786</v>
      </c>
      <c r="H93" s="166">
        <f t="shared" si="4"/>
        <v>0.83727847114139786</v>
      </c>
      <c r="I93" s="166">
        <f t="shared" si="4"/>
        <v>0.92424957763428917</v>
      </c>
      <c r="J93" s="166">
        <f t="shared" si="4"/>
        <v>0.80065262128875403</v>
      </c>
      <c r="K93" s="166">
        <f t="shared" si="4"/>
        <v>0.88256993335582734</v>
      </c>
      <c r="L93" s="167">
        <f>C59</f>
        <v>0.77858506495170099</v>
      </c>
    </row>
    <row r="94" spans="1:13" x14ac:dyDescent="0.2">
      <c r="A94" s="165" t="s">
        <v>181</v>
      </c>
      <c r="B94" s="145"/>
      <c r="C94" s="166">
        <f>C85/C83</f>
        <v>8.2717085609041036E-2</v>
      </c>
      <c r="D94" s="166">
        <f t="shared" ref="D94:K94" si="5">D85/D83</f>
        <v>0.33327785369319574</v>
      </c>
      <c r="E94" s="166">
        <f t="shared" si="5"/>
        <v>0.25541249077604111</v>
      </c>
      <c r="F94" s="166">
        <f t="shared" si="5"/>
        <v>0.26074066268811125</v>
      </c>
      <c r="G94" s="166">
        <f t="shared" si="5"/>
        <v>0.2742104142882022</v>
      </c>
      <c r="H94" s="166">
        <f t="shared" si="5"/>
        <v>0.16272152885860217</v>
      </c>
      <c r="I94" s="166">
        <f t="shared" si="5"/>
        <v>7.5750422365710848E-2</v>
      </c>
      <c r="J94" s="166">
        <f t="shared" si="5"/>
        <v>0.19934737871124603</v>
      </c>
      <c r="K94" s="166">
        <f t="shared" si="5"/>
        <v>0.11743006664417266</v>
      </c>
      <c r="L94" s="167">
        <f>D59</f>
        <v>0.22141493504829904</v>
      </c>
    </row>
    <row r="116" spans="1:10" x14ac:dyDescent="0.2">
      <c r="A116" s="777" t="s">
        <v>223</v>
      </c>
      <c r="B116" s="778"/>
      <c r="C116" s="778"/>
      <c r="D116" s="778"/>
      <c r="E116" s="778"/>
      <c r="F116" s="778"/>
      <c r="G116" s="778"/>
    </row>
    <row r="118" spans="1:10" ht="13.5" thickBot="1" x14ac:dyDescent="0.25"/>
    <row r="119" spans="1:10" ht="13.5" thickBot="1" x14ac:dyDescent="0.25">
      <c r="A119" s="168" t="s">
        <v>29</v>
      </c>
      <c r="B119" s="85" t="s">
        <v>224</v>
      </c>
    </row>
    <row r="120" spans="1:10" x14ac:dyDescent="0.2">
      <c r="A120" s="169" t="str">
        <f>A143</f>
        <v>Madrid (Comunidad de)</v>
      </c>
      <c r="B120" s="170">
        <f>J143</f>
        <v>0.27957280396443002</v>
      </c>
      <c r="D120" s="171"/>
      <c r="E120" s="172"/>
      <c r="G120" s="55"/>
      <c r="J120" s="55"/>
    </row>
    <row r="121" spans="1:10" x14ac:dyDescent="0.2">
      <c r="A121" s="169" t="str">
        <f t="shared" ref="A121:A138" si="6">A144</f>
        <v>Castilla y León</v>
      </c>
      <c r="B121" s="170">
        <f t="shared" ref="B121:B138" si="7">J144</f>
        <v>0.14992285863273999</v>
      </c>
      <c r="D121" s="171"/>
      <c r="E121" s="172"/>
      <c r="G121" s="55"/>
      <c r="J121" s="55"/>
    </row>
    <row r="122" spans="1:10" x14ac:dyDescent="0.2">
      <c r="A122" s="169" t="str">
        <f t="shared" si="6"/>
        <v>Andalucía</v>
      </c>
      <c r="B122" s="170">
        <f t="shared" si="7"/>
        <v>7.8794792389848003E-2</v>
      </c>
      <c r="D122" s="171"/>
      <c r="E122" s="172"/>
      <c r="G122" s="55"/>
      <c r="J122" s="55"/>
    </row>
    <row r="123" spans="1:10" x14ac:dyDescent="0.2">
      <c r="A123" s="169" t="str">
        <f t="shared" si="6"/>
        <v>Cataluña</v>
      </c>
      <c r="B123" s="170">
        <f t="shared" si="7"/>
        <v>7.0632146349340993E-2</v>
      </c>
      <c r="D123" s="171"/>
      <c r="E123" s="172"/>
      <c r="G123" s="55"/>
      <c r="J123" s="55"/>
    </row>
    <row r="124" spans="1:10" x14ac:dyDescent="0.2">
      <c r="A124" s="169" t="str">
        <f t="shared" si="6"/>
        <v>País Vasco</v>
      </c>
      <c r="B124" s="170">
        <f t="shared" si="7"/>
        <v>6.6725660367382006E-2</v>
      </c>
      <c r="D124" s="171"/>
      <c r="E124" s="172"/>
      <c r="G124" s="55"/>
      <c r="J124" s="55"/>
    </row>
    <row r="125" spans="1:10" x14ac:dyDescent="0.2">
      <c r="A125" s="169" t="str">
        <f t="shared" si="6"/>
        <v>Galicia</v>
      </c>
      <c r="B125" s="170">
        <f t="shared" si="7"/>
        <v>5.9640161549134998E-2</v>
      </c>
      <c r="D125" s="171"/>
      <c r="E125" s="172"/>
      <c r="G125" s="55"/>
      <c r="J125" s="55"/>
    </row>
    <row r="126" spans="1:10" x14ac:dyDescent="0.2">
      <c r="A126" s="169" t="str">
        <f t="shared" si="6"/>
        <v>Comunidad Valenciana</v>
      </c>
      <c r="B126" s="170">
        <f t="shared" si="7"/>
        <v>5.3742982617991E-2</v>
      </c>
      <c r="D126" s="171"/>
      <c r="E126" s="172"/>
      <c r="G126" s="55"/>
      <c r="J126" s="55"/>
    </row>
    <row r="127" spans="1:10" x14ac:dyDescent="0.2">
      <c r="A127" s="169" t="str">
        <f t="shared" si="6"/>
        <v>Asturias (Principado de)</v>
      </c>
      <c r="B127" s="170">
        <f t="shared" si="7"/>
        <v>5.0187940026915998E-2</v>
      </c>
      <c r="D127" s="171"/>
      <c r="E127" s="172"/>
      <c r="G127" s="55"/>
      <c r="J127" s="55"/>
    </row>
    <row r="128" spans="1:10" x14ac:dyDescent="0.2">
      <c r="A128" s="169" t="str">
        <f t="shared" si="6"/>
        <v>Castilla - La Mancha</v>
      </c>
      <c r="B128" s="170">
        <f t="shared" si="7"/>
        <v>4.3248117140997001E-2</v>
      </c>
      <c r="D128" s="171"/>
      <c r="E128" s="172"/>
      <c r="G128" s="55"/>
      <c r="J128" s="55"/>
    </row>
    <row r="129" spans="1:12" x14ac:dyDescent="0.2">
      <c r="A129" s="169" t="str">
        <f t="shared" si="6"/>
        <v>Cantabria</v>
      </c>
      <c r="B129" s="170">
        <f t="shared" si="7"/>
        <v>3.1360158936172E-2</v>
      </c>
      <c r="D129" s="171"/>
      <c r="E129" s="172"/>
      <c r="G129" s="55"/>
      <c r="J129" s="55"/>
    </row>
    <row r="130" spans="1:12" x14ac:dyDescent="0.2">
      <c r="A130" s="169" t="str">
        <f t="shared" si="6"/>
        <v>Extremadura</v>
      </c>
      <c r="B130" s="170">
        <f t="shared" si="7"/>
        <v>2.5311926470457002E-2</v>
      </c>
      <c r="D130" s="171"/>
      <c r="E130" s="172"/>
      <c r="G130" s="55"/>
      <c r="J130" s="55"/>
    </row>
    <row r="131" spans="1:12" x14ac:dyDescent="0.2">
      <c r="A131" s="169" t="str">
        <f t="shared" si="6"/>
        <v>Aragón</v>
      </c>
      <c r="B131" s="170">
        <f t="shared" si="7"/>
        <v>2.2873005510956002E-2</v>
      </c>
      <c r="D131" s="171"/>
      <c r="E131" s="172"/>
      <c r="G131" s="55"/>
      <c r="J131" s="55"/>
    </row>
    <row r="132" spans="1:12" x14ac:dyDescent="0.2">
      <c r="A132" s="169" t="str">
        <f t="shared" si="6"/>
        <v>Navarra (Comunidad Foral de)</v>
      </c>
      <c r="B132" s="170">
        <f t="shared" si="7"/>
        <v>1.9109611177011002E-2</v>
      </c>
      <c r="D132" s="171"/>
      <c r="E132" s="172"/>
      <c r="G132" s="55"/>
      <c r="J132" s="55"/>
    </row>
    <row r="133" spans="1:12" x14ac:dyDescent="0.2">
      <c r="A133" s="169" t="str">
        <f t="shared" si="6"/>
        <v>Murcia (Región de)</v>
      </c>
      <c r="B133" s="170">
        <f t="shared" si="7"/>
        <v>1.4275369237385999E-2</v>
      </c>
      <c r="D133" s="171"/>
      <c r="E133" s="172"/>
      <c r="G133" s="55"/>
      <c r="J133" s="55"/>
    </row>
    <row r="134" spans="1:12" x14ac:dyDescent="0.2">
      <c r="A134" s="169" t="str">
        <f t="shared" si="6"/>
        <v>Rioja (La)</v>
      </c>
      <c r="B134" s="170">
        <f t="shared" si="7"/>
        <v>1.2947873346846E-2</v>
      </c>
      <c r="D134" s="171"/>
      <c r="E134" s="172"/>
      <c r="G134" s="55"/>
      <c r="J134" s="55"/>
    </row>
    <row r="135" spans="1:12" x14ac:dyDescent="0.2">
      <c r="A135" s="169" t="str">
        <f t="shared" si="6"/>
        <v>Canarias</v>
      </c>
      <c r="B135" s="170">
        <f t="shared" si="7"/>
        <v>1.0813756284542E-2</v>
      </c>
      <c r="D135" s="171"/>
      <c r="E135" s="172"/>
      <c r="G135" s="55"/>
      <c r="J135" s="55"/>
    </row>
    <row r="136" spans="1:12" x14ac:dyDescent="0.2">
      <c r="A136" s="169" t="str">
        <f t="shared" si="6"/>
        <v>Baleares (Islas)</v>
      </c>
      <c r="B136" s="170">
        <f t="shared" si="7"/>
        <v>8.7899973059099995E-3</v>
      </c>
      <c r="D136" s="171"/>
      <c r="E136" s="172"/>
      <c r="G136" s="55"/>
      <c r="J136" s="55"/>
    </row>
    <row r="137" spans="1:12" x14ac:dyDescent="0.2">
      <c r="A137" s="169" t="str">
        <f t="shared" si="6"/>
        <v>Ceuta</v>
      </c>
      <c r="B137" s="170">
        <f t="shared" si="7"/>
        <v>1.1999302796065999E-3</v>
      </c>
      <c r="D137" s="171"/>
      <c r="E137" s="172"/>
      <c r="G137" s="55"/>
      <c r="J137" s="55"/>
    </row>
    <row r="138" spans="1:12" ht="13.5" thickBot="1" x14ac:dyDescent="0.25">
      <c r="A138" s="169" t="str">
        <f t="shared" si="6"/>
        <v>Melilla</v>
      </c>
      <c r="B138" s="170">
        <f t="shared" si="7"/>
        <v>8.5090841234071999E-4</v>
      </c>
      <c r="D138" s="171"/>
      <c r="E138" s="172"/>
      <c r="G138" s="55"/>
      <c r="J138" s="55"/>
    </row>
    <row r="139" spans="1:12" ht="13.5" thickBot="1" x14ac:dyDescent="0.25">
      <c r="A139" s="83" t="s">
        <v>13</v>
      </c>
      <c r="B139" s="174">
        <v>1</v>
      </c>
      <c r="D139" s="171"/>
      <c r="E139" s="172"/>
    </row>
    <row r="140" spans="1:12" ht="13.5" thickBot="1" x14ac:dyDescent="0.25"/>
    <row r="141" spans="1:12" ht="18.75" thickBot="1" x14ac:dyDescent="0.3">
      <c r="A141" s="765" t="s">
        <v>186</v>
      </c>
      <c r="B141" s="766"/>
      <c r="C141" s="766"/>
      <c r="D141" s="766"/>
      <c r="E141" s="766"/>
      <c r="F141" s="766"/>
      <c r="G141" s="766"/>
      <c r="H141" s="767"/>
    </row>
    <row r="142" spans="1:12" ht="13.5" thickBot="1" x14ac:dyDescent="0.25">
      <c r="A142" s="175"/>
      <c r="B142" s="176" t="s">
        <v>16</v>
      </c>
      <c r="C142" s="176" t="s">
        <v>17</v>
      </c>
      <c r="D142" s="176" t="s">
        <v>15</v>
      </c>
      <c r="E142" s="176" t="s">
        <v>564</v>
      </c>
      <c r="F142" s="176" t="s">
        <v>125</v>
      </c>
      <c r="G142" s="176" t="s">
        <v>244</v>
      </c>
      <c r="H142" s="176" t="s">
        <v>193</v>
      </c>
      <c r="I142" s="176" t="s">
        <v>194</v>
      </c>
      <c r="J142" s="176" t="s">
        <v>221</v>
      </c>
    </row>
    <row r="143" spans="1:12" x14ac:dyDescent="0.2">
      <c r="A143" s="169" t="s">
        <v>225</v>
      </c>
      <c r="B143" s="177">
        <v>0.26031330938364999</v>
      </c>
      <c r="C143" s="177">
        <v>0.23059538310052</v>
      </c>
      <c r="D143" s="177">
        <v>0.22525972546049999</v>
      </c>
      <c r="E143" s="177">
        <v>0.32989802503999999</v>
      </c>
      <c r="F143" s="177">
        <v>0.44132360723662001</v>
      </c>
      <c r="G143" s="177">
        <v>0.29616898090143001</v>
      </c>
      <c r="H143" s="177">
        <v>0.49291725221220001</v>
      </c>
      <c r="I143" s="177">
        <v>0.34198385023637001</v>
      </c>
      <c r="J143" s="177">
        <v>0.27957280396443002</v>
      </c>
      <c r="K143" s="61"/>
      <c r="L143" s="178"/>
    </row>
    <row r="144" spans="1:12" x14ac:dyDescent="0.2">
      <c r="A144" s="169" t="s">
        <v>226</v>
      </c>
      <c r="B144" s="177">
        <v>0.13938909833119001</v>
      </c>
      <c r="C144" s="177">
        <v>0.19487961994519001</v>
      </c>
      <c r="D144" s="177">
        <v>0.23646022660995</v>
      </c>
      <c r="E144" s="177">
        <v>0.16590449197582</v>
      </c>
      <c r="F144" s="177">
        <v>0.16697281734117</v>
      </c>
      <c r="G144" s="177">
        <v>0.19566566594886001</v>
      </c>
      <c r="H144" s="177">
        <v>0.12181982589166999</v>
      </c>
      <c r="I144" s="177">
        <v>0.18793280369154999</v>
      </c>
      <c r="J144" s="177">
        <v>0.14992285863273999</v>
      </c>
      <c r="K144" s="61"/>
      <c r="L144" s="178"/>
    </row>
    <row r="145" spans="1:12" x14ac:dyDescent="0.2">
      <c r="A145" s="169" t="s">
        <v>227</v>
      </c>
      <c r="B145" s="177">
        <v>8.8647351113014999E-2</v>
      </c>
      <c r="C145" s="177">
        <v>6.9365058908791993E-2</v>
      </c>
      <c r="D145" s="177">
        <v>7.6155535903178001E-2</v>
      </c>
      <c r="E145" s="177">
        <v>3.0837072955683002E-2</v>
      </c>
      <c r="F145" s="177">
        <v>4.7763534984604998E-2</v>
      </c>
      <c r="G145" s="177">
        <v>3.5202617974464001E-2</v>
      </c>
      <c r="H145" s="177">
        <v>5.2617392491003001E-2</v>
      </c>
      <c r="I145" s="177">
        <v>6.208564219973E-2</v>
      </c>
      <c r="J145" s="177">
        <v>7.8794792389848003E-2</v>
      </c>
      <c r="K145" s="61"/>
      <c r="L145" s="178"/>
    </row>
    <row r="146" spans="1:12" x14ac:dyDescent="0.2">
      <c r="A146" s="169" t="s">
        <v>228</v>
      </c>
      <c r="B146" s="177">
        <v>7.6554406149920998E-2</v>
      </c>
      <c r="C146" s="177">
        <v>5.7398355014410998E-2</v>
      </c>
      <c r="D146" s="177">
        <v>5.4939182597237998E-2</v>
      </c>
      <c r="E146" s="177">
        <v>4.1883588297158998E-2</v>
      </c>
      <c r="F146" s="177">
        <v>4.2343130127894001E-2</v>
      </c>
      <c r="G146" s="177">
        <v>0.10907265911561</v>
      </c>
      <c r="H146" s="177">
        <v>4.6944015648444998E-2</v>
      </c>
      <c r="I146" s="177">
        <v>4.3845158572425998E-2</v>
      </c>
      <c r="J146" s="177">
        <v>7.0632146349340993E-2</v>
      </c>
      <c r="K146" s="61"/>
      <c r="L146" s="178"/>
    </row>
    <row r="147" spans="1:12" x14ac:dyDescent="0.2">
      <c r="A147" s="169" t="s">
        <v>229</v>
      </c>
      <c r="B147" s="177">
        <v>6.1113802888178997E-2</v>
      </c>
      <c r="C147" s="177">
        <v>6.9402044930873E-2</v>
      </c>
      <c r="D147" s="177">
        <v>7.3451077089670996E-2</v>
      </c>
      <c r="E147" s="177">
        <v>0.11316710492671</v>
      </c>
      <c r="F147" s="177">
        <v>7.2159079927112998E-2</v>
      </c>
      <c r="G147" s="177">
        <v>0.10653744383116</v>
      </c>
      <c r="H147" s="177">
        <v>6.4019969322089004E-2</v>
      </c>
      <c r="I147" s="177">
        <v>6.8271554456417999E-2</v>
      </c>
      <c r="J147" s="177">
        <v>6.6725660367382006E-2</v>
      </c>
      <c r="K147" s="61"/>
      <c r="L147" s="178"/>
    </row>
    <row r="148" spans="1:12" x14ac:dyDescent="0.2">
      <c r="A148" s="169" t="s">
        <v>230</v>
      </c>
      <c r="B148" s="177">
        <v>6.3171480978646E-2</v>
      </c>
      <c r="C148" s="177">
        <v>8.3757793637700001E-2</v>
      </c>
      <c r="D148" s="177">
        <v>7.8776384139187999E-2</v>
      </c>
      <c r="E148" s="177">
        <v>2.0899962566243001E-2</v>
      </c>
      <c r="F148" s="177">
        <v>3.8440343770744997E-2</v>
      </c>
      <c r="G148" s="177">
        <v>3.8944578765410999E-2</v>
      </c>
      <c r="H148" s="177">
        <v>4.3317063335358001E-2</v>
      </c>
      <c r="I148" s="177">
        <v>4.2957969709165003E-2</v>
      </c>
      <c r="J148" s="177">
        <v>5.9640161549134998E-2</v>
      </c>
      <c r="K148" s="61"/>
      <c r="L148" s="178"/>
    </row>
    <row r="149" spans="1:12" x14ac:dyDescent="0.2">
      <c r="A149" s="169" t="s">
        <v>231</v>
      </c>
      <c r="B149" s="177">
        <v>5.8412872049082999E-2</v>
      </c>
      <c r="C149" s="177">
        <v>4.8137982110554998E-2</v>
      </c>
      <c r="D149" s="177">
        <v>4.5481666981847003E-2</v>
      </c>
      <c r="E149" s="177">
        <v>3.6080971117727997E-2</v>
      </c>
      <c r="F149" s="177">
        <v>3.6005040138963003E-2</v>
      </c>
      <c r="G149" s="177">
        <v>4.5348714672724999E-2</v>
      </c>
      <c r="H149" s="177">
        <v>3.5919594341825997E-2</v>
      </c>
      <c r="I149" s="177">
        <v>3.7084712325979E-2</v>
      </c>
      <c r="J149" s="177">
        <v>5.3742982617991E-2</v>
      </c>
      <c r="K149" s="61"/>
      <c r="L149" s="178"/>
    </row>
    <row r="150" spans="1:12" x14ac:dyDescent="0.2">
      <c r="A150" s="169" t="s">
        <v>232</v>
      </c>
      <c r="B150" s="177">
        <v>4.9378007029266001E-2</v>
      </c>
      <c r="C150" s="177">
        <v>5.3181921463870997E-2</v>
      </c>
      <c r="D150" s="177">
        <v>5.2632913804721002E-2</v>
      </c>
      <c r="E150" s="177">
        <v>0.10317721568949</v>
      </c>
      <c r="F150" s="177">
        <v>3.1478112362782001E-2</v>
      </c>
      <c r="G150" s="177">
        <v>2.6391528982832001E-2</v>
      </c>
      <c r="H150" s="177">
        <v>3.4946514571377998E-2</v>
      </c>
      <c r="I150" s="177">
        <v>3.7940747640664997E-2</v>
      </c>
      <c r="J150" s="177">
        <v>5.0187940026915998E-2</v>
      </c>
      <c r="K150" s="61"/>
      <c r="L150" s="178"/>
    </row>
    <row r="151" spans="1:12" x14ac:dyDescent="0.2">
      <c r="A151" s="169" t="s">
        <v>233</v>
      </c>
      <c r="B151" s="177">
        <v>4.6120431615390999E-2</v>
      </c>
      <c r="C151" s="177">
        <v>4.2503599075601001E-2</v>
      </c>
      <c r="D151" s="177">
        <v>3.5772407669313E-2</v>
      </c>
      <c r="E151" s="177">
        <v>3.4416256881806002E-2</v>
      </c>
      <c r="F151" s="177">
        <v>3.1528992508768998E-2</v>
      </c>
      <c r="G151" s="177">
        <v>1.8297248214725E-2</v>
      </c>
      <c r="H151" s="177">
        <v>2.7197627646301001E-2</v>
      </c>
      <c r="I151" s="177">
        <v>5.1925653788904999E-2</v>
      </c>
      <c r="J151" s="177">
        <v>4.3248117140997001E-2</v>
      </c>
      <c r="K151" s="61"/>
      <c r="L151" s="178"/>
    </row>
    <row r="152" spans="1:12" x14ac:dyDescent="0.2">
      <c r="A152" s="169" t="s">
        <v>234</v>
      </c>
      <c r="B152" s="177">
        <v>3.2722475182178003E-2</v>
      </c>
      <c r="C152" s="177">
        <v>3.4954556305882997E-2</v>
      </c>
      <c r="D152" s="177">
        <v>2.7272475665950001E-2</v>
      </c>
      <c r="E152" s="177">
        <v>2.8601947498311998E-2</v>
      </c>
      <c r="F152" s="177">
        <v>1.9764797363830001E-2</v>
      </c>
      <c r="G152" s="177">
        <v>3.0027642755682E-2</v>
      </c>
      <c r="H152" s="177">
        <v>2.0831768026582001E-2</v>
      </c>
      <c r="I152" s="177">
        <v>2.5115754912500999E-2</v>
      </c>
      <c r="J152" s="177">
        <v>3.1360158936172E-2</v>
      </c>
      <c r="K152" s="61"/>
      <c r="L152" s="178"/>
    </row>
    <row r="153" spans="1:12" x14ac:dyDescent="0.2">
      <c r="A153" s="169" t="s">
        <v>235</v>
      </c>
      <c r="B153" s="177">
        <v>2.6187113740751E-2</v>
      </c>
      <c r="C153" s="177">
        <v>3.4413403940148003E-2</v>
      </c>
      <c r="D153" s="177">
        <v>2.3304966534628001E-2</v>
      </c>
      <c r="E153" s="177">
        <v>1.5134426776103001E-2</v>
      </c>
      <c r="F153" s="177">
        <v>1.9350159345394E-2</v>
      </c>
      <c r="G153" s="177">
        <v>1.6827209605266E-2</v>
      </c>
      <c r="H153" s="177">
        <v>1.578311403806E-2</v>
      </c>
      <c r="I153" s="177">
        <v>2.4374377277122002E-2</v>
      </c>
      <c r="J153" s="177">
        <v>2.5311926470457002E-2</v>
      </c>
      <c r="K153" s="61"/>
      <c r="L153" s="178"/>
    </row>
    <row r="154" spans="1:12" x14ac:dyDescent="0.2">
      <c r="A154" s="169" t="s">
        <v>236</v>
      </c>
      <c r="B154" s="177">
        <v>2.5173598498206998E-2</v>
      </c>
      <c r="C154" s="177">
        <v>1.9481436214159001E-2</v>
      </c>
      <c r="D154" s="177">
        <v>2.2438807379054002E-2</v>
      </c>
      <c r="E154" s="177">
        <v>1.5531944515054E-2</v>
      </c>
      <c r="F154" s="177">
        <v>1.2414459182499E-2</v>
      </c>
      <c r="G154" s="177">
        <v>1.9622198187029E-2</v>
      </c>
      <c r="H154" s="177">
        <v>8.6319208488458993E-3</v>
      </c>
      <c r="I154" s="177">
        <v>2.0474556586851999E-2</v>
      </c>
      <c r="J154" s="177">
        <v>2.2873005510956002E-2</v>
      </c>
      <c r="K154" s="61"/>
      <c r="L154" s="178"/>
    </row>
    <row r="155" spans="1:12" x14ac:dyDescent="0.2">
      <c r="A155" s="169" t="s">
        <v>237</v>
      </c>
      <c r="B155" s="177">
        <v>1.9297807717167E-2</v>
      </c>
      <c r="C155" s="177">
        <v>1.9163212636009001E-2</v>
      </c>
      <c r="D155" s="177">
        <v>1.1942232400485E-2</v>
      </c>
      <c r="E155" s="177">
        <v>3.0005277497795999E-2</v>
      </c>
      <c r="F155" s="177">
        <v>1.326181960519E-2</v>
      </c>
      <c r="G155" s="177">
        <v>1.3997885861033999E-2</v>
      </c>
      <c r="H155" s="177">
        <v>1.1752395313282E-2</v>
      </c>
      <c r="I155" s="177">
        <v>1.8824197693993999E-2</v>
      </c>
      <c r="J155" s="177">
        <v>1.9109611177011002E-2</v>
      </c>
      <c r="K155" s="61"/>
      <c r="L155" s="178"/>
    </row>
    <row r="156" spans="1:12" x14ac:dyDescent="0.2">
      <c r="A156" s="169" t="s">
        <v>238</v>
      </c>
      <c r="B156" s="177">
        <v>1.5604559512782E-2</v>
      </c>
      <c r="C156" s="177">
        <v>1.3677529162231E-2</v>
      </c>
      <c r="D156" s="177">
        <v>1.1083210059202001E-2</v>
      </c>
      <c r="E156" s="177">
        <v>9.1310405753534992E-3</v>
      </c>
      <c r="F156" s="177">
        <v>8.7758191754480006E-3</v>
      </c>
      <c r="G156" s="177">
        <v>9.6209593518915004E-3</v>
      </c>
      <c r="H156" s="177">
        <v>7.0337360899121E-3</v>
      </c>
      <c r="I156" s="177">
        <v>1.2538659928200999E-2</v>
      </c>
      <c r="J156" s="177">
        <v>1.4275369237385999E-2</v>
      </c>
      <c r="K156" s="61"/>
      <c r="L156" s="178"/>
    </row>
    <row r="157" spans="1:12" x14ac:dyDescent="0.2">
      <c r="A157" s="169" t="s">
        <v>239</v>
      </c>
      <c r="B157" s="177">
        <v>1.3065217670595E-2</v>
      </c>
      <c r="C157" s="177">
        <v>1.0774882632397001E-2</v>
      </c>
      <c r="D157" s="177">
        <v>1.0478805485483999E-2</v>
      </c>
      <c r="E157" s="177">
        <v>1.8704590817672E-2</v>
      </c>
      <c r="F157" s="177">
        <v>8.0656156022831001E-3</v>
      </c>
      <c r="G157" s="177">
        <v>2.2350111794767001E-2</v>
      </c>
      <c r="H157" s="177">
        <v>6.6197899316318004E-3</v>
      </c>
      <c r="I157" s="177">
        <v>1.1048787765766E-2</v>
      </c>
      <c r="J157" s="177">
        <v>1.2947873346846E-2</v>
      </c>
      <c r="K157" s="61"/>
      <c r="L157" s="178"/>
    </row>
    <row r="158" spans="1:12" x14ac:dyDescent="0.2">
      <c r="A158" s="169" t="s">
        <v>240</v>
      </c>
      <c r="B158" s="177">
        <v>1.2259714597638E-2</v>
      </c>
      <c r="C158" s="177">
        <v>9.3633429771416005E-3</v>
      </c>
      <c r="D158" s="177">
        <v>8.1634377729071003E-3</v>
      </c>
      <c r="E158" s="177">
        <v>3.9733585783179003E-3</v>
      </c>
      <c r="F158" s="177">
        <v>5.1703426105646003E-3</v>
      </c>
      <c r="G158" s="177">
        <v>8.1579021585771998E-3</v>
      </c>
      <c r="H158" s="177">
        <v>7.1768513508019003E-3</v>
      </c>
      <c r="I158" s="177">
        <v>7.3960719197077003E-3</v>
      </c>
      <c r="J158" s="177">
        <v>1.0813756284542E-2</v>
      </c>
      <c r="K158" s="61"/>
      <c r="L158" s="178"/>
    </row>
    <row r="159" spans="1:12" x14ac:dyDescent="0.2">
      <c r="A159" s="169" t="s">
        <v>241</v>
      </c>
      <c r="B159" s="177">
        <v>1.0123943822057E-2</v>
      </c>
      <c r="C159" s="177">
        <v>7.1271762067749997E-3</v>
      </c>
      <c r="D159" s="177">
        <v>5.1039759917843996E-3</v>
      </c>
      <c r="E159" s="177">
        <v>2.0625781079703E-3</v>
      </c>
      <c r="F159" s="177">
        <v>4.6584432865533001E-3</v>
      </c>
      <c r="G159" s="177">
        <v>7.2834311232607002E-3</v>
      </c>
      <c r="H159" s="177">
        <v>2.3856811306262999E-3</v>
      </c>
      <c r="I159" s="177">
        <v>5.6463783390702004E-3</v>
      </c>
      <c r="J159" s="177">
        <v>8.7899973059099995E-3</v>
      </c>
      <c r="K159" s="61"/>
      <c r="L159" s="178"/>
    </row>
    <row r="160" spans="1:12" x14ac:dyDescent="0.2">
      <c r="A160" s="169" t="s">
        <v>242</v>
      </c>
      <c r="B160" s="177">
        <v>1.4722799556657999E-3</v>
      </c>
      <c r="C160" s="177">
        <v>8.2299050080415E-4</v>
      </c>
      <c r="D160" s="177">
        <v>6.1212172915240998E-4</v>
      </c>
      <c r="E160" s="177">
        <v>5.6628234806486001E-4</v>
      </c>
      <c r="F160" s="177">
        <v>2.1544691047868E-4</v>
      </c>
      <c r="G160" s="177">
        <v>3.3913749020348999E-5</v>
      </c>
      <c r="H160" s="177">
        <v>9.8488260356946993E-6</v>
      </c>
      <c r="I160" s="177">
        <v>3.0894278620761999E-4</v>
      </c>
      <c r="J160" s="177">
        <v>1.1999302796065999E-3</v>
      </c>
      <c r="K160" s="61"/>
      <c r="L160" s="178"/>
    </row>
    <row r="161" spans="1:12" x14ac:dyDescent="0.2">
      <c r="A161" s="173" t="s">
        <v>243</v>
      </c>
      <c r="B161" s="177">
        <v>9.925297646237799E-4</v>
      </c>
      <c r="C161" s="177">
        <v>9.9971123694063998E-4</v>
      </c>
      <c r="D161" s="177">
        <v>6.7084672574153003E-4</v>
      </c>
      <c r="E161" s="177">
        <v>2.3863834713438999E-5</v>
      </c>
      <c r="F161" s="177">
        <v>3.0843851909355998E-4</v>
      </c>
      <c r="G161" s="177">
        <v>4.4930700625184998E-4</v>
      </c>
      <c r="H161" s="177">
        <v>7.5638983954135004E-5</v>
      </c>
      <c r="I161" s="177">
        <v>2.4418016937504999E-4</v>
      </c>
      <c r="J161" s="177">
        <v>8.5090841234071999E-4</v>
      </c>
      <c r="K161" s="61"/>
      <c r="L161" s="178"/>
    </row>
    <row r="162" spans="1:12" x14ac:dyDescent="0.2">
      <c r="A162" s="179" t="s">
        <v>13</v>
      </c>
      <c r="B162" s="180">
        <v>1</v>
      </c>
      <c r="C162" s="180">
        <v>1</v>
      </c>
      <c r="D162" s="180">
        <v>1</v>
      </c>
      <c r="E162" s="180">
        <v>1</v>
      </c>
      <c r="F162" s="180">
        <v>1</v>
      </c>
      <c r="G162" s="180">
        <v>1</v>
      </c>
      <c r="H162" s="180">
        <v>1</v>
      </c>
      <c r="I162" s="180">
        <v>1</v>
      </c>
      <c r="J162" s="181">
        <v>1</v>
      </c>
      <c r="K162" s="61"/>
      <c r="L162" s="178"/>
    </row>
    <row r="184" spans="1:10" x14ac:dyDescent="0.2">
      <c r="A184" s="777" t="s">
        <v>245</v>
      </c>
      <c r="B184" s="778"/>
      <c r="C184" s="778"/>
      <c r="D184" s="778"/>
      <c r="E184" s="778"/>
      <c r="F184" s="778"/>
      <c r="G184" s="778"/>
    </row>
    <row r="186" spans="1:10" ht="13.5" thickBot="1" x14ac:dyDescent="0.25">
      <c r="F186" s="55"/>
      <c r="G186" s="55"/>
      <c r="H186" s="55"/>
      <c r="I186" s="55"/>
      <c r="J186" s="55"/>
    </row>
    <row r="187" spans="1:10" x14ac:dyDescent="0.2">
      <c r="A187" s="17" t="s">
        <v>30</v>
      </c>
      <c r="B187" s="182" t="s">
        <v>224</v>
      </c>
      <c r="F187" s="55"/>
      <c r="G187" s="55"/>
      <c r="H187" s="55"/>
      <c r="I187" s="55"/>
      <c r="J187" s="55"/>
    </row>
    <row r="188" spans="1:10" x14ac:dyDescent="0.2">
      <c r="A188" s="183" t="str">
        <f>A207</f>
        <v>Francia</v>
      </c>
      <c r="B188" s="170">
        <f>J207</f>
        <v>0.18259802482703</v>
      </c>
      <c r="D188" s="55"/>
      <c r="E188" s="55"/>
      <c r="F188" s="55"/>
      <c r="G188" s="55"/>
      <c r="H188" s="55"/>
      <c r="I188" s="55"/>
    </row>
    <row r="189" spans="1:10" x14ac:dyDescent="0.2">
      <c r="A189" s="183" t="str">
        <f t="shared" ref="A189:A202" si="8">A208</f>
        <v>Portugal</v>
      </c>
      <c r="B189" s="170">
        <f t="shared" ref="B189:B202" si="9">J208</f>
        <v>0.11657993572776</v>
      </c>
      <c r="D189" s="55"/>
      <c r="E189" s="55"/>
      <c r="F189" s="55"/>
      <c r="G189" s="55"/>
      <c r="H189" s="55"/>
      <c r="I189" s="55"/>
    </row>
    <row r="190" spans="1:10" x14ac:dyDescent="0.2">
      <c r="A190" s="183" t="str">
        <f t="shared" si="8"/>
        <v>Reino Unido</v>
      </c>
      <c r="B190" s="170">
        <f t="shared" si="9"/>
        <v>0.10846870478834</v>
      </c>
      <c r="D190" s="55"/>
      <c r="E190" s="55"/>
      <c r="F190" s="55"/>
      <c r="G190" s="55"/>
      <c r="H190" s="55"/>
      <c r="I190" s="55"/>
    </row>
    <row r="191" spans="1:10" x14ac:dyDescent="0.2">
      <c r="A191" s="183" t="str">
        <f t="shared" si="8"/>
        <v>Resto de Europa</v>
      </c>
      <c r="B191" s="170">
        <f t="shared" si="9"/>
        <v>0.10531759192244</v>
      </c>
      <c r="D191" s="55"/>
      <c r="E191" s="55"/>
      <c r="F191" s="55"/>
      <c r="G191" s="55"/>
      <c r="H191" s="55"/>
      <c r="I191" s="55"/>
    </row>
    <row r="192" spans="1:10" x14ac:dyDescent="0.2">
      <c r="A192" s="183" t="str">
        <f t="shared" si="8"/>
        <v>Benelux (Bélgica, Holanda y Luxemburgo)</v>
      </c>
      <c r="B192" s="170">
        <f t="shared" si="9"/>
        <v>9.4055607033905003E-2</v>
      </c>
      <c r="D192" s="55"/>
      <c r="E192" s="55"/>
      <c r="F192" s="55"/>
      <c r="G192" s="55"/>
      <c r="H192" s="55"/>
      <c r="I192" s="55"/>
    </row>
    <row r="193" spans="1:12" x14ac:dyDescent="0.2">
      <c r="A193" s="183" t="str">
        <f t="shared" si="8"/>
        <v>Alemania</v>
      </c>
      <c r="B193" s="170">
        <f t="shared" si="9"/>
        <v>9.1644690493226003E-2</v>
      </c>
      <c r="C193" s="55"/>
      <c r="D193" s="55"/>
      <c r="E193" s="55"/>
      <c r="F193" s="55"/>
      <c r="G193" s="55"/>
      <c r="H193" s="55"/>
      <c r="I193" s="55"/>
    </row>
    <row r="194" spans="1:12" x14ac:dyDescent="0.2">
      <c r="A194" s="183" t="str">
        <f t="shared" si="8"/>
        <v>EEUU</v>
      </c>
      <c r="B194" s="170">
        <f t="shared" si="9"/>
        <v>7.8186560334330996E-2</v>
      </c>
      <c r="C194" s="55"/>
      <c r="D194" s="55"/>
      <c r="E194" s="55"/>
      <c r="F194" s="55"/>
      <c r="G194" s="55"/>
      <c r="H194" s="55"/>
      <c r="I194" s="55"/>
    </row>
    <row r="195" spans="1:12" x14ac:dyDescent="0.2">
      <c r="A195" s="183" t="str">
        <f t="shared" si="8"/>
        <v>Resto del mundo</v>
      </c>
      <c r="B195" s="170">
        <f t="shared" si="9"/>
        <v>5.9088278347561002E-2</v>
      </c>
      <c r="C195" s="55"/>
      <c r="D195" s="55"/>
      <c r="E195" s="55"/>
      <c r="F195" s="55"/>
      <c r="G195" s="55"/>
      <c r="H195" s="55"/>
      <c r="I195" s="55"/>
    </row>
    <row r="196" spans="1:12" x14ac:dyDescent="0.2">
      <c r="A196" s="183" t="str">
        <f t="shared" si="8"/>
        <v>Italia</v>
      </c>
      <c r="B196" s="170">
        <f t="shared" si="9"/>
        <v>5.5736997704921999E-2</v>
      </c>
      <c r="D196" s="55"/>
      <c r="E196" s="55"/>
      <c r="F196" s="55"/>
      <c r="G196" s="55"/>
      <c r="H196" s="55"/>
      <c r="I196" s="55"/>
    </row>
    <row r="197" spans="1:12" x14ac:dyDescent="0.2">
      <c r="A197" s="183" t="str">
        <f t="shared" si="8"/>
        <v>Resto de América</v>
      </c>
      <c r="B197" s="170">
        <f t="shared" si="9"/>
        <v>4.6788098129521997E-2</v>
      </c>
      <c r="D197" s="55"/>
      <c r="E197" s="55"/>
      <c r="H197" s="55"/>
      <c r="I197" s="55"/>
    </row>
    <row r="198" spans="1:12" x14ac:dyDescent="0.2">
      <c r="A198" s="183" t="str">
        <f t="shared" si="8"/>
        <v>Brasil</v>
      </c>
      <c r="B198" s="170">
        <f t="shared" si="9"/>
        <v>1.9276951043988001E-2</v>
      </c>
      <c r="D198" s="55"/>
      <c r="E198" s="55"/>
      <c r="H198" s="55"/>
      <c r="I198" s="55"/>
    </row>
    <row r="199" spans="1:12" x14ac:dyDescent="0.2">
      <c r="A199" s="183" t="str">
        <f t="shared" si="8"/>
        <v>Méjico</v>
      </c>
      <c r="B199" s="170">
        <f t="shared" si="9"/>
        <v>1.8070550751846E-2</v>
      </c>
      <c r="D199" s="55"/>
      <c r="E199" s="55"/>
      <c r="H199" s="55"/>
    </row>
    <row r="200" spans="1:12" x14ac:dyDescent="0.2">
      <c r="A200" s="183" t="str">
        <f t="shared" si="8"/>
        <v>Canadá</v>
      </c>
      <c r="B200" s="170">
        <f t="shared" si="9"/>
        <v>1.1768731361262001E-2</v>
      </c>
      <c r="D200" s="55"/>
      <c r="E200" s="55"/>
      <c r="F200" s="55"/>
      <c r="G200" s="55"/>
      <c r="H200" s="184"/>
      <c r="I200" s="115"/>
      <c r="J200" s="55"/>
    </row>
    <row r="201" spans="1:12" x14ac:dyDescent="0.2">
      <c r="A201" s="183" t="str">
        <f t="shared" si="8"/>
        <v>China</v>
      </c>
      <c r="B201" s="170">
        <f t="shared" si="9"/>
        <v>8.0415443197588993E-3</v>
      </c>
      <c r="E201" s="55"/>
      <c r="H201" s="184"/>
      <c r="I201" s="115"/>
      <c r="J201" s="55"/>
    </row>
    <row r="202" spans="1:12" ht="13.5" thickBot="1" x14ac:dyDescent="0.25">
      <c r="A202" s="183" t="str">
        <f t="shared" si="8"/>
        <v>Japón</v>
      </c>
      <c r="B202" s="170">
        <f t="shared" si="9"/>
        <v>4.3777332141027E-3</v>
      </c>
      <c r="D202" s="55"/>
      <c r="E202" s="55"/>
      <c r="H202" s="184"/>
      <c r="I202" s="115"/>
      <c r="J202" s="55"/>
    </row>
    <row r="203" spans="1:12" ht="13.5" thickBot="1" x14ac:dyDescent="0.25">
      <c r="A203" s="183" t="str">
        <f t="shared" ref="A203" si="10">A222</f>
        <v>TOTAL</v>
      </c>
      <c r="B203" s="174">
        <v>1</v>
      </c>
      <c r="F203" s="55"/>
      <c r="G203" s="55"/>
      <c r="H203" s="184"/>
      <c r="I203" s="115"/>
      <c r="J203" s="55"/>
    </row>
    <row r="204" spans="1:12" ht="13.5" thickBot="1" x14ac:dyDescent="0.25"/>
    <row r="205" spans="1:12" ht="18.75" thickBot="1" x14ac:dyDescent="0.3">
      <c r="A205" s="765" t="s">
        <v>186</v>
      </c>
      <c r="B205" s="766"/>
      <c r="C205" s="766"/>
      <c r="D205" s="766"/>
      <c r="E205" s="766"/>
      <c r="F205" s="766"/>
      <c r="G205" s="767"/>
    </row>
    <row r="206" spans="1:12" ht="13.5" thickBot="1" x14ac:dyDescent="0.25">
      <c r="A206" s="185"/>
      <c r="B206" s="176" t="s">
        <v>16</v>
      </c>
      <c r="C206" s="176" t="s">
        <v>17</v>
      </c>
      <c r="D206" s="176" t="s">
        <v>15</v>
      </c>
      <c r="E206" s="176" t="s">
        <v>564</v>
      </c>
      <c r="F206" s="176" t="s">
        <v>125</v>
      </c>
      <c r="G206" s="176" t="s">
        <v>244</v>
      </c>
      <c r="H206" s="176" t="s">
        <v>193</v>
      </c>
      <c r="I206" s="176" t="s">
        <v>194</v>
      </c>
      <c r="J206" s="176" t="s">
        <v>221</v>
      </c>
    </row>
    <row r="207" spans="1:12" x14ac:dyDescent="0.2">
      <c r="A207" s="183" t="s">
        <v>246</v>
      </c>
      <c r="B207" s="186">
        <v>0.18495094669782</v>
      </c>
      <c r="C207" s="186">
        <v>0.16452652529958001</v>
      </c>
      <c r="D207" s="186">
        <v>0.14268879581060001</v>
      </c>
      <c r="E207" s="186">
        <v>0.18686545207465999</v>
      </c>
      <c r="F207" s="186">
        <v>0.15023759201147999</v>
      </c>
      <c r="G207" s="186">
        <v>0.1912850545625</v>
      </c>
      <c r="H207" s="186">
        <v>0.18441145753058</v>
      </c>
      <c r="I207" s="186">
        <v>0.17958438346798</v>
      </c>
      <c r="J207" s="187">
        <v>0.18259802482703</v>
      </c>
      <c r="K207" s="61"/>
      <c r="L207" s="178"/>
    </row>
    <row r="208" spans="1:12" x14ac:dyDescent="0.2">
      <c r="A208" s="183" t="s">
        <v>248</v>
      </c>
      <c r="B208" s="186">
        <v>0.14310921139466001</v>
      </c>
      <c r="C208" s="186">
        <v>0.10215221457128</v>
      </c>
      <c r="D208" s="186">
        <v>8.5482581168436003E-2</v>
      </c>
      <c r="E208" s="186">
        <v>4.2024113664307E-2</v>
      </c>
      <c r="F208" s="186">
        <v>9.3749796603843999E-2</v>
      </c>
      <c r="G208" s="186">
        <v>2.6799684646808999E-2</v>
      </c>
      <c r="H208" s="186">
        <v>0.11592558451557999</v>
      </c>
      <c r="I208" s="186">
        <v>0.13146607706352001</v>
      </c>
      <c r="J208" s="187">
        <v>0.11657993572776</v>
      </c>
      <c r="K208" s="61"/>
      <c r="L208" s="178"/>
    </row>
    <row r="209" spans="1:18" x14ac:dyDescent="0.2">
      <c r="A209" s="183" t="s">
        <v>247</v>
      </c>
      <c r="B209" s="186">
        <v>0.11379124812289999</v>
      </c>
      <c r="C209" s="186">
        <v>5.9336971755217002E-2</v>
      </c>
      <c r="D209" s="186">
        <v>6.2346582392770002E-2</v>
      </c>
      <c r="E209" s="186">
        <v>0.16807469755570001</v>
      </c>
      <c r="F209" s="186">
        <v>0.13448012576648</v>
      </c>
      <c r="G209" s="186">
        <v>5.3560699759476998E-2</v>
      </c>
      <c r="H209" s="186">
        <v>8.8139169635832001E-2</v>
      </c>
      <c r="I209" s="186">
        <v>8.1210517714442002E-2</v>
      </c>
      <c r="J209" s="187">
        <v>0.10846870478834</v>
      </c>
      <c r="K209" s="61"/>
      <c r="L209" s="178"/>
      <c r="M209" s="55"/>
      <c r="N209" s="55"/>
      <c r="O209" s="55"/>
      <c r="P209" s="55"/>
      <c r="Q209" s="55"/>
      <c r="R209" s="55"/>
    </row>
    <row r="210" spans="1:18" x14ac:dyDescent="0.2">
      <c r="A210" s="183" t="s">
        <v>250</v>
      </c>
      <c r="B210" s="186">
        <v>0.10026302301759001</v>
      </c>
      <c r="C210" s="186">
        <v>0.21368407425902999</v>
      </c>
      <c r="D210" s="186">
        <v>0.10790544089151</v>
      </c>
      <c r="E210" s="186">
        <v>7.1901839447920002E-2</v>
      </c>
      <c r="F210" s="186">
        <v>0.10670757784088</v>
      </c>
      <c r="G210" s="186">
        <v>7.8260704912310006E-2</v>
      </c>
      <c r="H210" s="186">
        <v>0.10387994132129</v>
      </c>
      <c r="I210" s="186">
        <v>0.15687812423715999</v>
      </c>
      <c r="J210" s="187">
        <v>0.10531759192244</v>
      </c>
      <c r="K210" s="61"/>
      <c r="M210" s="188"/>
      <c r="N210" s="188"/>
      <c r="O210" s="188"/>
      <c r="P210" s="188"/>
      <c r="Q210" s="188"/>
      <c r="R210" s="188"/>
    </row>
    <row r="211" spans="1:18" x14ac:dyDescent="0.2">
      <c r="A211" s="183" t="s">
        <v>252</v>
      </c>
      <c r="B211" s="186">
        <v>8.1275973911242E-2</v>
      </c>
      <c r="C211" s="186">
        <v>5.0992852992143997E-2</v>
      </c>
      <c r="D211" s="186">
        <v>6.5622165974118005E-2</v>
      </c>
      <c r="E211" s="186">
        <v>0.27629856766091998</v>
      </c>
      <c r="F211" s="186">
        <v>8.4868517832504001E-2</v>
      </c>
      <c r="G211" s="186">
        <v>4.8350409995631997E-2</v>
      </c>
      <c r="H211" s="186">
        <v>4.9681738656383E-2</v>
      </c>
      <c r="I211" s="186">
        <v>7.6497591969984999E-2</v>
      </c>
      <c r="J211" s="187">
        <v>9.4055607033905003E-2</v>
      </c>
      <c r="K211" s="61"/>
      <c r="L211" s="178"/>
      <c r="M211" s="55"/>
      <c r="N211" s="55"/>
      <c r="O211" s="55"/>
      <c r="P211" s="55"/>
      <c r="Q211" s="55"/>
      <c r="R211" s="55"/>
    </row>
    <row r="212" spans="1:18" x14ac:dyDescent="0.2">
      <c r="A212" s="183" t="s">
        <v>249</v>
      </c>
      <c r="B212" s="186">
        <v>7.7117198796459993E-2</v>
      </c>
      <c r="C212" s="186">
        <v>8.3119890433241E-2</v>
      </c>
      <c r="D212" s="186">
        <v>7.6543522092011998E-2</v>
      </c>
      <c r="E212" s="186">
        <v>0.15991634173062999</v>
      </c>
      <c r="F212" s="186">
        <v>7.2653987953922E-2</v>
      </c>
      <c r="G212" s="186">
        <v>0.14418073783617999</v>
      </c>
      <c r="H212" s="186">
        <v>7.4326434133789004E-2</v>
      </c>
      <c r="I212" s="186">
        <v>6.2421043054904E-2</v>
      </c>
      <c r="J212" s="187">
        <v>9.1644690493226003E-2</v>
      </c>
      <c r="K212" s="61"/>
      <c r="L212" s="178"/>
      <c r="M212" s="55"/>
      <c r="N212" s="55"/>
      <c r="O212" s="55"/>
      <c r="P212" s="55"/>
      <c r="Q212" s="55"/>
      <c r="R212" s="55"/>
    </row>
    <row r="213" spans="1:18" x14ac:dyDescent="0.2">
      <c r="A213" s="183" t="s">
        <v>253</v>
      </c>
      <c r="B213" s="186">
        <v>7.7104999523271003E-2</v>
      </c>
      <c r="C213" s="186">
        <v>7.7402557629422997E-2</v>
      </c>
      <c r="D213" s="186">
        <v>0.11138545324184</v>
      </c>
      <c r="E213" s="186">
        <v>9.7400479483663992E-3</v>
      </c>
      <c r="F213" s="186">
        <v>0.12184040885752</v>
      </c>
      <c r="G213" s="186">
        <v>0.13312619632997999</v>
      </c>
      <c r="H213" s="186">
        <v>0.13363528641829001</v>
      </c>
      <c r="I213" s="186">
        <v>7.4443233856232E-2</v>
      </c>
      <c r="J213" s="187">
        <v>7.8186560334330996E-2</v>
      </c>
      <c r="K213" s="61"/>
      <c r="M213" s="188"/>
      <c r="N213" s="188"/>
      <c r="O213" s="188"/>
      <c r="P213" s="188"/>
      <c r="Q213" s="188"/>
      <c r="R213" s="188"/>
    </row>
    <row r="214" spans="1:18" x14ac:dyDescent="0.2">
      <c r="A214" s="183" t="s">
        <v>251</v>
      </c>
      <c r="B214" s="186">
        <v>5.5034480932489999E-2</v>
      </c>
      <c r="C214" s="186">
        <v>6.622129599354E-2</v>
      </c>
      <c r="D214" s="186">
        <v>0.12131581259089</v>
      </c>
      <c r="E214" s="186">
        <v>1.8232546772022001E-2</v>
      </c>
      <c r="F214" s="186">
        <v>0.11570557074288999</v>
      </c>
      <c r="G214" s="186">
        <v>9.5551967939044996E-2</v>
      </c>
      <c r="H214" s="186">
        <v>7.1471654535474993E-2</v>
      </c>
      <c r="I214" s="186">
        <v>6.8935021052769996E-2</v>
      </c>
      <c r="J214" s="187">
        <v>5.9088278347561002E-2</v>
      </c>
      <c r="K214" s="61"/>
      <c r="L214" s="178"/>
      <c r="M214" s="55"/>
      <c r="N214" s="55"/>
      <c r="O214" s="55"/>
      <c r="P214" s="55"/>
      <c r="Q214" s="55"/>
      <c r="R214" s="55"/>
    </row>
    <row r="215" spans="1:18" x14ac:dyDescent="0.2">
      <c r="A215" s="183" t="s">
        <v>254</v>
      </c>
      <c r="B215" s="186">
        <v>5.0108760446643003E-2</v>
      </c>
      <c r="C215" s="186">
        <v>5.2624429408470001E-2</v>
      </c>
      <c r="D215" s="186">
        <v>5.5963727048498002E-2</v>
      </c>
      <c r="E215" s="186">
        <v>2.2499509147143E-2</v>
      </c>
      <c r="F215" s="186">
        <v>3.4034692039331002E-2</v>
      </c>
      <c r="G215" s="186">
        <v>0.13779799517592001</v>
      </c>
      <c r="H215" s="186">
        <v>5.4807194736496E-2</v>
      </c>
      <c r="I215" s="186">
        <v>5.2218222205580998E-2</v>
      </c>
      <c r="J215" s="187">
        <v>5.5736997704921999E-2</v>
      </c>
      <c r="K215" s="61"/>
      <c r="L215" s="178"/>
      <c r="M215" s="55"/>
      <c r="N215" s="55"/>
      <c r="O215" s="55"/>
      <c r="P215" s="55"/>
      <c r="Q215" s="55"/>
      <c r="R215" s="55"/>
    </row>
    <row r="216" spans="1:18" x14ac:dyDescent="0.2">
      <c r="A216" s="183" t="s">
        <v>255</v>
      </c>
      <c r="B216" s="186">
        <v>4.8469745235974998E-2</v>
      </c>
      <c r="C216" s="186">
        <v>6.6751813262304005E-2</v>
      </c>
      <c r="D216" s="186">
        <v>9.0235317677128002E-2</v>
      </c>
      <c r="E216" s="186">
        <v>4.0738320748591003E-2</v>
      </c>
      <c r="F216" s="186">
        <v>3.7569729582385997E-2</v>
      </c>
      <c r="G216" s="186">
        <v>2.0525976172449001E-2</v>
      </c>
      <c r="H216" s="186">
        <v>5.2148565486648001E-2</v>
      </c>
      <c r="I216" s="186">
        <v>6.7736088786997994E-2</v>
      </c>
      <c r="J216" s="187">
        <v>4.6788098129521997E-2</v>
      </c>
      <c r="K216" s="61"/>
      <c r="L216" s="178"/>
      <c r="M216" s="55"/>
      <c r="N216" s="55"/>
      <c r="O216" s="55"/>
      <c r="P216" s="55"/>
      <c r="Q216" s="55"/>
      <c r="R216" s="55"/>
    </row>
    <row r="217" spans="1:18" x14ac:dyDescent="0.2">
      <c r="A217" s="183" t="s">
        <v>257</v>
      </c>
      <c r="B217" s="186">
        <v>2.1720973372670999E-2</v>
      </c>
      <c r="C217" s="186">
        <v>2.0710027131128999E-2</v>
      </c>
      <c r="D217" s="186">
        <v>2.1345383344156001E-2</v>
      </c>
      <c r="E217" s="186">
        <v>6.4740323242495998E-4</v>
      </c>
      <c r="F217" s="186">
        <v>1.2602968185871999E-2</v>
      </c>
      <c r="G217" s="186">
        <v>2.2002786047421001E-2</v>
      </c>
      <c r="H217" s="186">
        <v>1.8221347371925999E-2</v>
      </c>
      <c r="I217" s="186">
        <v>1.6449171322414999E-2</v>
      </c>
      <c r="J217" s="187">
        <v>1.9276951043988001E-2</v>
      </c>
      <c r="K217" s="61"/>
      <c r="L217" s="178"/>
      <c r="M217" s="55"/>
      <c r="N217" s="55"/>
      <c r="O217" s="55"/>
      <c r="P217" s="55"/>
      <c r="Q217" s="55"/>
      <c r="R217" s="55"/>
    </row>
    <row r="218" spans="1:18" x14ac:dyDescent="0.2">
      <c r="A218" s="183" t="s">
        <v>259</v>
      </c>
      <c r="B218" s="186">
        <v>2.2893534245285001E-2</v>
      </c>
      <c r="C218" s="186">
        <v>1.0483329502236001E-2</v>
      </c>
      <c r="D218" s="186">
        <v>1.249921539529E-2</v>
      </c>
      <c r="E218" s="186">
        <v>2.5367024206305E-4</v>
      </c>
      <c r="F218" s="186">
        <v>1.6937456226747999E-2</v>
      </c>
      <c r="G218" s="186">
        <v>9.6664574639838997E-3</v>
      </c>
      <c r="H218" s="186">
        <v>2.1213404011384999E-2</v>
      </c>
      <c r="I218" s="186">
        <v>1.3690489309045E-2</v>
      </c>
      <c r="J218" s="187">
        <v>1.8070550751846E-2</v>
      </c>
      <c r="K218" s="61"/>
      <c r="L218" s="178"/>
      <c r="M218" s="55"/>
      <c r="N218" s="55"/>
      <c r="O218" s="55"/>
      <c r="P218" s="55"/>
      <c r="Q218" s="55"/>
      <c r="R218" s="55"/>
    </row>
    <row r="219" spans="1:18" x14ac:dyDescent="0.2">
      <c r="A219" s="183" t="s">
        <v>258</v>
      </c>
      <c r="B219" s="186">
        <v>1.0554645153761E-2</v>
      </c>
      <c r="C219" s="186">
        <v>1.8754861570208E-2</v>
      </c>
      <c r="D219" s="186">
        <v>2.2973965691818001E-2</v>
      </c>
      <c r="E219" s="186">
        <v>5.4017314363690003E-4</v>
      </c>
      <c r="F219" s="186">
        <v>1.4406907047559999E-2</v>
      </c>
      <c r="G219" s="186">
        <v>2.4223792066553E-2</v>
      </c>
      <c r="H219" s="186">
        <v>1.2777011837225001E-2</v>
      </c>
      <c r="I219" s="186">
        <v>6.8386176436652001E-3</v>
      </c>
      <c r="J219" s="187">
        <v>1.1768731361262001E-2</v>
      </c>
      <c r="K219" s="61"/>
      <c r="L219" s="178"/>
      <c r="M219" s="55"/>
      <c r="N219" s="55"/>
      <c r="O219" s="55"/>
      <c r="P219" s="55"/>
      <c r="Q219" s="55"/>
      <c r="R219" s="55"/>
    </row>
    <row r="220" spans="1:18" x14ac:dyDescent="0.2">
      <c r="A220" s="183" t="s">
        <v>256</v>
      </c>
      <c r="B220" s="186">
        <v>9.1098975585611006E-3</v>
      </c>
      <c r="C220" s="186">
        <v>8.0627114894756009E-3</v>
      </c>
      <c r="D220" s="186">
        <v>2.0749263970123E-2</v>
      </c>
      <c r="E220" s="186">
        <v>1.6554685107843001E-3</v>
      </c>
      <c r="F220" s="186">
        <v>2.6139230628197999E-3</v>
      </c>
      <c r="G220" s="186">
        <v>6.5235893530775002E-3</v>
      </c>
      <c r="H220" s="186">
        <v>1.9177891726418001E-2</v>
      </c>
      <c r="I220" s="186">
        <v>8.3067178901305994E-3</v>
      </c>
      <c r="J220" s="187">
        <v>8.0415443197588993E-3</v>
      </c>
      <c r="K220" s="61"/>
      <c r="L220" s="178"/>
      <c r="M220" s="55"/>
      <c r="N220" s="55"/>
      <c r="O220" s="55"/>
      <c r="P220" s="55"/>
      <c r="Q220" s="55"/>
      <c r="R220" s="55"/>
    </row>
    <row r="221" spans="1:18" x14ac:dyDescent="0.2">
      <c r="A221" s="183" t="s">
        <v>260</v>
      </c>
      <c r="B221" s="186">
        <v>4.4953615906733E-3</v>
      </c>
      <c r="C221" s="186">
        <v>5.1764447027151002E-3</v>
      </c>
      <c r="D221" s="186">
        <v>2.9427727108137002E-3</v>
      </c>
      <c r="E221" s="186">
        <v>6.1184812083402E-4</v>
      </c>
      <c r="F221" s="186">
        <v>1.5907462457569999E-3</v>
      </c>
      <c r="G221" s="186">
        <v>8.1439477386602999E-3</v>
      </c>
      <c r="H221" s="186">
        <v>1.8331808267899001E-4</v>
      </c>
      <c r="I221" s="186">
        <v>3.3247004251735E-3</v>
      </c>
      <c r="J221" s="187">
        <v>4.3777332141027E-3</v>
      </c>
      <c r="K221" s="61"/>
      <c r="L221" s="178"/>
      <c r="M221" s="55"/>
      <c r="N221" s="55"/>
      <c r="O221" s="55"/>
      <c r="P221" s="55"/>
      <c r="Q221" s="55"/>
      <c r="R221" s="55"/>
    </row>
    <row r="222" spans="1:18" x14ac:dyDescent="0.2">
      <c r="A222" s="179" t="s">
        <v>13</v>
      </c>
      <c r="B222" s="189">
        <v>1</v>
      </c>
      <c r="C222" s="189">
        <v>1</v>
      </c>
      <c r="D222" s="189">
        <v>1</v>
      </c>
      <c r="E222" s="189">
        <v>1</v>
      </c>
      <c r="F222" s="189">
        <v>1</v>
      </c>
      <c r="G222" s="189">
        <v>1</v>
      </c>
      <c r="H222" s="189">
        <v>1</v>
      </c>
      <c r="I222" s="189">
        <v>1</v>
      </c>
      <c r="J222" s="190">
        <v>1</v>
      </c>
      <c r="K222" s="61"/>
      <c r="M222" s="55"/>
      <c r="N222" s="55"/>
      <c r="O222" s="55"/>
      <c r="P222" s="55"/>
      <c r="Q222" s="55"/>
      <c r="R222" s="55"/>
    </row>
    <row r="223" spans="1:18" x14ac:dyDescent="0.2">
      <c r="I223" s="178"/>
      <c r="J223" s="55"/>
      <c r="K223" s="55"/>
      <c r="L223" s="55"/>
      <c r="M223" s="55"/>
      <c r="N223" s="55"/>
      <c r="O223" s="55"/>
    </row>
  </sheetData>
  <sortState ref="A207:J221">
    <sortCondition descending="1" ref="J207:J221"/>
  </sortState>
  <mergeCells count="11">
    <mergeCell ref="A79:G79"/>
    <mergeCell ref="A116:G116"/>
    <mergeCell ref="A141:H141"/>
    <mergeCell ref="A184:G184"/>
    <mergeCell ref="A205:G205"/>
    <mergeCell ref="F76:H76"/>
    <mergeCell ref="A7:G7"/>
    <mergeCell ref="A16:D16"/>
    <mergeCell ref="F16:I16"/>
    <mergeCell ref="A36:G36"/>
    <mergeCell ref="A51:F51"/>
  </mergeCells>
  <pageMargins left="0.75" right="0.75" top="1" bottom="1" header="0" footer="0"/>
  <pageSetup paperSize="9" scale="47" orientation="portrait" r:id="rId1"/>
  <headerFooter alignWithMargins="0"/>
  <rowBreaks count="1" manualBreakCount="1">
    <brk id="11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37"/>
  <sheetViews>
    <sheetView workbookViewId="0">
      <selection activeCell="L5" sqref="L5"/>
    </sheetView>
  </sheetViews>
  <sheetFormatPr baseColWidth="10" defaultRowHeight="12.75" x14ac:dyDescent="0.2"/>
  <cols>
    <col min="1" max="1" width="11.42578125" style="23"/>
    <col min="2" max="2" width="18.5703125" style="23" customWidth="1"/>
    <col min="3" max="6" width="11.42578125" style="23"/>
    <col min="7" max="7" width="12.7109375" style="23" bestFit="1" customWidth="1"/>
    <col min="8" max="257" width="11.42578125" style="23"/>
    <col min="258" max="258" width="18.5703125" style="23" customWidth="1"/>
    <col min="259" max="262" width="11.42578125" style="23"/>
    <col min="263" max="263" width="12.7109375" style="23" bestFit="1" customWidth="1"/>
    <col min="264" max="513" width="11.42578125" style="23"/>
    <col min="514" max="514" width="18.5703125" style="23" customWidth="1"/>
    <col min="515" max="518" width="11.42578125" style="23"/>
    <col min="519" max="519" width="12.7109375" style="23" bestFit="1" customWidth="1"/>
    <col min="520" max="769" width="11.42578125" style="23"/>
    <col min="770" max="770" width="18.5703125" style="23" customWidth="1"/>
    <col min="771" max="774" width="11.42578125" style="23"/>
    <col min="775" max="775" width="12.7109375" style="23" bestFit="1" customWidth="1"/>
    <col min="776" max="1025" width="11.42578125" style="23"/>
    <col min="1026" max="1026" width="18.5703125" style="23" customWidth="1"/>
    <col min="1027" max="1030" width="11.42578125" style="23"/>
    <col min="1031" max="1031" width="12.7109375" style="23" bestFit="1" customWidth="1"/>
    <col min="1032" max="1281" width="11.42578125" style="23"/>
    <col min="1282" max="1282" width="18.5703125" style="23" customWidth="1"/>
    <col min="1283" max="1286" width="11.42578125" style="23"/>
    <col min="1287" max="1287" width="12.7109375" style="23" bestFit="1" customWidth="1"/>
    <col min="1288" max="1537" width="11.42578125" style="23"/>
    <col min="1538" max="1538" width="18.5703125" style="23" customWidth="1"/>
    <col min="1539" max="1542" width="11.42578125" style="23"/>
    <col min="1543" max="1543" width="12.7109375" style="23" bestFit="1" customWidth="1"/>
    <col min="1544" max="1793" width="11.42578125" style="23"/>
    <col min="1794" max="1794" width="18.5703125" style="23" customWidth="1"/>
    <col min="1795" max="1798" width="11.42578125" style="23"/>
    <col min="1799" max="1799" width="12.7109375" style="23" bestFit="1" customWidth="1"/>
    <col min="1800" max="2049" width="11.42578125" style="23"/>
    <col min="2050" max="2050" width="18.5703125" style="23" customWidth="1"/>
    <col min="2051" max="2054" width="11.42578125" style="23"/>
    <col min="2055" max="2055" width="12.7109375" style="23" bestFit="1" customWidth="1"/>
    <col min="2056" max="2305" width="11.42578125" style="23"/>
    <col min="2306" max="2306" width="18.5703125" style="23" customWidth="1"/>
    <col min="2307" max="2310" width="11.42578125" style="23"/>
    <col min="2311" max="2311" width="12.7109375" style="23" bestFit="1" customWidth="1"/>
    <col min="2312" max="2561" width="11.42578125" style="23"/>
    <col min="2562" max="2562" width="18.5703125" style="23" customWidth="1"/>
    <col min="2563" max="2566" width="11.42578125" style="23"/>
    <col min="2567" max="2567" width="12.7109375" style="23" bestFit="1" customWidth="1"/>
    <col min="2568" max="2817" width="11.42578125" style="23"/>
    <col min="2818" max="2818" width="18.5703125" style="23" customWidth="1"/>
    <col min="2819" max="2822" width="11.42578125" style="23"/>
    <col min="2823" max="2823" width="12.7109375" style="23" bestFit="1" customWidth="1"/>
    <col min="2824" max="3073" width="11.42578125" style="23"/>
    <col min="3074" max="3074" width="18.5703125" style="23" customWidth="1"/>
    <col min="3075" max="3078" width="11.42578125" style="23"/>
    <col min="3079" max="3079" width="12.7109375" style="23" bestFit="1" customWidth="1"/>
    <col min="3080" max="3329" width="11.42578125" style="23"/>
    <col min="3330" max="3330" width="18.5703125" style="23" customWidth="1"/>
    <col min="3331" max="3334" width="11.42578125" style="23"/>
    <col min="3335" max="3335" width="12.7109375" style="23" bestFit="1" customWidth="1"/>
    <col min="3336" max="3585" width="11.42578125" style="23"/>
    <col min="3586" max="3586" width="18.5703125" style="23" customWidth="1"/>
    <col min="3587" max="3590" width="11.42578125" style="23"/>
    <col min="3591" max="3591" width="12.7109375" style="23" bestFit="1" customWidth="1"/>
    <col min="3592" max="3841" width="11.42578125" style="23"/>
    <col min="3842" max="3842" width="18.5703125" style="23" customWidth="1"/>
    <col min="3843" max="3846" width="11.42578125" style="23"/>
    <col min="3847" max="3847" width="12.7109375" style="23" bestFit="1" customWidth="1"/>
    <col min="3848" max="4097" width="11.42578125" style="23"/>
    <col min="4098" max="4098" width="18.5703125" style="23" customWidth="1"/>
    <col min="4099" max="4102" width="11.42578125" style="23"/>
    <col min="4103" max="4103" width="12.7109375" style="23" bestFit="1" customWidth="1"/>
    <col min="4104" max="4353" width="11.42578125" style="23"/>
    <col min="4354" max="4354" width="18.5703125" style="23" customWidth="1"/>
    <col min="4355" max="4358" width="11.42578125" style="23"/>
    <col min="4359" max="4359" width="12.7109375" style="23" bestFit="1" customWidth="1"/>
    <col min="4360" max="4609" width="11.42578125" style="23"/>
    <col min="4610" max="4610" width="18.5703125" style="23" customWidth="1"/>
    <col min="4611" max="4614" width="11.42578125" style="23"/>
    <col min="4615" max="4615" width="12.7109375" style="23" bestFit="1" customWidth="1"/>
    <col min="4616" max="4865" width="11.42578125" style="23"/>
    <col min="4866" max="4866" width="18.5703125" style="23" customWidth="1"/>
    <col min="4867" max="4870" width="11.42578125" style="23"/>
    <col min="4871" max="4871" width="12.7109375" style="23" bestFit="1" customWidth="1"/>
    <col min="4872" max="5121" width="11.42578125" style="23"/>
    <col min="5122" max="5122" width="18.5703125" style="23" customWidth="1"/>
    <col min="5123" max="5126" width="11.42578125" style="23"/>
    <col min="5127" max="5127" width="12.7109375" style="23" bestFit="1" customWidth="1"/>
    <col min="5128" max="5377" width="11.42578125" style="23"/>
    <col min="5378" max="5378" width="18.5703125" style="23" customWidth="1"/>
    <col min="5379" max="5382" width="11.42578125" style="23"/>
    <col min="5383" max="5383" width="12.7109375" style="23" bestFit="1" customWidth="1"/>
    <col min="5384" max="5633" width="11.42578125" style="23"/>
    <col min="5634" max="5634" width="18.5703125" style="23" customWidth="1"/>
    <col min="5635" max="5638" width="11.42578125" style="23"/>
    <col min="5639" max="5639" width="12.7109375" style="23" bestFit="1" customWidth="1"/>
    <col min="5640" max="5889" width="11.42578125" style="23"/>
    <col min="5890" max="5890" width="18.5703125" style="23" customWidth="1"/>
    <col min="5891" max="5894" width="11.42578125" style="23"/>
    <col min="5895" max="5895" width="12.7109375" style="23" bestFit="1" customWidth="1"/>
    <col min="5896" max="6145" width="11.42578125" style="23"/>
    <col min="6146" max="6146" width="18.5703125" style="23" customWidth="1"/>
    <col min="6147" max="6150" width="11.42578125" style="23"/>
    <col min="6151" max="6151" width="12.7109375" style="23" bestFit="1" customWidth="1"/>
    <col min="6152" max="6401" width="11.42578125" style="23"/>
    <col min="6402" max="6402" width="18.5703125" style="23" customWidth="1"/>
    <col min="6403" max="6406" width="11.42578125" style="23"/>
    <col min="6407" max="6407" width="12.7109375" style="23" bestFit="1" customWidth="1"/>
    <col min="6408" max="6657" width="11.42578125" style="23"/>
    <col min="6658" max="6658" width="18.5703125" style="23" customWidth="1"/>
    <col min="6659" max="6662" width="11.42578125" style="23"/>
    <col min="6663" max="6663" width="12.7109375" style="23" bestFit="1" customWidth="1"/>
    <col min="6664" max="6913" width="11.42578125" style="23"/>
    <col min="6914" max="6914" width="18.5703125" style="23" customWidth="1"/>
    <col min="6915" max="6918" width="11.42578125" style="23"/>
    <col min="6919" max="6919" width="12.7109375" style="23" bestFit="1" customWidth="1"/>
    <col min="6920" max="7169" width="11.42578125" style="23"/>
    <col min="7170" max="7170" width="18.5703125" style="23" customWidth="1"/>
    <col min="7171" max="7174" width="11.42578125" style="23"/>
    <col min="7175" max="7175" width="12.7109375" style="23" bestFit="1" customWidth="1"/>
    <col min="7176" max="7425" width="11.42578125" style="23"/>
    <col min="7426" max="7426" width="18.5703125" style="23" customWidth="1"/>
    <col min="7427" max="7430" width="11.42578125" style="23"/>
    <col min="7431" max="7431" width="12.7109375" style="23" bestFit="1" customWidth="1"/>
    <col min="7432" max="7681" width="11.42578125" style="23"/>
    <col min="7682" max="7682" width="18.5703125" style="23" customWidth="1"/>
    <col min="7683" max="7686" width="11.42578125" style="23"/>
    <col min="7687" max="7687" width="12.7109375" style="23" bestFit="1" customWidth="1"/>
    <col min="7688" max="7937" width="11.42578125" style="23"/>
    <col min="7938" max="7938" width="18.5703125" style="23" customWidth="1"/>
    <col min="7939" max="7942" width="11.42578125" style="23"/>
    <col min="7943" max="7943" width="12.7109375" style="23" bestFit="1" customWidth="1"/>
    <col min="7944" max="8193" width="11.42578125" style="23"/>
    <col min="8194" max="8194" width="18.5703125" style="23" customWidth="1"/>
    <col min="8195" max="8198" width="11.42578125" style="23"/>
    <col min="8199" max="8199" width="12.7109375" style="23" bestFit="1" customWidth="1"/>
    <col min="8200" max="8449" width="11.42578125" style="23"/>
    <col min="8450" max="8450" width="18.5703125" style="23" customWidth="1"/>
    <col min="8451" max="8454" width="11.42578125" style="23"/>
    <col min="8455" max="8455" width="12.7109375" style="23" bestFit="1" customWidth="1"/>
    <col min="8456" max="8705" width="11.42578125" style="23"/>
    <col min="8706" max="8706" width="18.5703125" style="23" customWidth="1"/>
    <col min="8707" max="8710" width="11.42578125" style="23"/>
    <col min="8711" max="8711" width="12.7109375" style="23" bestFit="1" customWidth="1"/>
    <col min="8712" max="8961" width="11.42578125" style="23"/>
    <col min="8962" max="8962" width="18.5703125" style="23" customWidth="1"/>
    <col min="8963" max="8966" width="11.42578125" style="23"/>
    <col min="8967" max="8967" width="12.7109375" style="23" bestFit="1" customWidth="1"/>
    <col min="8968" max="9217" width="11.42578125" style="23"/>
    <col min="9218" max="9218" width="18.5703125" style="23" customWidth="1"/>
    <col min="9219" max="9222" width="11.42578125" style="23"/>
    <col min="9223" max="9223" width="12.7109375" style="23" bestFit="1" customWidth="1"/>
    <col min="9224" max="9473" width="11.42578125" style="23"/>
    <col min="9474" max="9474" width="18.5703125" style="23" customWidth="1"/>
    <col min="9475" max="9478" width="11.42578125" style="23"/>
    <col min="9479" max="9479" width="12.7109375" style="23" bestFit="1" customWidth="1"/>
    <col min="9480" max="9729" width="11.42578125" style="23"/>
    <col min="9730" max="9730" width="18.5703125" style="23" customWidth="1"/>
    <col min="9731" max="9734" width="11.42578125" style="23"/>
    <col min="9735" max="9735" width="12.7109375" style="23" bestFit="1" customWidth="1"/>
    <col min="9736" max="9985" width="11.42578125" style="23"/>
    <col min="9986" max="9986" width="18.5703125" style="23" customWidth="1"/>
    <col min="9987" max="9990" width="11.42578125" style="23"/>
    <col min="9991" max="9991" width="12.7109375" style="23" bestFit="1" customWidth="1"/>
    <col min="9992" max="10241" width="11.42578125" style="23"/>
    <col min="10242" max="10242" width="18.5703125" style="23" customWidth="1"/>
    <col min="10243" max="10246" width="11.42578125" style="23"/>
    <col min="10247" max="10247" width="12.7109375" style="23" bestFit="1" customWidth="1"/>
    <col min="10248" max="10497" width="11.42578125" style="23"/>
    <col min="10498" max="10498" width="18.5703125" style="23" customWidth="1"/>
    <col min="10499" max="10502" width="11.42578125" style="23"/>
    <col min="10503" max="10503" width="12.7109375" style="23" bestFit="1" customWidth="1"/>
    <col min="10504" max="10753" width="11.42578125" style="23"/>
    <col min="10754" max="10754" width="18.5703125" style="23" customWidth="1"/>
    <col min="10755" max="10758" width="11.42578125" style="23"/>
    <col min="10759" max="10759" width="12.7109375" style="23" bestFit="1" customWidth="1"/>
    <col min="10760" max="11009" width="11.42578125" style="23"/>
    <col min="11010" max="11010" width="18.5703125" style="23" customWidth="1"/>
    <col min="11011" max="11014" width="11.42578125" style="23"/>
    <col min="11015" max="11015" width="12.7109375" style="23" bestFit="1" customWidth="1"/>
    <col min="11016" max="11265" width="11.42578125" style="23"/>
    <col min="11266" max="11266" width="18.5703125" style="23" customWidth="1"/>
    <col min="11267" max="11270" width="11.42578125" style="23"/>
    <col min="11271" max="11271" width="12.7109375" style="23" bestFit="1" customWidth="1"/>
    <col min="11272" max="11521" width="11.42578125" style="23"/>
    <col min="11522" max="11522" width="18.5703125" style="23" customWidth="1"/>
    <col min="11523" max="11526" width="11.42578125" style="23"/>
    <col min="11527" max="11527" width="12.7109375" style="23" bestFit="1" customWidth="1"/>
    <col min="11528" max="11777" width="11.42578125" style="23"/>
    <col min="11778" max="11778" width="18.5703125" style="23" customWidth="1"/>
    <col min="11779" max="11782" width="11.42578125" style="23"/>
    <col min="11783" max="11783" width="12.7109375" style="23" bestFit="1" customWidth="1"/>
    <col min="11784" max="12033" width="11.42578125" style="23"/>
    <col min="12034" max="12034" width="18.5703125" style="23" customWidth="1"/>
    <col min="12035" max="12038" width="11.42578125" style="23"/>
    <col min="12039" max="12039" width="12.7109375" style="23" bestFit="1" customWidth="1"/>
    <col min="12040" max="12289" width="11.42578125" style="23"/>
    <col min="12290" max="12290" width="18.5703125" style="23" customWidth="1"/>
    <col min="12291" max="12294" width="11.42578125" style="23"/>
    <col min="12295" max="12295" width="12.7109375" style="23" bestFit="1" customWidth="1"/>
    <col min="12296" max="12545" width="11.42578125" style="23"/>
    <col min="12546" max="12546" width="18.5703125" style="23" customWidth="1"/>
    <col min="12547" max="12550" width="11.42578125" style="23"/>
    <col min="12551" max="12551" width="12.7109375" style="23" bestFit="1" customWidth="1"/>
    <col min="12552" max="12801" width="11.42578125" style="23"/>
    <col min="12802" max="12802" width="18.5703125" style="23" customWidth="1"/>
    <col min="12803" max="12806" width="11.42578125" style="23"/>
    <col min="12807" max="12807" width="12.7109375" style="23" bestFit="1" customWidth="1"/>
    <col min="12808" max="13057" width="11.42578125" style="23"/>
    <col min="13058" max="13058" width="18.5703125" style="23" customWidth="1"/>
    <col min="13059" max="13062" width="11.42578125" style="23"/>
    <col min="13063" max="13063" width="12.7109375" style="23" bestFit="1" customWidth="1"/>
    <col min="13064" max="13313" width="11.42578125" style="23"/>
    <col min="13314" max="13314" width="18.5703125" style="23" customWidth="1"/>
    <col min="13315" max="13318" width="11.42578125" style="23"/>
    <col min="13319" max="13319" width="12.7109375" style="23" bestFit="1" customWidth="1"/>
    <col min="13320" max="13569" width="11.42578125" style="23"/>
    <col min="13570" max="13570" width="18.5703125" style="23" customWidth="1"/>
    <col min="13571" max="13574" width="11.42578125" style="23"/>
    <col min="13575" max="13575" width="12.7109375" style="23" bestFit="1" customWidth="1"/>
    <col min="13576" max="13825" width="11.42578125" style="23"/>
    <col min="13826" max="13826" width="18.5703125" style="23" customWidth="1"/>
    <col min="13827" max="13830" width="11.42578125" style="23"/>
    <col min="13831" max="13831" width="12.7109375" style="23" bestFit="1" customWidth="1"/>
    <col min="13832" max="14081" width="11.42578125" style="23"/>
    <col min="14082" max="14082" width="18.5703125" style="23" customWidth="1"/>
    <col min="14083" max="14086" width="11.42578125" style="23"/>
    <col min="14087" max="14087" width="12.7109375" style="23" bestFit="1" customWidth="1"/>
    <col min="14088" max="14337" width="11.42578125" style="23"/>
    <col min="14338" max="14338" width="18.5703125" style="23" customWidth="1"/>
    <col min="14339" max="14342" width="11.42578125" style="23"/>
    <col min="14343" max="14343" width="12.7109375" style="23" bestFit="1" customWidth="1"/>
    <col min="14344" max="14593" width="11.42578125" style="23"/>
    <col min="14594" max="14594" width="18.5703125" style="23" customWidth="1"/>
    <col min="14595" max="14598" width="11.42578125" style="23"/>
    <col min="14599" max="14599" width="12.7109375" style="23" bestFit="1" customWidth="1"/>
    <col min="14600" max="14849" width="11.42578125" style="23"/>
    <col min="14850" max="14850" width="18.5703125" style="23" customWidth="1"/>
    <col min="14851" max="14854" width="11.42578125" style="23"/>
    <col min="14855" max="14855" width="12.7109375" style="23" bestFit="1" customWidth="1"/>
    <col min="14856" max="15105" width="11.42578125" style="23"/>
    <col min="15106" max="15106" width="18.5703125" style="23" customWidth="1"/>
    <col min="15107" max="15110" width="11.42578125" style="23"/>
    <col min="15111" max="15111" width="12.7109375" style="23" bestFit="1" customWidth="1"/>
    <col min="15112" max="15361" width="11.42578125" style="23"/>
    <col min="15362" max="15362" width="18.5703125" style="23" customWidth="1"/>
    <col min="15363" max="15366" width="11.42578125" style="23"/>
    <col min="15367" max="15367" width="12.7109375" style="23" bestFit="1" customWidth="1"/>
    <col min="15368" max="15617" width="11.42578125" style="23"/>
    <col min="15618" max="15618" width="18.5703125" style="23" customWidth="1"/>
    <col min="15619" max="15622" width="11.42578125" style="23"/>
    <col min="15623" max="15623" width="12.7109375" style="23" bestFit="1" customWidth="1"/>
    <col min="15624" max="15873" width="11.42578125" style="23"/>
    <col min="15874" max="15874" width="18.5703125" style="23" customWidth="1"/>
    <col min="15875" max="15878" width="11.42578125" style="23"/>
    <col min="15879" max="15879" width="12.7109375" style="23" bestFit="1" customWidth="1"/>
    <col min="15880" max="16129" width="11.42578125" style="23"/>
    <col min="16130" max="16130" width="18.5703125" style="23" customWidth="1"/>
    <col min="16131" max="16134" width="11.42578125" style="23"/>
    <col min="16135" max="16135" width="12.7109375" style="23" bestFit="1" customWidth="1"/>
    <col min="16136" max="16384" width="11.42578125" style="23"/>
  </cols>
  <sheetData>
    <row r="4" spans="1:14" ht="12.75" customHeight="1" x14ac:dyDescent="0.2">
      <c r="A4" s="783" t="s">
        <v>261</v>
      </c>
      <c r="B4" s="783"/>
      <c r="C4" s="783"/>
      <c r="D4" s="783"/>
      <c r="E4" s="783"/>
      <c r="F4" s="783"/>
      <c r="G4" s="783"/>
      <c r="H4" s="783"/>
      <c r="I4" s="783"/>
      <c r="J4" s="783"/>
    </row>
    <row r="5" spans="1:14" x14ac:dyDescent="0.2">
      <c r="A5" s="17"/>
      <c r="B5" s="28"/>
      <c r="C5" s="29"/>
      <c r="D5" s="29"/>
      <c r="E5" s="29"/>
      <c r="F5" s="29"/>
      <c r="J5" s="22"/>
    </row>
    <row r="6" spans="1:14" x14ac:dyDescent="0.2">
      <c r="A6" s="17"/>
      <c r="B6" s="28"/>
      <c r="C6" s="29"/>
      <c r="D6" s="29"/>
      <c r="E6" s="29"/>
      <c r="F6" s="29"/>
      <c r="J6" s="22"/>
    </row>
    <row r="7" spans="1:14" ht="15.75" x14ac:dyDescent="0.25">
      <c r="A7" s="776" t="s">
        <v>262</v>
      </c>
      <c r="B7" s="776"/>
      <c r="C7" s="776"/>
      <c r="D7" s="776"/>
      <c r="E7" s="776"/>
      <c r="F7" s="776"/>
      <c r="G7" s="123"/>
      <c r="H7" s="123"/>
      <c r="I7" s="123"/>
      <c r="J7" s="123"/>
      <c r="K7" s="123"/>
      <c r="L7" s="123"/>
      <c r="M7" s="123"/>
      <c r="N7" s="123"/>
    </row>
    <row r="8" spans="1:14" ht="16.5" thickBot="1" x14ac:dyDescent="0.3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</row>
    <row r="9" spans="1:14" ht="16.5" thickBot="1" x14ac:dyDescent="0.3">
      <c r="A9" s="123"/>
      <c r="B9" s="86" t="s">
        <v>19</v>
      </c>
      <c r="C9" s="86" t="s">
        <v>263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</row>
    <row r="10" spans="1:14" x14ac:dyDescent="0.2">
      <c r="A10" s="192" t="s">
        <v>77</v>
      </c>
      <c r="B10" s="193">
        <v>1865</v>
      </c>
      <c r="C10" s="193">
        <v>83454</v>
      </c>
    </row>
    <row r="11" spans="1:14" x14ac:dyDescent="0.2">
      <c r="A11" s="192" t="s">
        <v>78</v>
      </c>
      <c r="B11" s="193">
        <v>1964</v>
      </c>
      <c r="C11" s="193">
        <v>87638</v>
      </c>
    </row>
    <row r="12" spans="1:14" x14ac:dyDescent="0.2">
      <c r="A12" s="192" t="s">
        <v>79</v>
      </c>
      <c r="B12" s="193">
        <v>2173</v>
      </c>
      <c r="C12" s="193">
        <v>91046</v>
      </c>
    </row>
    <row r="13" spans="1:14" x14ac:dyDescent="0.2">
      <c r="A13" s="192" t="s">
        <v>80</v>
      </c>
      <c r="B13" s="193">
        <v>2434</v>
      </c>
      <c r="C13" s="193">
        <v>96908</v>
      </c>
    </row>
    <row r="14" spans="1:14" x14ac:dyDescent="0.2">
      <c r="A14" s="192" t="s">
        <v>81</v>
      </c>
      <c r="B14" s="193">
        <v>2755</v>
      </c>
      <c r="C14" s="193">
        <v>103311</v>
      </c>
    </row>
    <row r="15" spans="1:14" x14ac:dyDescent="0.2">
      <c r="A15" s="192" t="s">
        <v>82</v>
      </c>
      <c r="B15" s="193">
        <v>2973</v>
      </c>
      <c r="C15" s="193">
        <v>107991</v>
      </c>
    </row>
    <row r="16" spans="1:14" x14ac:dyDescent="0.2">
      <c r="A16" s="194" t="s">
        <v>83</v>
      </c>
      <c r="B16" s="195">
        <v>3198</v>
      </c>
      <c r="C16" s="195">
        <v>111908</v>
      </c>
    </row>
    <row r="17" spans="1:6" x14ac:dyDescent="0.2">
      <c r="A17" s="194" t="s">
        <v>84</v>
      </c>
      <c r="B17" s="195">
        <v>3513</v>
      </c>
      <c r="C17" s="195">
        <v>116182</v>
      </c>
    </row>
    <row r="18" spans="1:6" x14ac:dyDescent="0.2">
      <c r="A18" s="194" t="s">
        <v>85</v>
      </c>
      <c r="B18" s="195">
        <v>3905</v>
      </c>
      <c r="C18" s="195">
        <v>121103</v>
      </c>
    </row>
    <row r="19" spans="1:6" x14ac:dyDescent="0.2">
      <c r="A19" s="194" t="s">
        <v>86</v>
      </c>
      <c r="B19" s="195">
        <v>4265</v>
      </c>
      <c r="C19" s="195">
        <v>127787</v>
      </c>
    </row>
    <row r="20" spans="1:6" x14ac:dyDescent="0.2">
      <c r="A20" s="194" t="s">
        <v>87</v>
      </c>
      <c r="B20" s="195">
        <v>4569</v>
      </c>
      <c r="C20" s="195">
        <v>130847</v>
      </c>
    </row>
    <row r="21" spans="1:6" x14ac:dyDescent="0.2">
      <c r="A21" s="196" t="s">
        <v>88</v>
      </c>
      <c r="B21" s="195">
        <v>4944</v>
      </c>
      <c r="C21" s="195">
        <v>135974</v>
      </c>
      <c r="E21" s="29"/>
      <c r="F21" s="29"/>
    </row>
    <row r="22" spans="1:6" x14ac:dyDescent="0.2">
      <c r="A22" s="196" t="s">
        <v>89</v>
      </c>
      <c r="B22" s="195">
        <v>5244</v>
      </c>
      <c r="C22" s="195">
        <v>139910</v>
      </c>
    </row>
    <row r="23" spans="1:6" x14ac:dyDescent="0.2">
      <c r="A23" s="196" t="s">
        <v>90</v>
      </c>
      <c r="B23" s="195">
        <v>5569</v>
      </c>
      <c r="C23" s="195">
        <v>143859</v>
      </c>
    </row>
    <row r="24" spans="1:6" x14ac:dyDescent="0.2">
      <c r="A24" s="196" t="s">
        <v>91</v>
      </c>
      <c r="B24" s="195">
        <v>5806</v>
      </c>
      <c r="C24" s="195">
        <v>146790</v>
      </c>
    </row>
    <row r="25" spans="1:6" x14ac:dyDescent="0.2">
      <c r="A25" s="196" t="s">
        <v>92</v>
      </c>
      <c r="B25" s="197">
        <v>6026</v>
      </c>
      <c r="C25" s="197">
        <v>148506</v>
      </c>
    </row>
    <row r="26" spans="1:6" x14ac:dyDescent="0.2">
      <c r="A26" s="198" t="s">
        <v>93</v>
      </c>
      <c r="B26" s="197">
        <v>6130</v>
      </c>
      <c r="C26" s="197">
        <v>149812</v>
      </c>
    </row>
    <row r="27" spans="1:6" x14ac:dyDescent="0.2">
      <c r="A27" s="198" t="s">
        <v>94</v>
      </c>
      <c r="B27" s="197">
        <v>6160</v>
      </c>
      <c r="C27" s="197">
        <v>151053</v>
      </c>
    </row>
    <row r="28" spans="1:6" x14ac:dyDescent="0.2">
      <c r="A28" s="198" t="s">
        <v>95</v>
      </c>
      <c r="B28" s="197">
        <v>6152</v>
      </c>
      <c r="C28" s="197">
        <v>150484</v>
      </c>
    </row>
    <row r="29" spans="1:6" x14ac:dyDescent="0.2">
      <c r="A29" s="198" t="s">
        <v>58</v>
      </c>
      <c r="B29" s="199">
        <v>5851</v>
      </c>
      <c r="C29" s="199">
        <v>147949</v>
      </c>
    </row>
    <row r="30" spans="1:6" ht="13.5" thickBot="1" x14ac:dyDescent="0.25">
      <c r="A30" s="200" t="s">
        <v>119</v>
      </c>
      <c r="B30" s="201">
        <v>6241</v>
      </c>
      <c r="C30" s="201">
        <v>160864</v>
      </c>
    </row>
    <row r="31" spans="1:6" ht="13.5" thickBot="1" x14ac:dyDescent="0.25">
      <c r="A31" s="200" t="s">
        <v>127</v>
      </c>
      <c r="B31" s="201">
        <v>8127</v>
      </c>
      <c r="C31" s="201">
        <v>178718</v>
      </c>
    </row>
    <row r="32" spans="1:6" ht="13.5" thickBot="1" x14ac:dyDescent="0.25">
      <c r="A32" s="200" t="s">
        <v>179</v>
      </c>
      <c r="B32" s="201">
        <v>8987</v>
      </c>
      <c r="C32" s="201">
        <v>184571</v>
      </c>
    </row>
    <row r="33" spans="1:14" ht="13.5" thickBot="1" x14ac:dyDescent="0.25">
      <c r="A33" s="200" t="s">
        <v>606</v>
      </c>
      <c r="B33" s="201">
        <v>9300</v>
      </c>
      <c r="C33" s="201">
        <v>187203</v>
      </c>
    </row>
    <row r="34" spans="1:14" ht="13.5" thickBot="1" x14ac:dyDescent="0.25">
      <c r="A34" s="200" t="s">
        <v>608</v>
      </c>
      <c r="B34" s="201">
        <v>9645</v>
      </c>
      <c r="C34" s="201">
        <v>190379</v>
      </c>
    </row>
    <row r="35" spans="1:14" ht="13.5" thickBot="1" x14ac:dyDescent="0.25">
      <c r="A35" s="200" t="s">
        <v>616</v>
      </c>
      <c r="B35" s="201">
        <v>10386</v>
      </c>
      <c r="C35" s="201">
        <v>191348</v>
      </c>
    </row>
    <row r="36" spans="1:14" ht="14.25" x14ac:dyDescent="0.2">
      <c r="A36" s="784" t="s">
        <v>551</v>
      </c>
      <c r="B36" s="784"/>
      <c r="C36" s="784"/>
      <c r="D36" s="784"/>
      <c r="E36" s="784"/>
      <c r="F36" s="784"/>
      <c r="G36" s="784"/>
      <c r="H36" s="784"/>
      <c r="I36" s="784"/>
      <c r="J36" s="784"/>
      <c r="K36" s="784"/>
      <c r="L36" s="784"/>
      <c r="M36" s="784"/>
      <c r="N36" s="784"/>
    </row>
    <row r="37" spans="1:14" x14ac:dyDescent="0.2">
      <c r="B37" s="202"/>
      <c r="C37" s="202"/>
    </row>
  </sheetData>
  <mergeCells count="3">
    <mergeCell ref="A4:J4"/>
    <mergeCell ref="A7:F7"/>
    <mergeCell ref="A36:N36"/>
  </mergeCells>
  <pageMargins left="0.75" right="0.75" top="1" bottom="1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"/>
  <sheetViews>
    <sheetView zoomScale="80" zoomScaleNormal="80" workbookViewId="0">
      <selection activeCell="L5" sqref="L5"/>
    </sheetView>
  </sheetViews>
  <sheetFormatPr baseColWidth="10" defaultRowHeight="12.75" x14ac:dyDescent="0.2"/>
  <cols>
    <col min="1" max="1" width="14.42578125" style="23" customWidth="1"/>
    <col min="2" max="5" width="11.42578125" style="23"/>
    <col min="6" max="6" width="12.7109375" style="23" bestFit="1" customWidth="1"/>
    <col min="7" max="256" width="11.42578125" style="23"/>
    <col min="257" max="257" width="14.42578125" style="23" customWidth="1"/>
    <col min="258" max="261" width="11.42578125" style="23"/>
    <col min="262" max="262" width="12.7109375" style="23" bestFit="1" customWidth="1"/>
    <col min="263" max="512" width="11.42578125" style="23"/>
    <col min="513" max="513" width="14.42578125" style="23" customWidth="1"/>
    <col min="514" max="517" width="11.42578125" style="23"/>
    <col min="518" max="518" width="12.7109375" style="23" bestFit="1" customWidth="1"/>
    <col min="519" max="768" width="11.42578125" style="23"/>
    <col min="769" max="769" width="14.42578125" style="23" customWidth="1"/>
    <col min="770" max="773" width="11.42578125" style="23"/>
    <col min="774" max="774" width="12.7109375" style="23" bestFit="1" customWidth="1"/>
    <col min="775" max="1024" width="11.42578125" style="23"/>
    <col min="1025" max="1025" width="14.42578125" style="23" customWidth="1"/>
    <col min="1026" max="1029" width="11.42578125" style="23"/>
    <col min="1030" max="1030" width="12.7109375" style="23" bestFit="1" customWidth="1"/>
    <col min="1031" max="1280" width="11.42578125" style="23"/>
    <col min="1281" max="1281" width="14.42578125" style="23" customWidth="1"/>
    <col min="1282" max="1285" width="11.42578125" style="23"/>
    <col min="1286" max="1286" width="12.7109375" style="23" bestFit="1" customWidth="1"/>
    <col min="1287" max="1536" width="11.42578125" style="23"/>
    <col min="1537" max="1537" width="14.42578125" style="23" customWidth="1"/>
    <col min="1538" max="1541" width="11.42578125" style="23"/>
    <col min="1542" max="1542" width="12.7109375" style="23" bestFit="1" customWidth="1"/>
    <col min="1543" max="1792" width="11.42578125" style="23"/>
    <col min="1793" max="1793" width="14.42578125" style="23" customWidth="1"/>
    <col min="1794" max="1797" width="11.42578125" style="23"/>
    <col min="1798" max="1798" width="12.7109375" style="23" bestFit="1" customWidth="1"/>
    <col min="1799" max="2048" width="11.42578125" style="23"/>
    <col min="2049" max="2049" width="14.42578125" style="23" customWidth="1"/>
    <col min="2050" max="2053" width="11.42578125" style="23"/>
    <col min="2054" max="2054" width="12.7109375" style="23" bestFit="1" customWidth="1"/>
    <col min="2055" max="2304" width="11.42578125" style="23"/>
    <col min="2305" max="2305" width="14.42578125" style="23" customWidth="1"/>
    <col min="2306" max="2309" width="11.42578125" style="23"/>
    <col min="2310" max="2310" width="12.7109375" style="23" bestFit="1" customWidth="1"/>
    <col min="2311" max="2560" width="11.42578125" style="23"/>
    <col min="2561" max="2561" width="14.42578125" style="23" customWidth="1"/>
    <col min="2562" max="2565" width="11.42578125" style="23"/>
    <col min="2566" max="2566" width="12.7109375" style="23" bestFit="1" customWidth="1"/>
    <col min="2567" max="2816" width="11.42578125" style="23"/>
    <col min="2817" max="2817" width="14.42578125" style="23" customWidth="1"/>
    <col min="2818" max="2821" width="11.42578125" style="23"/>
    <col min="2822" max="2822" width="12.7109375" style="23" bestFit="1" customWidth="1"/>
    <col min="2823" max="3072" width="11.42578125" style="23"/>
    <col min="3073" max="3073" width="14.42578125" style="23" customWidth="1"/>
    <col min="3074" max="3077" width="11.42578125" style="23"/>
    <col min="3078" max="3078" width="12.7109375" style="23" bestFit="1" customWidth="1"/>
    <col min="3079" max="3328" width="11.42578125" style="23"/>
    <col min="3329" max="3329" width="14.42578125" style="23" customWidth="1"/>
    <col min="3330" max="3333" width="11.42578125" style="23"/>
    <col min="3334" max="3334" width="12.7109375" style="23" bestFit="1" customWidth="1"/>
    <col min="3335" max="3584" width="11.42578125" style="23"/>
    <col min="3585" max="3585" width="14.42578125" style="23" customWidth="1"/>
    <col min="3586" max="3589" width="11.42578125" style="23"/>
    <col min="3590" max="3590" width="12.7109375" style="23" bestFit="1" customWidth="1"/>
    <col min="3591" max="3840" width="11.42578125" style="23"/>
    <col min="3841" max="3841" width="14.42578125" style="23" customWidth="1"/>
    <col min="3842" max="3845" width="11.42578125" style="23"/>
    <col min="3846" max="3846" width="12.7109375" style="23" bestFit="1" customWidth="1"/>
    <col min="3847" max="4096" width="11.42578125" style="23"/>
    <col min="4097" max="4097" width="14.42578125" style="23" customWidth="1"/>
    <col min="4098" max="4101" width="11.42578125" style="23"/>
    <col min="4102" max="4102" width="12.7109375" style="23" bestFit="1" customWidth="1"/>
    <col min="4103" max="4352" width="11.42578125" style="23"/>
    <col min="4353" max="4353" width="14.42578125" style="23" customWidth="1"/>
    <col min="4354" max="4357" width="11.42578125" style="23"/>
    <col min="4358" max="4358" width="12.7109375" style="23" bestFit="1" customWidth="1"/>
    <col min="4359" max="4608" width="11.42578125" style="23"/>
    <col min="4609" max="4609" width="14.42578125" style="23" customWidth="1"/>
    <col min="4610" max="4613" width="11.42578125" style="23"/>
    <col min="4614" max="4614" width="12.7109375" style="23" bestFit="1" customWidth="1"/>
    <col min="4615" max="4864" width="11.42578125" style="23"/>
    <col min="4865" max="4865" width="14.42578125" style="23" customWidth="1"/>
    <col min="4866" max="4869" width="11.42578125" style="23"/>
    <col min="4870" max="4870" width="12.7109375" style="23" bestFit="1" customWidth="1"/>
    <col min="4871" max="5120" width="11.42578125" style="23"/>
    <col min="5121" max="5121" width="14.42578125" style="23" customWidth="1"/>
    <col min="5122" max="5125" width="11.42578125" style="23"/>
    <col min="5126" max="5126" width="12.7109375" style="23" bestFit="1" customWidth="1"/>
    <col min="5127" max="5376" width="11.42578125" style="23"/>
    <col min="5377" max="5377" width="14.42578125" style="23" customWidth="1"/>
    <col min="5378" max="5381" width="11.42578125" style="23"/>
    <col min="5382" max="5382" width="12.7109375" style="23" bestFit="1" customWidth="1"/>
    <col min="5383" max="5632" width="11.42578125" style="23"/>
    <col min="5633" max="5633" width="14.42578125" style="23" customWidth="1"/>
    <col min="5634" max="5637" width="11.42578125" style="23"/>
    <col min="5638" max="5638" width="12.7109375" style="23" bestFit="1" customWidth="1"/>
    <col min="5639" max="5888" width="11.42578125" style="23"/>
    <col min="5889" max="5889" width="14.42578125" style="23" customWidth="1"/>
    <col min="5890" max="5893" width="11.42578125" style="23"/>
    <col min="5894" max="5894" width="12.7109375" style="23" bestFit="1" customWidth="1"/>
    <col min="5895" max="6144" width="11.42578125" style="23"/>
    <col min="6145" max="6145" width="14.42578125" style="23" customWidth="1"/>
    <col min="6146" max="6149" width="11.42578125" style="23"/>
    <col min="6150" max="6150" width="12.7109375" style="23" bestFit="1" customWidth="1"/>
    <col min="6151" max="6400" width="11.42578125" style="23"/>
    <col min="6401" max="6401" width="14.42578125" style="23" customWidth="1"/>
    <col min="6402" max="6405" width="11.42578125" style="23"/>
    <col min="6406" max="6406" width="12.7109375" style="23" bestFit="1" customWidth="1"/>
    <col min="6407" max="6656" width="11.42578125" style="23"/>
    <col min="6657" max="6657" width="14.42578125" style="23" customWidth="1"/>
    <col min="6658" max="6661" width="11.42578125" style="23"/>
    <col min="6662" max="6662" width="12.7109375" style="23" bestFit="1" customWidth="1"/>
    <col min="6663" max="6912" width="11.42578125" style="23"/>
    <col min="6913" max="6913" width="14.42578125" style="23" customWidth="1"/>
    <col min="6914" max="6917" width="11.42578125" style="23"/>
    <col min="6918" max="6918" width="12.7109375" style="23" bestFit="1" customWidth="1"/>
    <col min="6919" max="7168" width="11.42578125" style="23"/>
    <col min="7169" max="7169" width="14.42578125" style="23" customWidth="1"/>
    <col min="7170" max="7173" width="11.42578125" style="23"/>
    <col min="7174" max="7174" width="12.7109375" style="23" bestFit="1" customWidth="1"/>
    <col min="7175" max="7424" width="11.42578125" style="23"/>
    <col min="7425" max="7425" width="14.42578125" style="23" customWidth="1"/>
    <col min="7426" max="7429" width="11.42578125" style="23"/>
    <col min="7430" max="7430" width="12.7109375" style="23" bestFit="1" customWidth="1"/>
    <col min="7431" max="7680" width="11.42578125" style="23"/>
    <col min="7681" max="7681" width="14.42578125" style="23" customWidth="1"/>
    <col min="7682" max="7685" width="11.42578125" style="23"/>
    <col min="7686" max="7686" width="12.7109375" style="23" bestFit="1" customWidth="1"/>
    <col min="7687" max="7936" width="11.42578125" style="23"/>
    <col min="7937" max="7937" width="14.42578125" style="23" customWidth="1"/>
    <col min="7938" max="7941" width="11.42578125" style="23"/>
    <col min="7942" max="7942" width="12.7109375" style="23" bestFit="1" customWidth="1"/>
    <col min="7943" max="8192" width="11.42578125" style="23"/>
    <col min="8193" max="8193" width="14.42578125" style="23" customWidth="1"/>
    <col min="8194" max="8197" width="11.42578125" style="23"/>
    <col min="8198" max="8198" width="12.7109375" style="23" bestFit="1" customWidth="1"/>
    <col min="8199" max="8448" width="11.42578125" style="23"/>
    <col min="8449" max="8449" width="14.42578125" style="23" customWidth="1"/>
    <col min="8450" max="8453" width="11.42578125" style="23"/>
    <col min="8454" max="8454" width="12.7109375" style="23" bestFit="1" customWidth="1"/>
    <col min="8455" max="8704" width="11.42578125" style="23"/>
    <col min="8705" max="8705" width="14.42578125" style="23" customWidth="1"/>
    <col min="8706" max="8709" width="11.42578125" style="23"/>
    <col min="8710" max="8710" width="12.7109375" style="23" bestFit="1" customWidth="1"/>
    <col min="8711" max="8960" width="11.42578125" style="23"/>
    <col min="8961" max="8961" width="14.42578125" style="23" customWidth="1"/>
    <col min="8962" max="8965" width="11.42578125" style="23"/>
    <col min="8966" max="8966" width="12.7109375" style="23" bestFit="1" customWidth="1"/>
    <col min="8967" max="9216" width="11.42578125" style="23"/>
    <col min="9217" max="9217" width="14.42578125" style="23" customWidth="1"/>
    <col min="9218" max="9221" width="11.42578125" style="23"/>
    <col min="9222" max="9222" width="12.7109375" style="23" bestFit="1" customWidth="1"/>
    <col min="9223" max="9472" width="11.42578125" style="23"/>
    <col min="9473" max="9473" width="14.42578125" style="23" customWidth="1"/>
    <col min="9474" max="9477" width="11.42578125" style="23"/>
    <col min="9478" max="9478" width="12.7109375" style="23" bestFit="1" customWidth="1"/>
    <col min="9479" max="9728" width="11.42578125" style="23"/>
    <col min="9729" max="9729" width="14.42578125" style="23" customWidth="1"/>
    <col min="9730" max="9733" width="11.42578125" style="23"/>
    <col min="9734" max="9734" width="12.7109375" style="23" bestFit="1" customWidth="1"/>
    <col min="9735" max="9984" width="11.42578125" style="23"/>
    <col min="9985" max="9985" width="14.42578125" style="23" customWidth="1"/>
    <col min="9986" max="9989" width="11.42578125" style="23"/>
    <col min="9990" max="9990" width="12.7109375" style="23" bestFit="1" customWidth="1"/>
    <col min="9991" max="10240" width="11.42578125" style="23"/>
    <col min="10241" max="10241" width="14.42578125" style="23" customWidth="1"/>
    <col min="10242" max="10245" width="11.42578125" style="23"/>
    <col min="10246" max="10246" width="12.7109375" style="23" bestFit="1" customWidth="1"/>
    <col min="10247" max="10496" width="11.42578125" style="23"/>
    <col min="10497" max="10497" width="14.42578125" style="23" customWidth="1"/>
    <col min="10498" max="10501" width="11.42578125" style="23"/>
    <col min="10502" max="10502" width="12.7109375" style="23" bestFit="1" customWidth="1"/>
    <col min="10503" max="10752" width="11.42578125" style="23"/>
    <col min="10753" max="10753" width="14.42578125" style="23" customWidth="1"/>
    <col min="10754" max="10757" width="11.42578125" style="23"/>
    <col min="10758" max="10758" width="12.7109375" style="23" bestFit="1" customWidth="1"/>
    <col min="10759" max="11008" width="11.42578125" style="23"/>
    <col min="11009" max="11009" width="14.42578125" style="23" customWidth="1"/>
    <col min="11010" max="11013" width="11.42578125" style="23"/>
    <col min="11014" max="11014" width="12.7109375" style="23" bestFit="1" customWidth="1"/>
    <col min="11015" max="11264" width="11.42578125" style="23"/>
    <col min="11265" max="11265" width="14.42578125" style="23" customWidth="1"/>
    <col min="11266" max="11269" width="11.42578125" style="23"/>
    <col min="11270" max="11270" width="12.7109375" style="23" bestFit="1" customWidth="1"/>
    <col min="11271" max="11520" width="11.42578125" style="23"/>
    <col min="11521" max="11521" width="14.42578125" style="23" customWidth="1"/>
    <col min="11522" max="11525" width="11.42578125" style="23"/>
    <col min="11526" max="11526" width="12.7109375" style="23" bestFit="1" customWidth="1"/>
    <col min="11527" max="11776" width="11.42578125" style="23"/>
    <col min="11777" max="11777" width="14.42578125" style="23" customWidth="1"/>
    <col min="11778" max="11781" width="11.42578125" style="23"/>
    <col min="11782" max="11782" width="12.7109375" style="23" bestFit="1" customWidth="1"/>
    <col min="11783" max="12032" width="11.42578125" style="23"/>
    <col min="12033" max="12033" width="14.42578125" style="23" customWidth="1"/>
    <col min="12034" max="12037" width="11.42578125" style="23"/>
    <col min="12038" max="12038" width="12.7109375" style="23" bestFit="1" customWidth="1"/>
    <col min="12039" max="12288" width="11.42578125" style="23"/>
    <col min="12289" max="12289" width="14.42578125" style="23" customWidth="1"/>
    <col min="12290" max="12293" width="11.42578125" style="23"/>
    <col min="12294" max="12294" width="12.7109375" style="23" bestFit="1" customWidth="1"/>
    <col min="12295" max="12544" width="11.42578125" style="23"/>
    <col min="12545" max="12545" width="14.42578125" style="23" customWidth="1"/>
    <col min="12546" max="12549" width="11.42578125" style="23"/>
    <col min="12550" max="12550" width="12.7109375" style="23" bestFit="1" customWidth="1"/>
    <col min="12551" max="12800" width="11.42578125" style="23"/>
    <col min="12801" max="12801" width="14.42578125" style="23" customWidth="1"/>
    <col min="12802" max="12805" width="11.42578125" style="23"/>
    <col min="12806" max="12806" width="12.7109375" style="23" bestFit="1" customWidth="1"/>
    <col min="12807" max="13056" width="11.42578125" style="23"/>
    <col min="13057" max="13057" width="14.42578125" style="23" customWidth="1"/>
    <col min="13058" max="13061" width="11.42578125" style="23"/>
    <col min="13062" max="13062" width="12.7109375" style="23" bestFit="1" customWidth="1"/>
    <col min="13063" max="13312" width="11.42578125" style="23"/>
    <col min="13313" max="13313" width="14.42578125" style="23" customWidth="1"/>
    <col min="13314" max="13317" width="11.42578125" style="23"/>
    <col min="13318" max="13318" width="12.7109375" style="23" bestFit="1" customWidth="1"/>
    <col min="13319" max="13568" width="11.42578125" style="23"/>
    <col min="13569" max="13569" width="14.42578125" style="23" customWidth="1"/>
    <col min="13570" max="13573" width="11.42578125" style="23"/>
    <col min="13574" max="13574" width="12.7109375" style="23" bestFit="1" customWidth="1"/>
    <col min="13575" max="13824" width="11.42578125" style="23"/>
    <col min="13825" max="13825" width="14.42578125" style="23" customWidth="1"/>
    <col min="13826" max="13829" width="11.42578125" style="23"/>
    <col min="13830" max="13830" width="12.7109375" style="23" bestFit="1" customWidth="1"/>
    <col min="13831" max="14080" width="11.42578125" style="23"/>
    <col min="14081" max="14081" width="14.42578125" style="23" customWidth="1"/>
    <col min="14082" max="14085" width="11.42578125" style="23"/>
    <col min="14086" max="14086" width="12.7109375" style="23" bestFit="1" customWidth="1"/>
    <col min="14087" max="14336" width="11.42578125" style="23"/>
    <col min="14337" max="14337" width="14.42578125" style="23" customWidth="1"/>
    <col min="14338" max="14341" width="11.42578125" style="23"/>
    <col min="14342" max="14342" width="12.7109375" style="23" bestFit="1" customWidth="1"/>
    <col min="14343" max="14592" width="11.42578125" style="23"/>
    <col min="14593" max="14593" width="14.42578125" style="23" customWidth="1"/>
    <col min="14594" max="14597" width="11.42578125" style="23"/>
    <col min="14598" max="14598" width="12.7109375" style="23" bestFit="1" customWidth="1"/>
    <col min="14599" max="14848" width="11.42578125" style="23"/>
    <col min="14849" max="14849" width="14.42578125" style="23" customWidth="1"/>
    <col min="14850" max="14853" width="11.42578125" style="23"/>
    <col min="14854" max="14854" width="12.7109375" style="23" bestFit="1" customWidth="1"/>
    <col min="14855" max="15104" width="11.42578125" style="23"/>
    <col min="15105" max="15105" width="14.42578125" style="23" customWidth="1"/>
    <col min="15106" max="15109" width="11.42578125" style="23"/>
    <col min="15110" max="15110" width="12.7109375" style="23" bestFit="1" customWidth="1"/>
    <col min="15111" max="15360" width="11.42578125" style="23"/>
    <col min="15361" max="15361" width="14.42578125" style="23" customWidth="1"/>
    <col min="15362" max="15365" width="11.42578125" style="23"/>
    <col min="15366" max="15366" width="12.7109375" style="23" bestFit="1" customWidth="1"/>
    <col min="15367" max="15616" width="11.42578125" style="23"/>
    <col min="15617" max="15617" width="14.42578125" style="23" customWidth="1"/>
    <col min="15618" max="15621" width="11.42578125" style="23"/>
    <col min="15622" max="15622" width="12.7109375" style="23" bestFit="1" customWidth="1"/>
    <col min="15623" max="15872" width="11.42578125" style="23"/>
    <col min="15873" max="15873" width="14.42578125" style="23" customWidth="1"/>
    <col min="15874" max="15877" width="11.42578125" style="23"/>
    <col min="15878" max="15878" width="12.7109375" style="23" bestFit="1" customWidth="1"/>
    <col min="15879" max="16128" width="11.42578125" style="23"/>
    <col min="16129" max="16129" width="14.42578125" style="23" customWidth="1"/>
    <col min="16130" max="16133" width="11.42578125" style="23"/>
    <col min="16134" max="16134" width="12.7109375" style="23" bestFit="1" customWidth="1"/>
    <col min="16135" max="16384" width="11.42578125" style="23"/>
  </cols>
  <sheetData>
    <row r="4" spans="1:14" ht="12.75" customHeight="1" x14ac:dyDescent="0.2">
      <c r="A4" s="783" t="s">
        <v>264</v>
      </c>
      <c r="B4" s="783"/>
      <c r="C4" s="783"/>
      <c r="D4" s="783"/>
      <c r="E4" s="783"/>
      <c r="F4" s="783"/>
      <c r="G4" s="783"/>
      <c r="H4" s="783"/>
      <c r="I4" s="783"/>
      <c r="J4" s="783"/>
    </row>
    <row r="7" spans="1:14" ht="15.75" x14ac:dyDescent="0.25">
      <c r="A7" s="776" t="s">
        <v>262</v>
      </c>
      <c r="B7" s="776"/>
      <c r="C7" s="776"/>
      <c r="D7" s="776"/>
      <c r="E7" s="776"/>
      <c r="F7" s="776"/>
      <c r="G7" s="123"/>
      <c r="H7" s="123"/>
      <c r="I7" s="123"/>
      <c r="J7" s="123"/>
      <c r="K7" s="123"/>
      <c r="L7" s="123"/>
      <c r="M7" s="123"/>
      <c r="N7" s="123"/>
    </row>
    <row r="8" spans="1:14" ht="16.5" thickBot="1" x14ac:dyDescent="0.3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</row>
    <row r="9" spans="1:14" ht="16.5" thickBot="1" x14ac:dyDescent="0.3">
      <c r="A9" s="203" t="s">
        <v>265</v>
      </c>
      <c r="B9" s="204">
        <v>44531</v>
      </c>
      <c r="C9" s="204">
        <v>44896</v>
      </c>
      <c r="D9" s="204" t="s">
        <v>266</v>
      </c>
      <c r="E9" s="123"/>
      <c r="F9" s="123"/>
      <c r="G9" s="123"/>
      <c r="H9" s="123"/>
      <c r="I9" s="123"/>
      <c r="J9" s="123"/>
      <c r="K9" s="123"/>
      <c r="L9" s="123"/>
      <c r="M9" s="123"/>
      <c r="N9" s="123"/>
    </row>
    <row r="10" spans="1:14" x14ac:dyDescent="0.2">
      <c r="A10" s="191" t="s">
        <v>187</v>
      </c>
      <c r="B10" s="40">
        <v>1777</v>
      </c>
      <c r="C10" s="40">
        <v>1925</v>
      </c>
      <c r="D10" s="205">
        <f>(C10-B10)/B10</f>
        <v>8.3286437816544739E-2</v>
      </c>
    </row>
    <row r="11" spans="1:14" x14ac:dyDescent="0.2">
      <c r="A11" s="192" t="s">
        <v>6</v>
      </c>
      <c r="B11" s="40">
        <v>1180</v>
      </c>
      <c r="C11" s="40">
        <v>1274</v>
      </c>
      <c r="D11" s="205">
        <f t="shared" ref="D11:D19" si="0">(C11-B11)/B11</f>
        <v>7.9661016949152536E-2</v>
      </c>
      <c r="G11" s="55"/>
    </row>
    <row r="12" spans="1:14" x14ac:dyDescent="0.2">
      <c r="A12" s="192" t="s">
        <v>18</v>
      </c>
      <c r="B12" s="40">
        <v>1676</v>
      </c>
      <c r="C12" s="40">
        <v>1840</v>
      </c>
      <c r="D12" s="205">
        <f t="shared" si="0"/>
        <v>9.7852028639618144E-2</v>
      </c>
    </row>
    <row r="13" spans="1:14" x14ac:dyDescent="0.2">
      <c r="A13" s="192" t="s">
        <v>7</v>
      </c>
      <c r="B13" s="40">
        <v>477</v>
      </c>
      <c r="C13" s="40">
        <v>497</v>
      </c>
      <c r="D13" s="205">
        <f t="shared" si="0"/>
        <v>4.1928721174004195E-2</v>
      </c>
    </row>
    <row r="14" spans="1:14" x14ac:dyDescent="0.2">
      <c r="A14" s="192" t="s">
        <v>8</v>
      </c>
      <c r="B14" s="40">
        <v>1379</v>
      </c>
      <c r="C14" s="40">
        <v>1515</v>
      </c>
      <c r="D14" s="205">
        <f t="shared" si="0"/>
        <v>9.8622189992748369E-2</v>
      </c>
    </row>
    <row r="15" spans="1:14" x14ac:dyDescent="0.2">
      <c r="A15" s="192" t="s">
        <v>9</v>
      </c>
      <c r="B15" s="40">
        <v>1052</v>
      </c>
      <c r="C15" s="40">
        <v>1099</v>
      </c>
      <c r="D15" s="205">
        <f t="shared" si="0"/>
        <v>4.467680608365019E-2</v>
      </c>
    </row>
    <row r="16" spans="1:14" x14ac:dyDescent="0.2">
      <c r="A16" s="192" t="s">
        <v>10</v>
      </c>
      <c r="B16" s="40">
        <v>698</v>
      </c>
      <c r="C16" s="40">
        <v>754</v>
      </c>
      <c r="D16" s="205">
        <f t="shared" si="0"/>
        <v>8.0229226361031525E-2</v>
      </c>
    </row>
    <row r="17" spans="1:14" x14ac:dyDescent="0.2">
      <c r="A17" s="192" t="s">
        <v>11</v>
      </c>
      <c r="B17" s="40">
        <v>657</v>
      </c>
      <c r="C17" s="40">
        <v>690</v>
      </c>
      <c r="D17" s="205">
        <f t="shared" si="0"/>
        <v>5.0228310502283102E-2</v>
      </c>
    </row>
    <row r="18" spans="1:14" x14ac:dyDescent="0.2">
      <c r="A18" s="206" t="s">
        <v>12</v>
      </c>
      <c r="B18" s="40">
        <v>749</v>
      </c>
      <c r="C18" s="40">
        <v>792</v>
      </c>
      <c r="D18" s="205">
        <f t="shared" si="0"/>
        <v>5.7409879839786383E-2</v>
      </c>
    </row>
    <row r="19" spans="1:14" ht="13.5" thickBot="1" x14ac:dyDescent="0.25">
      <c r="A19" s="203" t="s">
        <v>13</v>
      </c>
      <c r="B19" s="207">
        <f>SUM(B10:B18)</f>
        <v>9645</v>
      </c>
      <c r="C19" s="207">
        <f>SUM(C10:C18)</f>
        <v>10386</v>
      </c>
      <c r="D19" s="208">
        <f t="shared" si="0"/>
        <v>7.682737169517885E-2</v>
      </c>
    </row>
    <row r="20" spans="1:14" x14ac:dyDescent="0.2">
      <c r="A20" s="785" t="s">
        <v>551</v>
      </c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</row>
    <row r="48" spans="1:14" ht="15.75" x14ac:dyDescent="0.25">
      <c r="A48" s="776" t="s">
        <v>267</v>
      </c>
      <c r="B48" s="776"/>
      <c r="C48" s="776"/>
      <c r="D48" s="776"/>
      <c r="E48" s="776"/>
      <c r="F48" s="776"/>
      <c r="G48" s="123"/>
      <c r="H48" s="123"/>
      <c r="I48" s="123"/>
      <c r="J48" s="123"/>
      <c r="K48" s="123"/>
      <c r="L48" s="123"/>
      <c r="M48" s="123"/>
      <c r="N48" s="123"/>
    </row>
    <row r="49" spans="1:14" ht="16.5" thickBot="1" x14ac:dyDescent="0.3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</row>
    <row r="50" spans="1:14" ht="16.5" thickBot="1" x14ac:dyDescent="0.3">
      <c r="A50" s="203" t="s">
        <v>265</v>
      </c>
      <c r="B50" s="204">
        <v>44531</v>
      </c>
      <c r="C50" s="204">
        <v>44896</v>
      </c>
      <c r="D50" s="204" t="s">
        <v>266</v>
      </c>
      <c r="E50" s="123"/>
      <c r="F50" s="123"/>
      <c r="G50" s="123"/>
      <c r="H50" s="123"/>
      <c r="I50" s="123"/>
      <c r="J50" s="123"/>
      <c r="K50" s="123"/>
      <c r="L50" s="123"/>
      <c r="M50" s="123"/>
      <c r="N50" s="123"/>
    </row>
    <row r="51" spans="1:14" x14ac:dyDescent="0.2">
      <c r="A51" s="191" t="s">
        <v>187</v>
      </c>
      <c r="B51" s="40">
        <v>26964</v>
      </c>
      <c r="C51" s="40">
        <v>26431</v>
      </c>
      <c r="D51" s="205">
        <f>(C51-B51)/B51</f>
        <v>-1.9767096869900608E-2</v>
      </c>
      <c r="E51" s="29"/>
    </row>
    <row r="52" spans="1:14" x14ac:dyDescent="0.2">
      <c r="A52" s="192" t="s">
        <v>6</v>
      </c>
      <c r="B52" s="40">
        <v>29504</v>
      </c>
      <c r="C52" s="40">
        <v>29221</v>
      </c>
      <c r="D52" s="205">
        <f t="shared" ref="D52:D60" si="1">(C52-B52)/B52</f>
        <v>-9.591919739696312E-3</v>
      </c>
      <c r="E52" s="29"/>
    </row>
    <row r="53" spans="1:14" x14ac:dyDescent="0.2">
      <c r="A53" s="192" t="s">
        <v>18</v>
      </c>
      <c r="B53" s="40">
        <v>35379</v>
      </c>
      <c r="C53" s="40">
        <v>36744</v>
      </c>
      <c r="D53" s="205">
        <f t="shared" si="1"/>
        <v>3.8582209785465955E-2</v>
      </c>
      <c r="E53" s="29"/>
    </row>
    <row r="54" spans="1:14" x14ac:dyDescent="0.2">
      <c r="A54" s="192" t="s">
        <v>7</v>
      </c>
      <c r="B54" s="40">
        <v>9362</v>
      </c>
      <c r="C54" s="40">
        <v>9422</v>
      </c>
      <c r="D54" s="205">
        <f t="shared" si="1"/>
        <v>6.4088869899594104E-3</v>
      </c>
      <c r="E54" s="29"/>
    </row>
    <row r="55" spans="1:14" x14ac:dyDescent="0.2">
      <c r="A55" s="192" t="s">
        <v>8</v>
      </c>
      <c r="B55" s="40">
        <v>27093</v>
      </c>
      <c r="C55" s="40">
        <v>28047</v>
      </c>
      <c r="D55" s="205">
        <f t="shared" si="1"/>
        <v>3.5212047392315357E-2</v>
      </c>
      <c r="E55" s="29"/>
    </row>
    <row r="56" spans="1:14" x14ac:dyDescent="0.2">
      <c r="A56" s="192" t="s">
        <v>9</v>
      </c>
      <c r="B56" s="40">
        <v>19349</v>
      </c>
      <c r="C56" s="40">
        <v>19888</v>
      </c>
      <c r="D56" s="205">
        <f t="shared" si="1"/>
        <v>2.785673678226265E-2</v>
      </c>
      <c r="E56" s="29"/>
    </row>
    <row r="57" spans="1:14" x14ac:dyDescent="0.2">
      <c r="A57" s="192" t="s">
        <v>10</v>
      </c>
      <c r="B57" s="40">
        <v>14561</v>
      </c>
      <c r="C57" s="40">
        <v>14888</v>
      </c>
      <c r="D57" s="205">
        <f t="shared" si="1"/>
        <v>2.2457248815328616E-2</v>
      </c>
      <c r="E57" s="29"/>
    </row>
    <row r="58" spans="1:14" x14ac:dyDescent="0.2">
      <c r="A58" s="192" t="s">
        <v>11</v>
      </c>
      <c r="B58" s="40">
        <v>15614</v>
      </c>
      <c r="C58" s="40">
        <v>15922</v>
      </c>
      <c r="D58" s="205">
        <f t="shared" si="1"/>
        <v>1.9725887024465222E-2</v>
      </c>
      <c r="E58" s="29"/>
    </row>
    <row r="59" spans="1:14" x14ac:dyDescent="0.2">
      <c r="A59" s="206" t="s">
        <v>12</v>
      </c>
      <c r="B59" s="40">
        <v>12553</v>
      </c>
      <c r="C59" s="40">
        <v>10785</v>
      </c>
      <c r="D59" s="205">
        <f t="shared" si="1"/>
        <v>-0.14084282641599619</v>
      </c>
      <c r="E59" s="29"/>
    </row>
    <row r="60" spans="1:14" ht="13.5" thickBot="1" x14ac:dyDescent="0.25">
      <c r="A60" s="203" t="s">
        <v>13</v>
      </c>
      <c r="B60" s="209">
        <f>SUM(B51:B59)</f>
        <v>190379</v>
      </c>
      <c r="C60" s="209">
        <f>SUM(C51:C59)</f>
        <v>191348</v>
      </c>
      <c r="D60" s="208">
        <f t="shared" si="1"/>
        <v>5.0898470944799584E-3</v>
      </c>
      <c r="E60" s="29"/>
    </row>
    <row r="61" spans="1:14" x14ac:dyDescent="0.2">
      <c r="A61" s="785" t="s">
        <v>551</v>
      </c>
      <c r="B61" s="785"/>
      <c r="C61" s="785"/>
      <c r="D61" s="785"/>
      <c r="E61" s="785"/>
      <c r="F61" s="785"/>
      <c r="G61" s="785"/>
      <c r="H61" s="785"/>
      <c r="I61" s="785"/>
      <c r="J61" s="785"/>
      <c r="K61" s="785"/>
      <c r="L61" s="785"/>
      <c r="M61" s="785"/>
      <c r="N61" s="785"/>
    </row>
  </sheetData>
  <mergeCells count="5">
    <mergeCell ref="A4:J4"/>
    <mergeCell ref="A7:F7"/>
    <mergeCell ref="A48:F48"/>
    <mergeCell ref="A20:N20"/>
    <mergeCell ref="A61:N61"/>
  </mergeCells>
  <pageMargins left="0.75" right="0.75" top="1" bottom="1" header="0" footer="0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545"/>
  <sheetViews>
    <sheetView zoomScaleNormal="100" workbookViewId="0">
      <selection activeCell="L5" sqref="L5"/>
    </sheetView>
  </sheetViews>
  <sheetFormatPr baseColWidth="10" defaultRowHeight="12.75" x14ac:dyDescent="0.2"/>
  <cols>
    <col min="1" max="1" width="19.5703125" style="23" customWidth="1"/>
    <col min="2" max="7" width="11.42578125" style="23"/>
    <col min="8" max="8" width="12.7109375" style="23" bestFit="1" customWidth="1"/>
    <col min="9" max="256" width="11.42578125" style="23"/>
    <col min="257" max="257" width="19.5703125" style="23" customWidth="1"/>
    <col min="258" max="263" width="11.42578125" style="23"/>
    <col min="264" max="264" width="12.7109375" style="23" bestFit="1" customWidth="1"/>
    <col min="265" max="512" width="11.42578125" style="23"/>
    <col min="513" max="513" width="19.5703125" style="23" customWidth="1"/>
    <col min="514" max="519" width="11.42578125" style="23"/>
    <col min="520" max="520" width="12.7109375" style="23" bestFit="1" customWidth="1"/>
    <col min="521" max="768" width="11.42578125" style="23"/>
    <col min="769" max="769" width="19.5703125" style="23" customWidth="1"/>
    <col min="770" max="775" width="11.42578125" style="23"/>
    <col min="776" max="776" width="12.7109375" style="23" bestFit="1" customWidth="1"/>
    <col min="777" max="1024" width="11.42578125" style="23"/>
    <col min="1025" max="1025" width="19.5703125" style="23" customWidth="1"/>
    <col min="1026" max="1031" width="11.42578125" style="23"/>
    <col min="1032" max="1032" width="12.7109375" style="23" bestFit="1" customWidth="1"/>
    <col min="1033" max="1280" width="11.42578125" style="23"/>
    <col min="1281" max="1281" width="19.5703125" style="23" customWidth="1"/>
    <col min="1282" max="1287" width="11.42578125" style="23"/>
    <col min="1288" max="1288" width="12.7109375" style="23" bestFit="1" customWidth="1"/>
    <col min="1289" max="1536" width="11.42578125" style="23"/>
    <col min="1537" max="1537" width="19.5703125" style="23" customWidth="1"/>
    <col min="1538" max="1543" width="11.42578125" style="23"/>
    <col min="1544" max="1544" width="12.7109375" style="23" bestFit="1" customWidth="1"/>
    <col min="1545" max="1792" width="11.42578125" style="23"/>
    <col min="1793" max="1793" width="19.5703125" style="23" customWidth="1"/>
    <col min="1794" max="1799" width="11.42578125" style="23"/>
    <col min="1800" max="1800" width="12.7109375" style="23" bestFit="1" customWidth="1"/>
    <col min="1801" max="2048" width="11.42578125" style="23"/>
    <col min="2049" max="2049" width="19.5703125" style="23" customWidth="1"/>
    <col min="2050" max="2055" width="11.42578125" style="23"/>
    <col min="2056" max="2056" width="12.7109375" style="23" bestFit="1" customWidth="1"/>
    <col min="2057" max="2304" width="11.42578125" style="23"/>
    <col min="2305" max="2305" width="19.5703125" style="23" customWidth="1"/>
    <col min="2306" max="2311" width="11.42578125" style="23"/>
    <col min="2312" max="2312" width="12.7109375" style="23" bestFit="1" customWidth="1"/>
    <col min="2313" max="2560" width="11.42578125" style="23"/>
    <col min="2561" max="2561" width="19.5703125" style="23" customWidth="1"/>
    <col min="2562" max="2567" width="11.42578125" style="23"/>
    <col min="2568" max="2568" width="12.7109375" style="23" bestFit="1" customWidth="1"/>
    <col min="2569" max="2816" width="11.42578125" style="23"/>
    <col min="2817" max="2817" width="19.5703125" style="23" customWidth="1"/>
    <col min="2818" max="2823" width="11.42578125" style="23"/>
    <col min="2824" max="2824" width="12.7109375" style="23" bestFit="1" customWidth="1"/>
    <col min="2825" max="3072" width="11.42578125" style="23"/>
    <col min="3073" max="3073" width="19.5703125" style="23" customWidth="1"/>
    <col min="3074" max="3079" width="11.42578125" style="23"/>
    <col min="3080" max="3080" width="12.7109375" style="23" bestFit="1" customWidth="1"/>
    <col min="3081" max="3328" width="11.42578125" style="23"/>
    <col min="3329" max="3329" width="19.5703125" style="23" customWidth="1"/>
    <col min="3330" max="3335" width="11.42578125" style="23"/>
    <col min="3336" max="3336" width="12.7109375" style="23" bestFit="1" customWidth="1"/>
    <col min="3337" max="3584" width="11.42578125" style="23"/>
    <col min="3585" max="3585" width="19.5703125" style="23" customWidth="1"/>
    <col min="3586" max="3591" width="11.42578125" style="23"/>
    <col min="3592" max="3592" width="12.7109375" style="23" bestFit="1" customWidth="1"/>
    <col min="3593" max="3840" width="11.42578125" style="23"/>
    <col min="3841" max="3841" width="19.5703125" style="23" customWidth="1"/>
    <col min="3842" max="3847" width="11.42578125" style="23"/>
    <col min="3848" max="3848" width="12.7109375" style="23" bestFit="1" customWidth="1"/>
    <col min="3849" max="4096" width="11.42578125" style="23"/>
    <col min="4097" max="4097" width="19.5703125" style="23" customWidth="1"/>
    <col min="4098" max="4103" width="11.42578125" style="23"/>
    <col min="4104" max="4104" width="12.7109375" style="23" bestFit="1" customWidth="1"/>
    <col min="4105" max="4352" width="11.42578125" style="23"/>
    <col min="4353" max="4353" width="19.5703125" style="23" customWidth="1"/>
    <col min="4354" max="4359" width="11.42578125" style="23"/>
    <col min="4360" max="4360" width="12.7109375" style="23" bestFit="1" customWidth="1"/>
    <col min="4361" max="4608" width="11.42578125" style="23"/>
    <col min="4609" max="4609" width="19.5703125" style="23" customWidth="1"/>
    <col min="4610" max="4615" width="11.42578125" style="23"/>
    <col min="4616" max="4616" width="12.7109375" style="23" bestFit="1" customWidth="1"/>
    <col min="4617" max="4864" width="11.42578125" style="23"/>
    <col min="4865" max="4865" width="19.5703125" style="23" customWidth="1"/>
    <col min="4866" max="4871" width="11.42578125" style="23"/>
    <col min="4872" max="4872" width="12.7109375" style="23" bestFit="1" customWidth="1"/>
    <col min="4873" max="5120" width="11.42578125" style="23"/>
    <col min="5121" max="5121" width="19.5703125" style="23" customWidth="1"/>
    <col min="5122" max="5127" width="11.42578125" style="23"/>
    <col min="5128" max="5128" width="12.7109375" style="23" bestFit="1" customWidth="1"/>
    <col min="5129" max="5376" width="11.42578125" style="23"/>
    <col min="5377" max="5377" width="19.5703125" style="23" customWidth="1"/>
    <col min="5378" max="5383" width="11.42578125" style="23"/>
    <col min="5384" max="5384" width="12.7109375" style="23" bestFit="1" customWidth="1"/>
    <col min="5385" max="5632" width="11.42578125" style="23"/>
    <col min="5633" max="5633" width="19.5703125" style="23" customWidth="1"/>
    <col min="5634" max="5639" width="11.42578125" style="23"/>
    <col min="5640" max="5640" width="12.7109375" style="23" bestFit="1" customWidth="1"/>
    <col min="5641" max="5888" width="11.42578125" style="23"/>
    <col min="5889" max="5889" width="19.5703125" style="23" customWidth="1"/>
    <col min="5890" max="5895" width="11.42578125" style="23"/>
    <col min="5896" max="5896" width="12.7109375" style="23" bestFit="1" customWidth="1"/>
    <col min="5897" max="6144" width="11.42578125" style="23"/>
    <col min="6145" max="6145" width="19.5703125" style="23" customWidth="1"/>
    <col min="6146" max="6151" width="11.42578125" style="23"/>
    <col min="6152" max="6152" width="12.7109375" style="23" bestFit="1" customWidth="1"/>
    <col min="6153" max="6400" width="11.42578125" style="23"/>
    <col min="6401" max="6401" width="19.5703125" style="23" customWidth="1"/>
    <col min="6402" max="6407" width="11.42578125" style="23"/>
    <col min="6408" max="6408" width="12.7109375" style="23" bestFit="1" customWidth="1"/>
    <col min="6409" max="6656" width="11.42578125" style="23"/>
    <col min="6657" max="6657" width="19.5703125" style="23" customWidth="1"/>
    <col min="6658" max="6663" width="11.42578125" style="23"/>
    <col min="6664" max="6664" width="12.7109375" style="23" bestFit="1" customWidth="1"/>
    <col min="6665" max="6912" width="11.42578125" style="23"/>
    <col min="6913" max="6913" width="19.5703125" style="23" customWidth="1"/>
    <col min="6914" max="6919" width="11.42578125" style="23"/>
    <col min="6920" max="6920" width="12.7109375" style="23" bestFit="1" customWidth="1"/>
    <col min="6921" max="7168" width="11.42578125" style="23"/>
    <col min="7169" max="7169" width="19.5703125" style="23" customWidth="1"/>
    <col min="7170" max="7175" width="11.42578125" style="23"/>
    <col min="7176" max="7176" width="12.7109375" style="23" bestFit="1" customWidth="1"/>
    <col min="7177" max="7424" width="11.42578125" style="23"/>
    <col min="7425" max="7425" width="19.5703125" style="23" customWidth="1"/>
    <col min="7426" max="7431" width="11.42578125" style="23"/>
    <col min="7432" max="7432" width="12.7109375" style="23" bestFit="1" customWidth="1"/>
    <col min="7433" max="7680" width="11.42578125" style="23"/>
    <col min="7681" max="7681" width="19.5703125" style="23" customWidth="1"/>
    <col min="7682" max="7687" width="11.42578125" style="23"/>
    <col min="7688" max="7688" width="12.7109375" style="23" bestFit="1" customWidth="1"/>
    <col min="7689" max="7936" width="11.42578125" style="23"/>
    <col min="7937" max="7937" width="19.5703125" style="23" customWidth="1"/>
    <col min="7938" max="7943" width="11.42578125" style="23"/>
    <col min="7944" max="7944" width="12.7109375" style="23" bestFit="1" customWidth="1"/>
    <col min="7945" max="8192" width="11.42578125" style="23"/>
    <col min="8193" max="8193" width="19.5703125" style="23" customWidth="1"/>
    <col min="8194" max="8199" width="11.42578125" style="23"/>
    <col min="8200" max="8200" width="12.7109375" style="23" bestFit="1" customWidth="1"/>
    <col min="8201" max="8448" width="11.42578125" style="23"/>
    <col min="8449" max="8449" width="19.5703125" style="23" customWidth="1"/>
    <col min="8450" max="8455" width="11.42578125" style="23"/>
    <col min="8456" max="8456" width="12.7109375" style="23" bestFit="1" customWidth="1"/>
    <col min="8457" max="8704" width="11.42578125" style="23"/>
    <col min="8705" max="8705" width="19.5703125" style="23" customWidth="1"/>
    <col min="8706" max="8711" width="11.42578125" style="23"/>
    <col min="8712" max="8712" width="12.7109375" style="23" bestFit="1" customWidth="1"/>
    <col min="8713" max="8960" width="11.42578125" style="23"/>
    <col min="8961" max="8961" width="19.5703125" style="23" customWidth="1"/>
    <col min="8962" max="8967" width="11.42578125" style="23"/>
    <col min="8968" max="8968" width="12.7109375" style="23" bestFit="1" customWidth="1"/>
    <col min="8969" max="9216" width="11.42578125" style="23"/>
    <col min="9217" max="9217" width="19.5703125" style="23" customWidth="1"/>
    <col min="9218" max="9223" width="11.42578125" style="23"/>
    <col min="9224" max="9224" width="12.7109375" style="23" bestFit="1" customWidth="1"/>
    <col min="9225" max="9472" width="11.42578125" style="23"/>
    <col min="9473" max="9473" width="19.5703125" style="23" customWidth="1"/>
    <col min="9474" max="9479" width="11.42578125" style="23"/>
    <col min="9480" max="9480" width="12.7109375" style="23" bestFit="1" customWidth="1"/>
    <col min="9481" max="9728" width="11.42578125" style="23"/>
    <col min="9729" max="9729" width="19.5703125" style="23" customWidth="1"/>
    <col min="9730" max="9735" width="11.42578125" style="23"/>
    <col min="9736" max="9736" width="12.7109375" style="23" bestFit="1" customWidth="1"/>
    <col min="9737" max="9984" width="11.42578125" style="23"/>
    <col min="9985" max="9985" width="19.5703125" style="23" customWidth="1"/>
    <col min="9986" max="9991" width="11.42578125" style="23"/>
    <col min="9992" max="9992" width="12.7109375" style="23" bestFit="1" customWidth="1"/>
    <col min="9993" max="10240" width="11.42578125" style="23"/>
    <col min="10241" max="10241" width="19.5703125" style="23" customWidth="1"/>
    <col min="10242" max="10247" width="11.42578125" style="23"/>
    <col min="10248" max="10248" width="12.7109375" style="23" bestFit="1" customWidth="1"/>
    <col min="10249" max="10496" width="11.42578125" style="23"/>
    <col min="10497" max="10497" width="19.5703125" style="23" customWidth="1"/>
    <col min="10498" max="10503" width="11.42578125" style="23"/>
    <col min="10504" max="10504" width="12.7109375" style="23" bestFit="1" customWidth="1"/>
    <col min="10505" max="10752" width="11.42578125" style="23"/>
    <col min="10753" max="10753" width="19.5703125" style="23" customWidth="1"/>
    <col min="10754" max="10759" width="11.42578125" style="23"/>
    <col min="10760" max="10760" width="12.7109375" style="23" bestFit="1" customWidth="1"/>
    <col min="10761" max="11008" width="11.42578125" style="23"/>
    <col min="11009" max="11009" width="19.5703125" style="23" customWidth="1"/>
    <col min="11010" max="11015" width="11.42578125" style="23"/>
    <col min="11016" max="11016" width="12.7109375" style="23" bestFit="1" customWidth="1"/>
    <col min="11017" max="11264" width="11.42578125" style="23"/>
    <col min="11265" max="11265" width="19.5703125" style="23" customWidth="1"/>
    <col min="11266" max="11271" width="11.42578125" style="23"/>
    <col min="11272" max="11272" width="12.7109375" style="23" bestFit="1" customWidth="1"/>
    <col min="11273" max="11520" width="11.42578125" style="23"/>
    <col min="11521" max="11521" width="19.5703125" style="23" customWidth="1"/>
    <col min="11522" max="11527" width="11.42578125" style="23"/>
    <col min="11528" max="11528" width="12.7109375" style="23" bestFit="1" customWidth="1"/>
    <col min="11529" max="11776" width="11.42578125" style="23"/>
    <col min="11777" max="11777" width="19.5703125" style="23" customWidth="1"/>
    <col min="11778" max="11783" width="11.42578125" style="23"/>
    <col min="11784" max="11784" width="12.7109375" style="23" bestFit="1" customWidth="1"/>
    <col min="11785" max="12032" width="11.42578125" style="23"/>
    <col min="12033" max="12033" width="19.5703125" style="23" customWidth="1"/>
    <col min="12034" max="12039" width="11.42578125" style="23"/>
    <col min="12040" max="12040" width="12.7109375" style="23" bestFit="1" customWidth="1"/>
    <col min="12041" max="12288" width="11.42578125" style="23"/>
    <col min="12289" max="12289" width="19.5703125" style="23" customWidth="1"/>
    <col min="12290" max="12295" width="11.42578125" style="23"/>
    <col min="12296" max="12296" width="12.7109375" style="23" bestFit="1" customWidth="1"/>
    <col min="12297" max="12544" width="11.42578125" style="23"/>
    <col min="12545" max="12545" width="19.5703125" style="23" customWidth="1"/>
    <col min="12546" max="12551" width="11.42578125" style="23"/>
    <col min="12552" max="12552" width="12.7109375" style="23" bestFit="1" customWidth="1"/>
    <col min="12553" max="12800" width="11.42578125" style="23"/>
    <col min="12801" max="12801" width="19.5703125" style="23" customWidth="1"/>
    <col min="12802" max="12807" width="11.42578125" style="23"/>
    <col min="12808" max="12808" width="12.7109375" style="23" bestFit="1" customWidth="1"/>
    <col min="12809" max="13056" width="11.42578125" style="23"/>
    <col min="13057" max="13057" width="19.5703125" style="23" customWidth="1"/>
    <col min="13058" max="13063" width="11.42578125" style="23"/>
    <col min="13064" max="13064" width="12.7109375" style="23" bestFit="1" customWidth="1"/>
    <col min="13065" max="13312" width="11.42578125" style="23"/>
    <col min="13313" max="13313" width="19.5703125" style="23" customWidth="1"/>
    <col min="13314" max="13319" width="11.42578125" style="23"/>
    <col min="13320" max="13320" width="12.7109375" style="23" bestFit="1" customWidth="1"/>
    <col min="13321" max="13568" width="11.42578125" style="23"/>
    <col min="13569" max="13569" width="19.5703125" style="23" customWidth="1"/>
    <col min="13570" max="13575" width="11.42578125" style="23"/>
    <col min="13576" max="13576" width="12.7109375" style="23" bestFit="1" customWidth="1"/>
    <col min="13577" max="13824" width="11.42578125" style="23"/>
    <col min="13825" max="13825" width="19.5703125" style="23" customWidth="1"/>
    <col min="13826" max="13831" width="11.42578125" style="23"/>
    <col min="13832" max="13832" width="12.7109375" style="23" bestFit="1" customWidth="1"/>
    <col min="13833" max="14080" width="11.42578125" style="23"/>
    <col min="14081" max="14081" width="19.5703125" style="23" customWidth="1"/>
    <col min="14082" max="14087" width="11.42578125" style="23"/>
    <col min="14088" max="14088" width="12.7109375" style="23" bestFit="1" customWidth="1"/>
    <col min="14089" max="14336" width="11.42578125" style="23"/>
    <col min="14337" max="14337" width="19.5703125" style="23" customWidth="1"/>
    <col min="14338" max="14343" width="11.42578125" style="23"/>
    <col min="14344" max="14344" width="12.7109375" style="23" bestFit="1" customWidth="1"/>
    <col min="14345" max="14592" width="11.42578125" style="23"/>
    <col min="14593" max="14593" width="19.5703125" style="23" customWidth="1"/>
    <col min="14594" max="14599" width="11.42578125" style="23"/>
    <col min="14600" max="14600" width="12.7109375" style="23" bestFit="1" customWidth="1"/>
    <col min="14601" max="14848" width="11.42578125" style="23"/>
    <col min="14849" max="14849" width="19.5703125" style="23" customWidth="1"/>
    <col min="14850" max="14855" width="11.42578125" style="23"/>
    <col min="14856" max="14856" width="12.7109375" style="23" bestFit="1" customWidth="1"/>
    <col min="14857" max="15104" width="11.42578125" style="23"/>
    <col min="15105" max="15105" width="19.5703125" style="23" customWidth="1"/>
    <col min="15106" max="15111" width="11.42578125" style="23"/>
    <col min="15112" max="15112" width="12.7109375" style="23" bestFit="1" customWidth="1"/>
    <col min="15113" max="15360" width="11.42578125" style="23"/>
    <col min="15361" max="15361" width="19.5703125" style="23" customWidth="1"/>
    <col min="15362" max="15367" width="11.42578125" style="23"/>
    <col min="15368" max="15368" width="12.7109375" style="23" bestFit="1" customWidth="1"/>
    <col min="15369" max="15616" width="11.42578125" style="23"/>
    <col min="15617" max="15617" width="19.5703125" style="23" customWidth="1"/>
    <col min="15618" max="15623" width="11.42578125" style="23"/>
    <col min="15624" max="15624" width="12.7109375" style="23" bestFit="1" customWidth="1"/>
    <col min="15625" max="15872" width="11.42578125" style="23"/>
    <col min="15873" max="15873" width="19.5703125" style="23" customWidth="1"/>
    <col min="15874" max="15879" width="11.42578125" style="23"/>
    <col min="15880" max="15880" width="12.7109375" style="23" bestFit="1" customWidth="1"/>
    <col min="15881" max="16128" width="11.42578125" style="23"/>
    <col min="16129" max="16129" width="19.5703125" style="23" customWidth="1"/>
    <col min="16130" max="16135" width="11.42578125" style="23"/>
    <col min="16136" max="16136" width="12.7109375" style="23" bestFit="1" customWidth="1"/>
    <col min="16137" max="16384" width="11.42578125" style="23"/>
  </cols>
  <sheetData>
    <row r="4" spans="1:14" ht="15" x14ac:dyDescent="0.2">
      <c r="A4" s="783" t="s">
        <v>268</v>
      </c>
      <c r="B4" s="783"/>
      <c r="C4" s="783"/>
      <c r="D4" s="783"/>
      <c r="E4" s="783"/>
      <c r="F4" s="783"/>
      <c r="G4" s="783"/>
      <c r="H4" s="783"/>
      <c r="I4" s="783"/>
      <c r="J4" s="783"/>
    </row>
    <row r="7" spans="1:14" x14ac:dyDescent="0.2">
      <c r="A7" s="777" t="s">
        <v>566</v>
      </c>
      <c r="B7" s="778"/>
      <c r="C7" s="778"/>
      <c r="D7" s="778"/>
      <c r="E7" s="778"/>
      <c r="F7" s="778"/>
      <c r="G7" s="778"/>
    </row>
    <row r="10" spans="1:14" ht="15.75" x14ac:dyDescent="0.25">
      <c r="A10" s="776" t="s">
        <v>262</v>
      </c>
      <c r="B10" s="776"/>
      <c r="C10" s="776"/>
      <c r="D10" s="776"/>
      <c r="E10" s="776"/>
      <c r="F10" s="776"/>
      <c r="G10" s="776"/>
      <c r="H10" s="776"/>
      <c r="I10" s="776"/>
      <c r="J10" s="776"/>
      <c r="K10" s="776"/>
      <c r="L10" s="776"/>
      <c r="M10" s="776"/>
      <c r="N10" s="123"/>
    </row>
    <row r="11" spans="1:14" ht="16.5" thickBot="1" x14ac:dyDescent="0.3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</row>
    <row r="12" spans="1:14" ht="16.5" thickBot="1" x14ac:dyDescent="0.3">
      <c r="A12" s="123"/>
      <c r="B12" s="123"/>
      <c r="C12" s="123"/>
      <c r="D12" s="123"/>
      <c r="E12" s="210" t="s">
        <v>198</v>
      </c>
      <c r="F12" s="123"/>
      <c r="G12" s="123"/>
      <c r="H12" s="123"/>
      <c r="I12" s="123"/>
      <c r="J12" s="123"/>
      <c r="K12" s="123"/>
      <c r="L12" s="123"/>
      <c r="M12" s="123"/>
      <c r="N12" s="123"/>
    </row>
    <row r="13" spans="1:14" ht="16.5" thickBot="1" x14ac:dyDescent="0.3">
      <c r="A13" s="203" t="s">
        <v>265</v>
      </c>
      <c r="B13" s="204">
        <v>44531</v>
      </c>
      <c r="C13" s="204">
        <v>44896</v>
      </c>
      <c r="D13" s="204" t="s">
        <v>266</v>
      </c>
      <c r="E13" s="211" t="s">
        <v>269</v>
      </c>
      <c r="F13" s="123"/>
      <c r="G13" s="123"/>
      <c r="H13" s="123"/>
      <c r="I13" s="123"/>
      <c r="J13" s="123"/>
      <c r="K13" s="123"/>
      <c r="L13" s="123"/>
      <c r="M13" s="123"/>
      <c r="N13" s="123"/>
    </row>
    <row r="14" spans="1:14" x14ac:dyDescent="0.2">
      <c r="A14" s="191" t="s">
        <v>187</v>
      </c>
      <c r="B14" s="40">
        <v>152</v>
      </c>
      <c r="C14" s="40">
        <v>154</v>
      </c>
      <c r="D14" s="205">
        <f>(C14-B14)/B14</f>
        <v>1.3157894736842105E-2</v>
      </c>
      <c r="E14" s="212">
        <f>C14/$C$23</f>
        <v>8.2618025751072965E-2</v>
      </c>
    </row>
    <row r="15" spans="1:14" x14ac:dyDescent="0.2">
      <c r="A15" s="192" t="s">
        <v>6</v>
      </c>
      <c r="B15" s="40">
        <v>320</v>
      </c>
      <c r="C15" s="40">
        <v>315</v>
      </c>
      <c r="D15" s="205">
        <f t="shared" ref="D15:D23" si="0">(C15-B15)/B15</f>
        <v>-1.5625E-2</v>
      </c>
      <c r="E15" s="212">
        <f t="shared" ref="E15:E22" si="1">C15/$C$23</f>
        <v>0.16899141630901288</v>
      </c>
    </row>
    <row r="16" spans="1:14" x14ac:dyDescent="0.2">
      <c r="A16" s="192" t="s">
        <v>18</v>
      </c>
      <c r="B16" s="40">
        <v>428</v>
      </c>
      <c r="C16" s="40">
        <v>435</v>
      </c>
      <c r="D16" s="205">
        <f t="shared" si="0"/>
        <v>1.6355140186915886E-2</v>
      </c>
      <c r="E16" s="212">
        <f t="shared" si="1"/>
        <v>0.23336909871244635</v>
      </c>
    </row>
    <row r="17" spans="1:14" x14ac:dyDescent="0.2">
      <c r="A17" s="192" t="s">
        <v>7</v>
      </c>
      <c r="B17" s="40">
        <v>115</v>
      </c>
      <c r="C17" s="40">
        <v>118</v>
      </c>
      <c r="D17" s="205">
        <f t="shared" si="0"/>
        <v>2.6086956521739129E-2</v>
      </c>
      <c r="E17" s="212">
        <f t="shared" si="1"/>
        <v>6.3304721030042921E-2</v>
      </c>
    </row>
    <row r="18" spans="1:14" x14ac:dyDescent="0.2">
      <c r="A18" s="192" t="s">
        <v>8</v>
      </c>
      <c r="B18" s="40">
        <v>265</v>
      </c>
      <c r="C18" s="40">
        <v>264</v>
      </c>
      <c r="D18" s="205">
        <f t="shared" si="0"/>
        <v>-3.7735849056603774E-3</v>
      </c>
      <c r="E18" s="212">
        <f t="shared" si="1"/>
        <v>0.14163090128755365</v>
      </c>
    </row>
    <row r="19" spans="1:14" x14ac:dyDescent="0.2">
      <c r="A19" s="192" t="s">
        <v>9</v>
      </c>
      <c r="B19" s="40">
        <v>165</v>
      </c>
      <c r="C19" s="40">
        <v>165</v>
      </c>
      <c r="D19" s="205">
        <f t="shared" si="0"/>
        <v>0</v>
      </c>
      <c r="E19" s="212">
        <f t="shared" si="1"/>
        <v>8.8519313304721028E-2</v>
      </c>
    </row>
    <row r="20" spans="1:14" x14ac:dyDescent="0.2">
      <c r="A20" s="192" t="s">
        <v>10</v>
      </c>
      <c r="B20" s="40">
        <v>137</v>
      </c>
      <c r="C20" s="40">
        <v>138</v>
      </c>
      <c r="D20" s="205">
        <f t="shared" si="0"/>
        <v>7.2992700729927005E-3</v>
      </c>
      <c r="E20" s="212">
        <f t="shared" si="1"/>
        <v>7.4034334763948495E-2</v>
      </c>
    </row>
    <row r="21" spans="1:14" x14ac:dyDescent="0.2">
      <c r="A21" s="192" t="s">
        <v>11</v>
      </c>
      <c r="B21" s="40">
        <v>167</v>
      </c>
      <c r="C21" s="40">
        <v>169</v>
      </c>
      <c r="D21" s="205">
        <f t="shared" si="0"/>
        <v>1.1976047904191617E-2</v>
      </c>
      <c r="E21" s="212">
        <f t="shared" si="1"/>
        <v>9.0665236051502146E-2</v>
      </c>
    </row>
    <row r="22" spans="1:14" x14ac:dyDescent="0.2">
      <c r="A22" s="206" t="s">
        <v>12</v>
      </c>
      <c r="B22" s="40">
        <v>103</v>
      </c>
      <c r="C22" s="40">
        <v>106</v>
      </c>
      <c r="D22" s="205">
        <f t="shared" si="0"/>
        <v>2.9126213592233011E-2</v>
      </c>
      <c r="E22" s="212">
        <f t="shared" si="1"/>
        <v>5.6866952789699568E-2</v>
      </c>
    </row>
    <row r="23" spans="1:14" ht="13.5" thickBot="1" x14ac:dyDescent="0.25">
      <c r="A23" s="203" t="s">
        <v>13</v>
      </c>
      <c r="B23" s="209">
        <v>1852</v>
      </c>
      <c r="C23" s="209">
        <v>1864</v>
      </c>
      <c r="D23" s="208">
        <f t="shared" si="0"/>
        <v>6.4794816414686825E-3</v>
      </c>
      <c r="E23" s="213">
        <f>SUM(E14:E22)</f>
        <v>1</v>
      </c>
    </row>
    <row r="32" spans="1:14" ht="15.75" x14ac:dyDescent="0.25">
      <c r="A32" s="776" t="s">
        <v>267</v>
      </c>
      <c r="B32" s="776"/>
      <c r="C32" s="776"/>
      <c r="D32" s="776"/>
      <c r="E32" s="776"/>
      <c r="F32" s="776"/>
      <c r="G32" s="776"/>
      <c r="H32" s="776"/>
      <c r="I32" s="776"/>
      <c r="J32" s="776"/>
      <c r="K32" s="776"/>
      <c r="L32" s="776"/>
      <c r="M32" s="776"/>
      <c r="N32" s="123"/>
    </row>
    <row r="33" spans="1:14" ht="16.5" thickBot="1" x14ac:dyDescent="0.3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</row>
    <row r="34" spans="1:14" ht="16.5" thickBot="1" x14ac:dyDescent="0.3">
      <c r="A34" s="123"/>
      <c r="B34" s="123"/>
      <c r="C34" s="123"/>
      <c r="D34" s="123"/>
      <c r="E34" s="210" t="s">
        <v>198</v>
      </c>
      <c r="F34" s="123"/>
      <c r="G34" s="123"/>
      <c r="H34" s="123"/>
      <c r="I34" s="123"/>
      <c r="J34" s="123"/>
      <c r="K34" s="123"/>
      <c r="L34" s="123"/>
      <c r="M34" s="123"/>
      <c r="N34" s="123"/>
    </row>
    <row r="35" spans="1:14" ht="16.5" thickBot="1" x14ac:dyDescent="0.3">
      <c r="A35" s="203" t="s">
        <v>265</v>
      </c>
      <c r="B35" s="204">
        <v>44531</v>
      </c>
      <c r="C35" s="204">
        <v>44896</v>
      </c>
      <c r="D35" s="204" t="s">
        <v>266</v>
      </c>
      <c r="E35" s="211" t="s">
        <v>269</v>
      </c>
      <c r="F35" s="123"/>
      <c r="G35" s="123"/>
      <c r="H35" s="123"/>
      <c r="I35" s="123"/>
      <c r="J35" s="123"/>
      <c r="K35" s="123"/>
      <c r="L35" s="123"/>
      <c r="M35" s="123"/>
      <c r="N35" s="123"/>
    </row>
    <row r="36" spans="1:14" x14ac:dyDescent="0.2">
      <c r="A36" s="191" t="s">
        <v>187</v>
      </c>
      <c r="B36" s="40">
        <v>6111</v>
      </c>
      <c r="C36" s="40">
        <v>6201</v>
      </c>
      <c r="D36" s="205">
        <f>(C36-B36)/B36</f>
        <v>1.4727540500736377E-2</v>
      </c>
      <c r="E36" s="212">
        <f>C36/$C$45</f>
        <v>8.7244639540773258E-2</v>
      </c>
    </row>
    <row r="37" spans="1:14" x14ac:dyDescent="0.2">
      <c r="A37" s="192" t="s">
        <v>6</v>
      </c>
      <c r="B37" s="40">
        <v>11540</v>
      </c>
      <c r="C37" s="40">
        <v>11517</v>
      </c>
      <c r="D37" s="205">
        <f t="shared" ref="D37:D45" si="2">(C37-B37)/B37</f>
        <v>-1.9930675909878683E-3</v>
      </c>
      <c r="E37" s="212">
        <f t="shared" ref="E37:E45" si="3">C37/$C$45</f>
        <v>0.16203781867296979</v>
      </c>
    </row>
    <row r="38" spans="1:14" x14ac:dyDescent="0.2">
      <c r="A38" s="192" t="s">
        <v>18</v>
      </c>
      <c r="B38" s="40">
        <v>13227</v>
      </c>
      <c r="C38" s="40">
        <v>13376</v>
      </c>
      <c r="D38" s="205">
        <f t="shared" si="2"/>
        <v>1.1264837075678536E-2</v>
      </c>
      <c r="E38" s="212">
        <f t="shared" si="3"/>
        <v>0.18819292025437559</v>
      </c>
    </row>
    <row r="39" spans="1:14" x14ac:dyDescent="0.2">
      <c r="A39" s="192" t="s">
        <v>7</v>
      </c>
      <c r="B39" s="40">
        <v>3678</v>
      </c>
      <c r="C39" s="40">
        <v>3802</v>
      </c>
      <c r="D39" s="205">
        <f t="shared" si="2"/>
        <v>3.3713974986405652E-2</v>
      </c>
      <c r="E39" s="212">
        <f t="shared" si="3"/>
        <v>5.349203669311723E-2</v>
      </c>
    </row>
    <row r="40" spans="1:14" x14ac:dyDescent="0.2">
      <c r="A40" s="192" t="s">
        <v>8</v>
      </c>
      <c r="B40" s="40">
        <v>12109</v>
      </c>
      <c r="C40" s="40">
        <v>12080</v>
      </c>
      <c r="D40" s="205">
        <f t="shared" si="2"/>
        <v>-2.3949128747212819E-3</v>
      </c>
      <c r="E40" s="212">
        <f t="shared" si="3"/>
        <v>0.16995891721537509</v>
      </c>
    </row>
    <row r="41" spans="1:14" x14ac:dyDescent="0.2">
      <c r="A41" s="192" t="s">
        <v>9</v>
      </c>
      <c r="B41" s="40">
        <v>6701</v>
      </c>
      <c r="C41" s="40">
        <v>6752</v>
      </c>
      <c r="D41" s="205">
        <f t="shared" si="2"/>
        <v>7.6108043575585736E-3</v>
      </c>
      <c r="E41" s="212">
        <f t="shared" si="3"/>
        <v>9.4996904721706341E-2</v>
      </c>
    </row>
    <row r="42" spans="1:14" x14ac:dyDescent="0.2">
      <c r="A42" s="192" t="s">
        <v>10</v>
      </c>
      <c r="B42" s="40">
        <v>4188</v>
      </c>
      <c r="C42" s="40">
        <v>4077</v>
      </c>
      <c r="D42" s="205">
        <f t="shared" si="2"/>
        <v>-2.650429799426934E-2</v>
      </c>
      <c r="E42" s="212">
        <f t="shared" si="3"/>
        <v>5.7361134560189091E-2</v>
      </c>
    </row>
    <row r="43" spans="1:14" x14ac:dyDescent="0.2">
      <c r="A43" s="192" t="s">
        <v>11</v>
      </c>
      <c r="B43" s="40">
        <v>9290</v>
      </c>
      <c r="C43" s="40">
        <v>9350</v>
      </c>
      <c r="D43" s="205">
        <f t="shared" si="2"/>
        <v>6.4585575888051671E-3</v>
      </c>
      <c r="E43" s="212">
        <f t="shared" si="3"/>
        <v>0.13154932748044346</v>
      </c>
    </row>
    <row r="44" spans="1:14" x14ac:dyDescent="0.2">
      <c r="A44" s="206" t="s">
        <v>12</v>
      </c>
      <c r="B44" s="40">
        <v>3589</v>
      </c>
      <c r="C44" s="40">
        <v>3921</v>
      </c>
      <c r="D44" s="205">
        <f t="shared" si="2"/>
        <v>9.2504876010030643E-2</v>
      </c>
      <c r="E44" s="212">
        <f t="shared" si="3"/>
        <v>5.5166300861050142E-2</v>
      </c>
    </row>
    <row r="45" spans="1:14" ht="13.5" thickBot="1" x14ac:dyDescent="0.25">
      <c r="A45" s="203" t="s">
        <v>13</v>
      </c>
      <c r="B45" s="207">
        <v>70433</v>
      </c>
      <c r="C45" s="207">
        <v>71076</v>
      </c>
      <c r="D45" s="208">
        <f t="shared" si="2"/>
        <v>9.1292433944315868E-3</v>
      </c>
      <c r="E45" s="134">
        <f t="shared" si="3"/>
        <v>1</v>
      </c>
    </row>
    <row r="54" spans="1:14" ht="15.75" x14ac:dyDescent="0.25">
      <c r="A54" s="776" t="s">
        <v>270</v>
      </c>
      <c r="B54" s="776"/>
      <c r="C54" s="776"/>
      <c r="D54" s="776"/>
      <c r="E54" s="776"/>
      <c r="F54" s="776"/>
      <c r="G54" s="776"/>
      <c r="H54" s="776"/>
      <c r="I54" s="776"/>
      <c r="J54" s="776"/>
      <c r="K54" s="776"/>
      <c r="L54" s="776"/>
      <c r="M54" s="776"/>
      <c r="N54" s="123"/>
    </row>
    <row r="55" spans="1:14" ht="16.5" thickBot="1" x14ac:dyDescent="0.3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</row>
    <row r="56" spans="1:14" ht="16.5" thickBot="1" x14ac:dyDescent="0.3">
      <c r="A56" s="203"/>
      <c r="B56" s="204">
        <v>44531</v>
      </c>
      <c r="C56" s="204">
        <v>44896</v>
      </c>
      <c r="D56" s="204" t="s">
        <v>266</v>
      </c>
      <c r="F56" s="123"/>
      <c r="G56" s="123"/>
      <c r="H56" s="123"/>
      <c r="I56" s="123"/>
      <c r="J56" s="123"/>
      <c r="K56" s="123"/>
      <c r="L56" s="123"/>
      <c r="M56" s="123"/>
      <c r="N56" s="123"/>
    </row>
    <row r="57" spans="1:14" x14ac:dyDescent="0.2">
      <c r="A57" s="191" t="s">
        <v>101</v>
      </c>
      <c r="B57" s="214">
        <v>15</v>
      </c>
      <c r="C57" s="214">
        <v>15</v>
      </c>
      <c r="D57" s="205">
        <f t="shared" ref="D57:D66" si="4">(C57-B57)/B57</f>
        <v>0</v>
      </c>
      <c r="F57" s="23">
        <v>205</v>
      </c>
    </row>
    <row r="58" spans="1:14" x14ac:dyDescent="0.2">
      <c r="A58" s="192" t="s">
        <v>102</v>
      </c>
      <c r="B58" s="214">
        <f>146+2</f>
        <v>148</v>
      </c>
      <c r="C58" s="214">
        <f>149+3</f>
        <v>152</v>
      </c>
      <c r="D58" s="205">
        <f t="shared" si="4"/>
        <v>2.7027027027027029E-2</v>
      </c>
    </row>
    <row r="59" spans="1:14" x14ac:dyDescent="0.2">
      <c r="A59" s="192" t="s">
        <v>103</v>
      </c>
      <c r="B59" s="214">
        <f>215+6+5</f>
        <v>226</v>
      </c>
      <c r="C59" s="214">
        <f>215+5+5</f>
        <v>225</v>
      </c>
      <c r="D59" s="205">
        <f t="shared" si="4"/>
        <v>-4.4247787610619468E-3</v>
      </c>
    </row>
    <row r="60" spans="1:14" x14ac:dyDescent="0.2">
      <c r="A60" s="192" t="s">
        <v>104</v>
      </c>
      <c r="B60" s="214">
        <f>179+12+2</f>
        <v>193</v>
      </c>
      <c r="C60" s="214">
        <f>181+12+2</f>
        <v>195</v>
      </c>
      <c r="D60" s="205">
        <f t="shared" si="4"/>
        <v>1.0362694300518135E-2</v>
      </c>
    </row>
    <row r="61" spans="1:14" x14ac:dyDescent="0.2">
      <c r="A61" s="192" t="s">
        <v>105</v>
      </c>
      <c r="B61" s="214">
        <f>48+5+3</f>
        <v>56</v>
      </c>
      <c r="C61" s="214">
        <f>48+6+3</f>
        <v>57</v>
      </c>
      <c r="D61" s="205">
        <f t="shared" si="4"/>
        <v>1.7857142857142856E-2</v>
      </c>
    </row>
    <row r="62" spans="1:14" x14ac:dyDescent="0.2">
      <c r="A62" s="215" t="s">
        <v>106</v>
      </c>
      <c r="B62" s="216">
        <f>SUM(B57:B61)</f>
        <v>638</v>
      </c>
      <c r="C62" s="216">
        <f>SUM(C57:C61)</f>
        <v>644</v>
      </c>
      <c r="D62" s="128">
        <f t="shared" si="4"/>
        <v>9.4043887147335428E-3</v>
      </c>
    </row>
    <row r="63" spans="1:14" x14ac:dyDescent="0.2">
      <c r="A63" s="192" t="s">
        <v>107</v>
      </c>
      <c r="B63" s="214">
        <v>412</v>
      </c>
      <c r="C63" s="214">
        <v>412</v>
      </c>
      <c r="D63" s="205">
        <f t="shared" si="4"/>
        <v>0</v>
      </c>
    </row>
    <row r="64" spans="1:14" x14ac:dyDescent="0.2">
      <c r="A64" s="192" t="s">
        <v>108</v>
      </c>
      <c r="B64" s="214">
        <v>421</v>
      </c>
      <c r="C64" s="214">
        <v>422</v>
      </c>
      <c r="D64" s="205">
        <f t="shared" si="4"/>
        <v>2.3752969121140144E-3</v>
      </c>
    </row>
    <row r="65" spans="1:14" x14ac:dyDescent="0.2">
      <c r="A65" s="217" t="s">
        <v>109</v>
      </c>
      <c r="B65" s="216">
        <f>SUM(B63:B64)</f>
        <v>833</v>
      </c>
      <c r="C65" s="216">
        <f>SUM(C63:C64)</f>
        <v>834</v>
      </c>
      <c r="D65" s="128">
        <f t="shared" si="4"/>
        <v>1.2004801920768306E-3</v>
      </c>
    </row>
    <row r="66" spans="1:14" ht="13.5" thickBot="1" x14ac:dyDescent="0.25">
      <c r="A66" s="203" t="s">
        <v>110</v>
      </c>
      <c r="B66" s="207">
        <v>381</v>
      </c>
      <c r="C66" s="207">
        <v>386</v>
      </c>
      <c r="D66" s="208">
        <f t="shared" si="4"/>
        <v>1.3123359580052493E-2</v>
      </c>
    </row>
    <row r="76" spans="1:14" ht="15.75" x14ac:dyDescent="0.25">
      <c r="A76" s="776" t="s">
        <v>271</v>
      </c>
      <c r="B76" s="776"/>
      <c r="C76" s="776"/>
      <c r="D76" s="776"/>
      <c r="E76" s="776"/>
      <c r="F76" s="776"/>
      <c r="G76" s="776"/>
      <c r="H76" s="776"/>
      <c r="I76" s="776"/>
      <c r="J76" s="776"/>
      <c r="K76" s="776"/>
      <c r="L76" s="776"/>
      <c r="M76" s="776"/>
      <c r="N76" s="123"/>
    </row>
    <row r="77" spans="1:14" ht="16.5" thickBot="1" x14ac:dyDescent="0.3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</row>
    <row r="78" spans="1:14" ht="16.5" thickBot="1" x14ac:dyDescent="0.3">
      <c r="A78" s="203"/>
      <c r="B78" s="204">
        <v>44531</v>
      </c>
      <c r="C78" s="204">
        <v>44896</v>
      </c>
      <c r="D78" s="204" t="s">
        <v>266</v>
      </c>
      <c r="F78" s="123"/>
      <c r="G78" s="123"/>
      <c r="H78" s="123"/>
      <c r="I78" s="123"/>
      <c r="J78" s="123"/>
      <c r="K78" s="123"/>
      <c r="L78" s="123"/>
      <c r="M78" s="123"/>
      <c r="N78" s="123"/>
    </row>
    <row r="79" spans="1:14" x14ac:dyDescent="0.2">
      <c r="A79" s="191" t="s">
        <v>101</v>
      </c>
      <c r="B79" s="214">
        <v>1436</v>
      </c>
      <c r="C79" s="214">
        <v>1436</v>
      </c>
      <c r="D79" s="205">
        <f>(C79-B79)/B79</f>
        <v>0</v>
      </c>
    </row>
    <row r="80" spans="1:14" x14ac:dyDescent="0.2">
      <c r="A80" s="192" t="s">
        <v>102</v>
      </c>
      <c r="B80" s="214">
        <f>19007+194</f>
        <v>19201</v>
      </c>
      <c r="C80" s="214">
        <f>19147+246</f>
        <v>19393</v>
      </c>
      <c r="D80" s="205">
        <f t="shared" ref="D80:D88" si="5">(C80-B80)/B80</f>
        <v>9.9994791937919898E-3</v>
      </c>
    </row>
    <row r="81" spans="1:4" x14ac:dyDescent="0.2">
      <c r="A81" s="192" t="s">
        <v>103</v>
      </c>
      <c r="B81" s="214">
        <f>14406+430+422</f>
        <v>15258</v>
      </c>
      <c r="C81" s="214">
        <f>14307+398+422</f>
        <v>15127</v>
      </c>
      <c r="D81" s="205">
        <f t="shared" si="5"/>
        <v>-8.5856599816489711E-3</v>
      </c>
    </row>
    <row r="82" spans="1:4" x14ac:dyDescent="0.2">
      <c r="A82" s="192" t="s">
        <v>104</v>
      </c>
      <c r="B82" s="214">
        <f>7413+282+112</f>
        <v>7807</v>
      </c>
      <c r="C82" s="214">
        <f>7613+282+112</f>
        <v>8007</v>
      </c>
      <c r="D82" s="205">
        <f t="shared" si="5"/>
        <v>2.5618035096708083E-2</v>
      </c>
    </row>
    <row r="83" spans="1:4" x14ac:dyDescent="0.2">
      <c r="A83" s="192" t="s">
        <v>105</v>
      </c>
      <c r="B83" s="214">
        <f>1779+83+151</f>
        <v>2013</v>
      </c>
      <c r="C83" s="214">
        <f>1779+125+151</f>
        <v>2055</v>
      </c>
      <c r="D83" s="205">
        <f t="shared" si="5"/>
        <v>2.0864381520119227E-2</v>
      </c>
    </row>
    <row r="84" spans="1:4" x14ac:dyDescent="0.2">
      <c r="A84" s="215" t="s">
        <v>106</v>
      </c>
      <c r="B84" s="216">
        <f>SUM(B79:B83)</f>
        <v>45715</v>
      </c>
      <c r="C84" s="216">
        <f>SUM(C79:C83)</f>
        <v>46018</v>
      </c>
      <c r="D84" s="128">
        <f t="shared" si="5"/>
        <v>6.6280214371650442E-3</v>
      </c>
    </row>
    <row r="85" spans="1:4" x14ac:dyDescent="0.2">
      <c r="A85" s="192" t="s">
        <v>107</v>
      </c>
      <c r="B85" s="214">
        <v>11110</v>
      </c>
      <c r="C85" s="214">
        <v>11239</v>
      </c>
      <c r="D85" s="205">
        <f t="shared" si="5"/>
        <v>1.1611161116111612E-2</v>
      </c>
    </row>
    <row r="86" spans="1:4" x14ac:dyDescent="0.2">
      <c r="A86" s="192" t="s">
        <v>108</v>
      </c>
      <c r="B86" s="214">
        <v>8764</v>
      </c>
      <c r="C86" s="214">
        <v>8771</v>
      </c>
      <c r="D86" s="205">
        <f t="shared" si="5"/>
        <v>7.9872204472843447E-4</v>
      </c>
    </row>
    <row r="87" spans="1:4" x14ac:dyDescent="0.2">
      <c r="A87" s="217" t="s">
        <v>109</v>
      </c>
      <c r="B87" s="216">
        <f>SUM(B85:B86)</f>
        <v>19874</v>
      </c>
      <c r="C87" s="216">
        <f>SUM(C85:C86)</f>
        <v>20010</v>
      </c>
      <c r="D87" s="128">
        <f t="shared" si="5"/>
        <v>6.8431116030995267E-3</v>
      </c>
    </row>
    <row r="88" spans="1:4" ht="13.5" thickBot="1" x14ac:dyDescent="0.25">
      <c r="A88" s="203" t="s">
        <v>110</v>
      </c>
      <c r="B88" s="207">
        <v>4844</v>
      </c>
      <c r="C88" s="207">
        <v>5048</v>
      </c>
      <c r="D88" s="208">
        <f t="shared" si="5"/>
        <v>4.2113955408753095E-2</v>
      </c>
    </row>
    <row r="97" spans="1:14" x14ac:dyDescent="0.2">
      <c r="A97" s="777" t="s">
        <v>565</v>
      </c>
      <c r="B97" s="778"/>
      <c r="C97" s="778"/>
      <c r="D97" s="778"/>
      <c r="E97" s="778"/>
      <c r="F97" s="778"/>
      <c r="G97" s="778"/>
    </row>
    <row r="100" spans="1:14" ht="15.75" x14ac:dyDescent="0.25">
      <c r="A100" s="776" t="s">
        <v>262</v>
      </c>
      <c r="B100" s="776"/>
      <c r="C100" s="776"/>
      <c r="D100" s="776"/>
      <c r="E100" s="776"/>
      <c r="F100" s="776"/>
      <c r="G100" s="776"/>
      <c r="H100" s="776"/>
      <c r="I100" s="776"/>
      <c r="J100" s="776"/>
      <c r="K100" s="776"/>
      <c r="L100" s="776"/>
      <c r="M100" s="776"/>
      <c r="N100" s="123"/>
    </row>
    <row r="101" spans="1:14" ht="16.5" thickBot="1" x14ac:dyDescent="0.3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</row>
    <row r="102" spans="1:14" ht="16.5" thickBot="1" x14ac:dyDescent="0.3">
      <c r="A102" s="123"/>
      <c r="B102" s="123"/>
      <c r="C102" s="123"/>
      <c r="D102" s="123"/>
      <c r="E102" s="210" t="s">
        <v>198</v>
      </c>
      <c r="F102" s="123"/>
      <c r="G102" s="123"/>
      <c r="H102" s="123"/>
      <c r="I102" s="123"/>
      <c r="J102" s="123"/>
      <c r="K102" s="123"/>
      <c r="L102" s="123"/>
      <c r="M102" s="123"/>
      <c r="N102" s="123"/>
    </row>
    <row r="103" spans="1:14" ht="16.5" thickBot="1" x14ac:dyDescent="0.3">
      <c r="A103" s="203" t="s">
        <v>265</v>
      </c>
      <c r="B103" s="204">
        <v>44531</v>
      </c>
      <c r="C103" s="204">
        <v>44896</v>
      </c>
      <c r="D103" s="204" t="s">
        <v>266</v>
      </c>
      <c r="E103" s="211" t="s">
        <v>269</v>
      </c>
      <c r="F103" s="123"/>
      <c r="G103" s="123"/>
      <c r="H103" s="123"/>
      <c r="I103" s="123"/>
      <c r="J103" s="123"/>
      <c r="K103" s="123"/>
      <c r="L103" s="123"/>
      <c r="M103" s="123"/>
      <c r="N103" s="123"/>
    </row>
    <row r="104" spans="1:14" x14ac:dyDescent="0.2">
      <c r="A104" s="191" t="s">
        <v>187</v>
      </c>
      <c r="B104" s="40">
        <v>17</v>
      </c>
      <c r="C104" s="40">
        <v>15</v>
      </c>
      <c r="D104" s="205">
        <f>(C104-B104)/B104</f>
        <v>-0.11764705882352941</v>
      </c>
      <c r="E104" s="212">
        <f>C104/$C$113</f>
        <v>0.12605042016806722</v>
      </c>
    </row>
    <row r="105" spans="1:14" x14ac:dyDescent="0.2">
      <c r="A105" s="192" t="s">
        <v>6</v>
      </c>
      <c r="B105" s="40">
        <v>19</v>
      </c>
      <c r="C105" s="40">
        <v>18</v>
      </c>
      <c r="D105" s="205">
        <f t="shared" ref="D105:D113" si="6">(C105-B105)/B105</f>
        <v>-5.2631578947368418E-2</v>
      </c>
      <c r="E105" s="212">
        <f t="shared" ref="E105:E112" si="7">C105/$C$113</f>
        <v>0.15126050420168066</v>
      </c>
    </row>
    <row r="106" spans="1:14" x14ac:dyDescent="0.2">
      <c r="A106" s="192" t="s">
        <v>18</v>
      </c>
      <c r="B106" s="40">
        <v>37</v>
      </c>
      <c r="C106" s="40">
        <v>39</v>
      </c>
      <c r="D106" s="205">
        <f t="shared" si="6"/>
        <v>5.4054054054054057E-2</v>
      </c>
      <c r="E106" s="212">
        <f t="shared" si="7"/>
        <v>0.32773109243697479</v>
      </c>
    </row>
    <row r="107" spans="1:14" x14ac:dyDescent="0.2">
      <c r="A107" s="192" t="s">
        <v>7</v>
      </c>
      <c r="B107" s="40">
        <v>4</v>
      </c>
      <c r="C107" s="40">
        <v>4</v>
      </c>
      <c r="D107" s="205">
        <f t="shared" si="6"/>
        <v>0</v>
      </c>
      <c r="E107" s="212">
        <f t="shared" si="7"/>
        <v>3.3613445378151259E-2</v>
      </c>
    </row>
    <row r="108" spans="1:14" x14ac:dyDescent="0.2">
      <c r="A108" s="192" t="s">
        <v>8</v>
      </c>
      <c r="B108" s="40">
        <v>20</v>
      </c>
      <c r="C108" s="40">
        <v>20</v>
      </c>
      <c r="D108" s="205">
        <f t="shared" si="6"/>
        <v>0</v>
      </c>
      <c r="E108" s="212">
        <f t="shared" si="7"/>
        <v>0.16806722689075632</v>
      </c>
    </row>
    <row r="109" spans="1:14" x14ac:dyDescent="0.2">
      <c r="A109" s="192" t="s">
        <v>9</v>
      </c>
      <c r="B109" s="40">
        <v>6</v>
      </c>
      <c r="C109" s="40">
        <v>6</v>
      </c>
      <c r="D109" s="205">
        <f t="shared" si="6"/>
        <v>0</v>
      </c>
      <c r="E109" s="212">
        <f t="shared" si="7"/>
        <v>5.0420168067226892E-2</v>
      </c>
    </row>
    <row r="110" spans="1:14" x14ac:dyDescent="0.2">
      <c r="A110" s="192" t="s">
        <v>10</v>
      </c>
      <c r="B110" s="40">
        <v>8</v>
      </c>
      <c r="C110" s="40">
        <v>8</v>
      </c>
      <c r="D110" s="205">
        <f t="shared" si="6"/>
        <v>0</v>
      </c>
      <c r="E110" s="212">
        <f t="shared" si="7"/>
        <v>6.7226890756302518E-2</v>
      </c>
    </row>
    <row r="111" spans="1:14" x14ac:dyDescent="0.2">
      <c r="A111" s="192" t="s">
        <v>11</v>
      </c>
      <c r="B111" s="40">
        <v>4</v>
      </c>
      <c r="C111" s="40">
        <v>4</v>
      </c>
      <c r="D111" s="205">
        <f t="shared" si="6"/>
        <v>0</v>
      </c>
      <c r="E111" s="212">
        <f t="shared" si="7"/>
        <v>3.3613445378151259E-2</v>
      </c>
    </row>
    <row r="112" spans="1:14" x14ac:dyDescent="0.2">
      <c r="A112" s="206" t="s">
        <v>12</v>
      </c>
      <c r="B112" s="40">
        <v>7</v>
      </c>
      <c r="C112" s="40">
        <v>5</v>
      </c>
      <c r="D112" s="205">
        <f t="shared" si="6"/>
        <v>-0.2857142857142857</v>
      </c>
      <c r="E112" s="212">
        <f t="shared" si="7"/>
        <v>4.2016806722689079E-2</v>
      </c>
    </row>
    <row r="113" spans="1:14" ht="13.5" thickBot="1" x14ac:dyDescent="0.25">
      <c r="A113" s="203" t="s">
        <v>13</v>
      </c>
      <c r="B113" s="207">
        <v>122</v>
      </c>
      <c r="C113" s="207">
        <v>119</v>
      </c>
      <c r="D113" s="208">
        <f t="shared" si="6"/>
        <v>-2.4590163934426229E-2</v>
      </c>
      <c r="E113" s="213">
        <f>SUM(E104:E112)</f>
        <v>1</v>
      </c>
    </row>
    <row r="122" spans="1:14" ht="15.75" x14ac:dyDescent="0.25">
      <c r="A122" s="776" t="s">
        <v>267</v>
      </c>
      <c r="B122" s="776"/>
      <c r="C122" s="776"/>
      <c r="D122" s="776"/>
      <c r="E122" s="776"/>
      <c r="F122" s="776"/>
      <c r="G122" s="776"/>
      <c r="H122" s="776"/>
      <c r="I122" s="776"/>
      <c r="J122" s="776"/>
      <c r="K122" s="776"/>
      <c r="L122" s="776"/>
      <c r="M122" s="776"/>
      <c r="N122" s="123"/>
    </row>
    <row r="123" spans="1:14" ht="16.5" thickBot="1" x14ac:dyDescent="0.3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</row>
    <row r="124" spans="1:14" ht="16.5" thickBot="1" x14ac:dyDescent="0.3">
      <c r="A124" s="123"/>
      <c r="B124" s="123"/>
      <c r="C124" s="123"/>
      <c r="D124" s="123"/>
      <c r="E124" s="210" t="s">
        <v>198</v>
      </c>
      <c r="F124" s="123"/>
      <c r="G124" s="123"/>
      <c r="H124" s="123"/>
      <c r="I124" s="123"/>
      <c r="J124" s="123"/>
      <c r="K124" s="123"/>
      <c r="L124" s="123"/>
      <c r="M124" s="123"/>
      <c r="N124" s="123"/>
    </row>
    <row r="125" spans="1:14" ht="16.5" thickBot="1" x14ac:dyDescent="0.3">
      <c r="A125" s="203" t="s">
        <v>265</v>
      </c>
      <c r="B125" s="204">
        <v>44531</v>
      </c>
      <c r="C125" s="204">
        <v>44896</v>
      </c>
      <c r="D125" s="204" t="s">
        <v>266</v>
      </c>
      <c r="E125" s="211" t="s">
        <v>269</v>
      </c>
      <c r="F125" s="123"/>
      <c r="G125" s="123"/>
      <c r="H125" s="123"/>
      <c r="I125" s="123"/>
      <c r="J125" s="123"/>
      <c r="K125" s="123"/>
      <c r="L125" s="123"/>
      <c r="M125" s="123"/>
      <c r="N125" s="123"/>
    </row>
    <row r="126" spans="1:14" x14ac:dyDescent="0.2">
      <c r="A126" s="191" t="s">
        <v>187</v>
      </c>
      <c r="B126" s="40">
        <v>7226</v>
      </c>
      <c r="C126" s="40">
        <v>5593</v>
      </c>
      <c r="D126" s="205">
        <f>(C126-B126)/B126</f>
        <v>-0.22598948242457792</v>
      </c>
      <c r="E126" s="212">
        <f>C126/$C$135</f>
        <v>0.14844600153940068</v>
      </c>
    </row>
    <row r="127" spans="1:14" x14ac:dyDescent="0.2">
      <c r="A127" s="192" t="s">
        <v>6</v>
      </c>
      <c r="B127" s="40">
        <v>7524</v>
      </c>
      <c r="C127" s="40">
        <v>6336</v>
      </c>
      <c r="D127" s="205">
        <f t="shared" ref="D127:D135" si="8">(C127-B127)/B127</f>
        <v>-0.15789473684210525</v>
      </c>
      <c r="E127" s="212">
        <f t="shared" ref="E127:E134" si="9">C127/$C$135</f>
        <v>0.16816625527510151</v>
      </c>
    </row>
    <row r="128" spans="1:14" x14ac:dyDescent="0.2">
      <c r="A128" s="192" t="s">
        <v>18</v>
      </c>
      <c r="B128" s="40">
        <v>9060</v>
      </c>
      <c r="C128" s="40">
        <v>9178</v>
      </c>
      <c r="D128" s="205">
        <f t="shared" si="8"/>
        <v>1.3024282560706401E-2</v>
      </c>
      <c r="E128" s="212">
        <f t="shared" si="9"/>
        <v>0.24359688934893967</v>
      </c>
    </row>
    <row r="129" spans="1:5" x14ac:dyDescent="0.2">
      <c r="A129" s="192" t="s">
        <v>7</v>
      </c>
      <c r="B129" s="40">
        <v>1283</v>
      </c>
      <c r="C129" s="40">
        <v>1283</v>
      </c>
      <c r="D129" s="205">
        <f t="shared" si="8"/>
        <v>0</v>
      </c>
      <c r="E129" s="212">
        <f t="shared" si="9"/>
        <v>3.4052605037556069E-2</v>
      </c>
    </row>
    <row r="130" spans="1:5" x14ac:dyDescent="0.2">
      <c r="A130" s="192" t="s">
        <v>8</v>
      </c>
      <c r="B130" s="40">
        <v>5617</v>
      </c>
      <c r="C130" s="40">
        <v>5617</v>
      </c>
      <c r="D130" s="205">
        <f t="shared" si="8"/>
        <v>0</v>
      </c>
      <c r="E130" s="212">
        <f t="shared" si="9"/>
        <v>0.14908299493059426</v>
      </c>
    </row>
    <row r="131" spans="1:5" x14ac:dyDescent="0.2">
      <c r="A131" s="192" t="s">
        <v>9</v>
      </c>
      <c r="B131" s="40">
        <v>2336</v>
      </c>
      <c r="C131" s="40">
        <v>2336</v>
      </c>
      <c r="D131" s="205">
        <f t="shared" si="8"/>
        <v>0</v>
      </c>
      <c r="E131" s="212">
        <f t="shared" si="9"/>
        <v>6.2000690076173794E-2</v>
      </c>
    </row>
    <row r="132" spans="1:5" x14ac:dyDescent="0.2">
      <c r="A132" s="192" t="s">
        <v>10</v>
      </c>
      <c r="B132" s="40">
        <v>4640</v>
      </c>
      <c r="C132" s="40">
        <v>4640</v>
      </c>
      <c r="D132" s="205">
        <f t="shared" si="8"/>
        <v>0</v>
      </c>
      <c r="E132" s="212">
        <f t="shared" si="9"/>
        <v>0.12315205563075617</v>
      </c>
    </row>
    <row r="133" spans="1:5" x14ac:dyDescent="0.2">
      <c r="A133" s="192" t="s">
        <v>11</v>
      </c>
      <c r="B133" s="40">
        <v>1286</v>
      </c>
      <c r="C133" s="40">
        <v>1286</v>
      </c>
      <c r="D133" s="205">
        <f t="shared" si="8"/>
        <v>0</v>
      </c>
      <c r="E133" s="212">
        <f t="shared" si="9"/>
        <v>3.4132229211455263E-2</v>
      </c>
    </row>
    <row r="134" spans="1:5" x14ac:dyDescent="0.2">
      <c r="A134" s="206" t="s">
        <v>12</v>
      </c>
      <c r="B134" s="40">
        <v>3808</v>
      </c>
      <c r="C134" s="40">
        <v>1408</v>
      </c>
      <c r="D134" s="205">
        <f t="shared" si="8"/>
        <v>-0.63025210084033612</v>
      </c>
      <c r="E134" s="212">
        <f t="shared" si="9"/>
        <v>3.737027895002256E-2</v>
      </c>
    </row>
    <row r="135" spans="1:5" ht="13.5" thickBot="1" x14ac:dyDescent="0.25">
      <c r="A135" s="203" t="s">
        <v>13</v>
      </c>
      <c r="B135" s="207">
        <v>42780</v>
      </c>
      <c r="C135" s="207">
        <v>37677</v>
      </c>
      <c r="D135" s="208">
        <f t="shared" si="8"/>
        <v>-0.11928471248246844</v>
      </c>
      <c r="E135" s="213">
        <f>SUM(E126:E134)</f>
        <v>1</v>
      </c>
    </row>
    <row r="146" spans="1:13" ht="18.75" x14ac:dyDescent="0.3">
      <c r="A146" s="218" t="s">
        <v>272</v>
      </c>
      <c r="B146" s="219"/>
      <c r="C146" s="219"/>
      <c r="D146" s="219"/>
      <c r="E146" s="219"/>
    </row>
    <row r="149" spans="1:13" ht="15.75" x14ac:dyDescent="0.25">
      <c r="A149" s="776" t="s">
        <v>262</v>
      </c>
      <c r="B149" s="776"/>
      <c r="C149" s="776"/>
      <c r="D149" s="776"/>
      <c r="E149" s="776"/>
      <c r="F149" s="123"/>
      <c r="G149" s="123"/>
      <c r="H149" s="123"/>
      <c r="I149" s="123"/>
      <c r="J149" s="123"/>
      <c r="K149" s="123"/>
      <c r="L149" s="123"/>
      <c r="M149" s="123"/>
    </row>
    <row r="151" spans="1:13" ht="13.5" thickBot="1" x14ac:dyDescent="0.25"/>
    <row r="152" spans="1:13" ht="16.5" thickBot="1" x14ac:dyDescent="0.3">
      <c r="E152" s="210" t="s">
        <v>198</v>
      </c>
    </row>
    <row r="153" spans="1:13" ht="13.5" thickBot="1" x14ac:dyDescent="0.25">
      <c r="A153" s="203" t="s">
        <v>273</v>
      </c>
      <c r="B153" s="204">
        <v>44531</v>
      </c>
      <c r="C153" s="204">
        <v>44896</v>
      </c>
      <c r="D153" s="204" t="s">
        <v>266</v>
      </c>
      <c r="E153" s="211" t="s">
        <v>269</v>
      </c>
    </row>
    <row r="154" spans="1:13" x14ac:dyDescent="0.2">
      <c r="A154" s="191" t="s">
        <v>274</v>
      </c>
      <c r="B154" s="214">
        <v>24</v>
      </c>
      <c r="C154" s="214">
        <v>24</v>
      </c>
      <c r="D154" s="205">
        <f>(C154-B154)/B154</f>
        <v>0</v>
      </c>
      <c r="E154" s="212">
        <f>C154/$C$157</f>
        <v>0.20168067226890757</v>
      </c>
    </row>
    <row r="155" spans="1:13" x14ac:dyDescent="0.2">
      <c r="A155" s="192" t="s">
        <v>275</v>
      </c>
      <c r="B155" s="214">
        <v>98</v>
      </c>
      <c r="C155" s="214">
        <v>95</v>
      </c>
      <c r="D155" s="205">
        <f>(C155-B155)/B155</f>
        <v>-3.0612244897959183E-2</v>
      </c>
      <c r="E155" s="212">
        <f>C155/$C$157</f>
        <v>0.79831932773109249</v>
      </c>
    </row>
    <row r="156" spans="1:13" x14ac:dyDescent="0.2">
      <c r="A156" s="192" t="s">
        <v>22</v>
      </c>
      <c r="B156" s="214">
        <v>0</v>
      </c>
      <c r="C156" s="214">
        <v>0</v>
      </c>
      <c r="D156" s="205" t="e">
        <f>(C156-B156)/B156</f>
        <v>#DIV/0!</v>
      </c>
      <c r="E156" s="212">
        <f>C156/$C$157</f>
        <v>0</v>
      </c>
    </row>
    <row r="157" spans="1:13" ht="13.5" thickBot="1" x14ac:dyDescent="0.25">
      <c r="A157" s="203" t="s">
        <v>13</v>
      </c>
      <c r="B157" s="207">
        <v>122</v>
      </c>
      <c r="C157" s="207">
        <v>119</v>
      </c>
      <c r="D157" s="208">
        <f>(C157-B157)/B157</f>
        <v>-2.4590163934426229E-2</v>
      </c>
      <c r="E157" s="134">
        <f>SUM(E154:E156)</f>
        <v>1</v>
      </c>
    </row>
    <row r="172" spans="1:13" ht="15.75" x14ac:dyDescent="0.25">
      <c r="A172" s="776" t="s">
        <v>267</v>
      </c>
      <c r="B172" s="776"/>
      <c r="C172" s="776"/>
      <c r="D172" s="776"/>
      <c r="E172" s="776"/>
      <c r="F172" s="123"/>
      <c r="G172" s="123"/>
      <c r="H172" s="123"/>
      <c r="I172" s="123"/>
      <c r="J172" s="123"/>
      <c r="K172" s="123"/>
      <c r="L172" s="123"/>
      <c r="M172" s="123"/>
    </row>
    <row r="173" spans="1:13" ht="13.5" thickBot="1" x14ac:dyDescent="0.25"/>
    <row r="174" spans="1:13" ht="16.5" thickBot="1" x14ac:dyDescent="0.3">
      <c r="E174" s="210" t="s">
        <v>198</v>
      </c>
    </row>
    <row r="175" spans="1:13" ht="13.5" thickBot="1" x14ac:dyDescent="0.25">
      <c r="A175" s="203" t="s">
        <v>273</v>
      </c>
      <c r="B175" s="204">
        <v>44531</v>
      </c>
      <c r="C175" s="204">
        <v>44896</v>
      </c>
      <c r="D175" s="204" t="s">
        <v>266</v>
      </c>
      <c r="E175" s="211" t="s">
        <v>269</v>
      </c>
    </row>
    <row r="176" spans="1:13" x14ac:dyDescent="0.2">
      <c r="A176" s="191" t="s">
        <v>274</v>
      </c>
      <c r="B176" s="214">
        <v>12477</v>
      </c>
      <c r="C176" s="214">
        <v>12204</v>
      </c>
      <c r="D176" s="205">
        <f>(C176-B176)/B176</f>
        <v>-2.1880259677807164E-2</v>
      </c>
      <c r="E176" s="212">
        <f>C176/$C$179</f>
        <v>0.32391113942192851</v>
      </c>
    </row>
    <row r="177" spans="1:5" x14ac:dyDescent="0.2">
      <c r="A177" s="192" t="s">
        <v>275</v>
      </c>
      <c r="B177" s="214">
        <v>30303</v>
      </c>
      <c r="C177" s="214">
        <v>25473</v>
      </c>
      <c r="D177" s="205">
        <f>(C177-B177)/B177</f>
        <v>-0.15939015939015938</v>
      </c>
      <c r="E177" s="212">
        <f>C177/$C$179</f>
        <v>0.67608886057807149</v>
      </c>
    </row>
    <row r="178" spans="1:5" x14ac:dyDescent="0.2">
      <c r="A178" s="192" t="s">
        <v>22</v>
      </c>
      <c r="B178" s="214">
        <v>0</v>
      </c>
      <c r="C178" s="214">
        <v>0</v>
      </c>
      <c r="D178" s="205">
        <v>0</v>
      </c>
      <c r="E178" s="212">
        <f>C178/$C$179</f>
        <v>0</v>
      </c>
    </row>
    <row r="179" spans="1:5" ht="13.5" thickBot="1" x14ac:dyDescent="0.25">
      <c r="A179" s="203" t="s">
        <v>13</v>
      </c>
      <c r="B179" s="207">
        <f>SUM(B176:B178)</f>
        <v>42780</v>
      </c>
      <c r="C179" s="207">
        <f>SUM(C176:C178)</f>
        <v>37677</v>
      </c>
      <c r="D179" s="208">
        <f>(C179-B179)/B179</f>
        <v>-0.11928471248246844</v>
      </c>
      <c r="E179" s="134">
        <f>SUM(E176:E178)</f>
        <v>1</v>
      </c>
    </row>
    <row r="194" spans="1:14" x14ac:dyDescent="0.2">
      <c r="A194" s="777" t="s">
        <v>212</v>
      </c>
      <c r="B194" s="778"/>
      <c r="C194" s="778"/>
      <c r="D194" s="778"/>
      <c r="E194" s="778"/>
      <c r="F194" s="778"/>
      <c r="G194" s="778"/>
    </row>
    <row r="197" spans="1:14" ht="18.75" x14ac:dyDescent="0.3">
      <c r="A197" s="218" t="s">
        <v>276</v>
      </c>
    </row>
    <row r="200" spans="1:14" ht="15.75" x14ac:dyDescent="0.25">
      <c r="A200" s="776" t="s">
        <v>262</v>
      </c>
      <c r="B200" s="776"/>
      <c r="C200" s="776"/>
      <c r="D200" s="776"/>
      <c r="E200" s="776"/>
      <c r="F200" s="123"/>
      <c r="G200" s="123"/>
      <c r="H200" s="123"/>
      <c r="I200" s="123"/>
      <c r="J200" s="123"/>
      <c r="K200" s="123"/>
      <c r="L200" s="123"/>
      <c r="M200" s="123"/>
      <c r="N200" s="123"/>
    </row>
    <row r="201" spans="1:14" ht="16.5" thickBot="1" x14ac:dyDescent="0.3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</row>
    <row r="202" spans="1:14" ht="16.5" thickBot="1" x14ac:dyDescent="0.3">
      <c r="A202" s="203" t="s">
        <v>265</v>
      </c>
      <c r="B202" s="204">
        <v>44531</v>
      </c>
      <c r="C202" s="204">
        <v>44896</v>
      </c>
      <c r="D202" s="204" t="s">
        <v>266</v>
      </c>
      <c r="F202" s="123"/>
      <c r="G202" s="123"/>
      <c r="H202" s="123"/>
      <c r="I202" s="123"/>
      <c r="J202" s="123"/>
      <c r="K202" s="123"/>
      <c r="L202" s="123"/>
      <c r="M202" s="123"/>
      <c r="N202" s="123"/>
    </row>
    <row r="203" spans="1:14" x14ac:dyDescent="0.2">
      <c r="A203" s="191" t="s">
        <v>187</v>
      </c>
      <c r="B203" s="40">
        <v>985</v>
      </c>
      <c r="C203" s="40">
        <v>1007</v>
      </c>
      <c r="D203" s="205">
        <f>(C203-B203)/B203</f>
        <v>2.2335025380710659E-2</v>
      </c>
      <c r="F203" s="29"/>
    </row>
    <row r="204" spans="1:14" x14ac:dyDescent="0.2">
      <c r="A204" s="192" t="s">
        <v>6</v>
      </c>
      <c r="B204" s="40">
        <v>466</v>
      </c>
      <c r="C204" s="40">
        <v>469</v>
      </c>
      <c r="D204" s="205">
        <f t="shared" ref="D204:D212" si="10">(C204-B204)/B204</f>
        <v>6.4377682403433476E-3</v>
      </c>
      <c r="F204" s="29"/>
    </row>
    <row r="205" spans="1:14" x14ac:dyDescent="0.2">
      <c r="A205" s="192" t="s">
        <v>18</v>
      </c>
      <c r="B205" s="40">
        <v>550</v>
      </c>
      <c r="C205" s="40">
        <v>560</v>
      </c>
      <c r="D205" s="205">
        <f t="shared" si="10"/>
        <v>1.8181818181818181E-2</v>
      </c>
      <c r="F205" s="29"/>
    </row>
    <row r="206" spans="1:14" x14ac:dyDescent="0.2">
      <c r="A206" s="192" t="s">
        <v>7</v>
      </c>
      <c r="B206" s="40">
        <v>256</v>
      </c>
      <c r="C206" s="40">
        <v>253</v>
      </c>
      <c r="D206" s="205">
        <f t="shared" si="10"/>
        <v>-1.171875E-2</v>
      </c>
      <c r="F206" s="29"/>
    </row>
    <row r="207" spans="1:14" x14ac:dyDescent="0.2">
      <c r="A207" s="192" t="s">
        <v>8</v>
      </c>
      <c r="B207" s="40">
        <v>569</v>
      </c>
      <c r="C207" s="40">
        <v>578</v>
      </c>
      <c r="D207" s="205">
        <f t="shared" si="10"/>
        <v>1.5817223198594025E-2</v>
      </c>
      <c r="F207" s="29"/>
    </row>
    <row r="208" spans="1:14" x14ac:dyDescent="0.2">
      <c r="A208" s="192" t="s">
        <v>9</v>
      </c>
      <c r="B208" s="40">
        <v>468</v>
      </c>
      <c r="C208" s="40">
        <v>465</v>
      </c>
      <c r="D208" s="205">
        <f t="shared" si="10"/>
        <v>-6.41025641025641E-3</v>
      </c>
      <c r="F208" s="29"/>
    </row>
    <row r="209" spans="1:6" x14ac:dyDescent="0.2">
      <c r="A209" s="192" t="s">
        <v>10</v>
      </c>
      <c r="B209" s="40">
        <v>379</v>
      </c>
      <c r="C209" s="40">
        <v>385</v>
      </c>
      <c r="D209" s="205">
        <f t="shared" si="10"/>
        <v>1.5831134564643801E-2</v>
      </c>
      <c r="F209" s="29"/>
    </row>
    <row r="210" spans="1:6" x14ac:dyDescent="0.2">
      <c r="A210" s="192" t="s">
        <v>11</v>
      </c>
      <c r="B210" s="40">
        <v>208</v>
      </c>
      <c r="C210" s="40">
        <v>215</v>
      </c>
      <c r="D210" s="205">
        <f t="shared" si="10"/>
        <v>3.3653846153846152E-2</v>
      </c>
      <c r="F210" s="29"/>
    </row>
    <row r="211" spans="1:6" x14ac:dyDescent="0.2">
      <c r="A211" s="206" t="s">
        <v>12</v>
      </c>
      <c r="B211" s="40">
        <v>276</v>
      </c>
      <c r="C211" s="40">
        <v>282</v>
      </c>
      <c r="D211" s="205">
        <f t="shared" si="10"/>
        <v>2.1739130434782608E-2</v>
      </c>
      <c r="F211" s="29"/>
    </row>
    <row r="212" spans="1:6" ht="13.5" thickBot="1" x14ac:dyDescent="0.25">
      <c r="A212" s="203" t="s">
        <v>13</v>
      </c>
      <c r="B212" s="207">
        <v>4157</v>
      </c>
      <c r="C212" s="207">
        <v>4214</v>
      </c>
      <c r="D212" s="208">
        <f t="shared" si="10"/>
        <v>1.3711811402453693E-2</v>
      </c>
      <c r="F212" s="29"/>
    </row>
    <row r="235" spans="1:14" ht="15.75" x14ac:dyDescent="0.25">
      <c r="A235" s="776" t="s">
        <v>267</v>
      </c>
      <c r="B235" s="776"/>
      <c r="C235" s="776"/>
      <c r="D235" s="776"/>
      <c r="E235" s="776"/>
      <c r="F235" s="123"/>
      <c r="G235" s="123"/>
      <c r="H235" s="123"/>
      <c r="I235" s="123"/>
      <c r="J235" s="123"/>
      <c r="K235" s="123"/>
      <c r="L235" s="123"/>
      <c r="M235" s="123"/>
      <c r="N235" s="123"/>
    </row>
    <row r="236" spans="1:14" ht="16.5" thickBot="1" x14ac:dyDescent="0.3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</row>
    <row r="237" spans="1:14" ht="16.5" thickBot="1" x14ac:dyDescent="0.3">
      <c r="A237" s="203" t="s">
        <v>265</v>
      </c>
      <c r="B237" s="204">
        <v>44531</v>
      </c>
      <c r="C237" s="204">
        <v>44896</v>
      </c>
      <c r="D237" s="204" t="s">
        <v>266</v>
      </c>
      <c r="F237" s="123"/>
      <c r="G237" s="123"/>
      <c r="H237" s="123"/>
      <c r="I237" s="123"/>
      <c r="J237" s="123"/>
      <c r="K237" s="123"/>
      <c r="L237" s="123"/>
      <c r="M237" s="123"/>
      <c r="N237" s="123"/>
    </row>
    <row r="238" spans="1:14" x14ac:dyDescent="0.2">
      <c r="A238" s="191" t="s">
        <v>187</v>
      </c>
      <c r="B238" s="40">
        <v>7640</v>
      </c>
      <c r="C238" s="40">
        <v>7861</v>
      </c>
      <c r="D238" s="205">
        <f>(C238-B238)/B238</f>
        <v>2.8926701570680627E-2</v>
      </c>
      <c r="F238" s="29"/>
    </row>
    <row r="239" spans="1:14" x14ac:dyDescent="0.2">
      <c r="A239" s="192" t="s">
        <v>6</v>
      </c>
      <c r="B239" s="40">
        <v>5059</v>
      </c>
      <c r="C239" s="40">
        <v>5150</v>
      </c>
      <c r="D239" s="205">
        <f t="shared" ref="D239:D247" si="11">(C239-B239)/B239</f>
        <v>1.7987744613559991E-2</v>
      </c>
      <c r="F239" s="29"/>
    </row>
    <row r="240" spans="1:14" x14ac:dyDescent="0.2">
      <c r="A240" s="192" t="s">
        <v>18</v>
      </c>
      <c r="B240" s="40">
        <v>4574</v>
      </c>
      <c r="C240" s="40">
        <v>4625</v>
      </c>
      <c r="D240" s="205">
        <f t="shared" si="11"/>
        <v>1.114997813729777E-2</v>
      </c>
      <c r="F240" s="29"/>
    </row>
    <row r="241" spans="1:6" x14ac:dyDescent="0.2">
      <c r="A241" s="192" t="s">
        <v>7</v>
      </c>
      <c r="B241" s="40">
        <v>2448</v>
      </c>
      <c r="C241" s="40">
        <v>2433</v>
      </c>
      <c r="D241" s="205">
        <f t="shared" si="11"/>
        <v>-6.1274509803921568E-3</v>
      </c>
      <c r="F241" s="29"/>
    </row>
    <row r="242" spans="1:6" x14ac:dyDescent="0.2">
      <c r="A242" s="192" t="s">
        <v>8</v>
      </c>
      <c r="B242" s="40">
        <v>4610</v>
      </c>
      <c r="C242" s="40">
        <v>4673</v>
      </c>
      <c r="D242" s="205">
        <f t="shared" si="11"/>
        <v>1.3665943600867678E-2</v>
      </c>
      <c r="F242" s="29"/>
    </row>
    <row r="243" spans="1:6" x14ac:dyDescent="0.2">
      <c r="A243" s="192" t="s">
        <v>9</v>
      </c>
      <c r="B243" s="40">
        <v>4262</v>
      </c>
      <c r="C243" s="40">
        <v>4256</v>
      </c>
      <c r="D243" s="205">
        <f t="shared" si="11"/>
        <v>-1.4077897700610043E-3</v>
      </c>
      <c r="F243" s="29"/>
    </row>
    <row r="244" spans="1:6" x14ac:dyDescent="0.2">
      <c r="A244" s="192" t="s">
        <v>10</v>
      </c>
      <c r="B244" s="40">
        <v>3770</v>
      </c>
      <c r="C244" s="40">
        <v>3929</v>
      </c>
      <c r="D244" s="205">
        <f t="shared" si="11"/>
        <v>4.2175066312997347E-2</v>
      </c>
      <c r="F244" s="29"/>
    </row>
    <row r="245" spans="1:6" x14ac:dyDescent="0.2">
      <c r="A245" s="192" t="s">
        <v>11</v>
      </c>
      <c r="B245" s="40">
        <v>2158</v>
      </c>
      <c r="C245" s="40">
        <v>2224</v>
      </c>
      <c r="D245" s="205">
        <f t="shared" si="11"/>
        <v>3.0583873957367932E-2</v>
      </c>
      <c r="F245" s="29"/>
    </row>
    <row r="246" spans="1:6" x14ac:dyDescent="0.2">
      <c r="A246" s="206" t="s">
        <v>12</v>
      </c>
      <c r="B246" s="40">
        <v>2711</v>
      </c>
      <c r="C246" s="40">
        <v>2739</v>
      </c>
      <c r="D246" s="205">
        <f t="shared" si="11"/>
        <v>1.0328292143120619E-2</v>
      </c>
      <c r="F246" s="29"/>
    </row>
    <row r="247" spans="1:6" ht="13.5" thickBot="1" x14ac:dyDescent="0.25">
      <c r="A247" s="203" t="s">
        <v>13</v>
      </c>
      <c r="B247" s="207">
        <v>37232</v>
      </c>
      <c r="C247" s="207">
        <v>37890</v>
      </c>
      <c r="D247" s="208">
        <f t="shared" si="11"/>
        <v>1.7672969488611946E-2</v>
      </c>
      <c r="F247" s="29"/>
    </row>
    <row r="271" spans="1:14" ht="15.75" x14ac:dyDescent="0.25">
      <c r="A271" s="776" t="s">
        <v>625</v>
      </c>
      <c r="B271" s="776"/>
      <c r="C271" s="776"/>
      <c r="D271" s="776"/>
      <c r="E271" s="776"/>
      <c r="F271" s="123"/>
      <c r="G271" s="123"/>
      <c r="H271" s="123"/>
      <c r="I271" s="123"/>
      <c r="J271" s="123"/>
      <c r="K271" s="123"/>
      <c r="L271" s="123"/>
      <c r="M271" s="123"/>
      <c r="N271" s="123"/>
    </row>
    <row r="272" spans="1:14" ht="16.5" thickBot="1" x14ac:dyDescent="0.3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</row>
    <row r="273" spans="1:14" ht="16.5" thickBot="1" x14ac:dyDescent="0.3">
      <c r="A273" s="203" t="s">
        <v>265</v>
      </c>
      <c r="B273" s="204" t="s">
        <v>623</v>
      </c>
      <c r="C273" s="204" t="s">
        <v>277</v>
      </c>
      <c r="D273" s="204" t="s">
        <v>33</v>
      </c>
      <c r="E273" s="204" t="s">
        <v>278</v>
      </c>
      <c r="F273" s="204" t="s">
        <v>279</v>
      </c>
      <c r="G273" s="123"/>
      <c r="H273" s="123"/>
      <c r="I273" s="123"/>
      <c r="J273" s="123"/>
      <c r="K273" s="123"/>
      <c r="L273" s="123"/>
      <c r="M273" s="123"/>
      <c r="N273" s="123"/>
    </row>
    <row r="274" spans="1:14" x14ac:dyDescent="0.2">
      <c r="A274" s="191" t="s">
        <v>187</v>
      </c>
      <c r="B274" s="40">
        <v>8</v>
      </c>
      <c r="C274" s="40">
        <v>917</v>
      </c>
      <c r="D274" s="40">
        <v>24</v>
      </c>
      <c r="E274" s="40">
        <v>58</v>
      </c>
      <c r="F274" s="192">
        <f>SUM(B274:E274)</f>
        <v>1007</v>
      </c>
      <c r="G274" s="29"/>
      <c r="K274" s="29"/>
      <c r="L274" s="29"/>
      <c r="M274" s="29"/>
      <c r="N274" s="29"/>
    </row>
    <row r="275" spans="1:14" x14ac:dyDescent="0.2">
      <c r="A275" s="192" t="s">
        <v>6</v>
      </c>
      <c r="B275" s="40">
        <v>27</v>
      </c>
      <c r="C275" s="40">
        <v>342</v>
      </c>
      <c r="D275" s="40">
        <v>19</v>
      </c>
      <c r="E275" s="40">
        <v>81</v>
      </c>
      <c r="F275" s="192">
        <f t="shared" ref="F275:F282" si="12">SUM(B275:E275)</f>
        <v>469</v>
      </c>
      <c r="G275" s="29"/>
      <c r="K275" s="29"/>
      <c r="L275" s="29"/>
      <c r="M275" s="29"/>
      <c r="N275" s="29"/>
    </row>
    <row r="276" spans="1:14" x14ac:dyDescent="0.2">
      <c r="A276" s="192" t="s">
        <v>18</v>
      </c>
      <c r="B276" s="40">
        <v>31</v>
      </c>
      <c r="C276" s="40">
        <v>419</v>
      </c>
      <c r="D276" s="40">
        <v>8</v>
      </c>
      <c r="E276" s="40">
        <v>102</v>
      </c>
      <c r="F276" s="192">
        <f t="shared" si="12"/>
        <v>560</v>
      </c>
      <c r="G276" s="29"/>
      <c r="K276" s="29"/>
      <c r="L276" s="29"/>
      <c r="M276" s="29"/>
      <c r="N276" s="29"/>
    </row>
    <row r="277" spans="1:14" x14ac:dyDescent="0.2">
      <c r="A277" s="192" t="s">
        <v>7</v>
      </c>
      <c r="B277" s="40">
        <v>4</v>
      </c>
      <c r="C277" s="40">
        <v>200</v>
      </c>
      <c r="D277" s="40">
        <v>9</v>
      </c>
      <c r="E277" s="40">
        <v>40</v>
      </c>
      <c r="F277" s="192">
        <f t="shared" si="12"/>
        <v>253</v>
      </c>
      <c r="G277" s="29"/>
      <c r="K277" s="29"/>
      <c r="L277" s="29"/>
      <c r="M277" s="29"/>
      <c r="N277" s="29"/>
    </row>
    <row r="278" spans="1:14" x14ac:dyDescent="0.2">
      <c r="A278" s="192" t="s">
        <v>8</v>
      </c>
      <c r="B278" s="40">
        <v>15</v>
      </c>
      <c r="C278" s="40">
        <v>498</v>
      </c>
      <c r="D278" s="40">
        <v>13</v>
      </c>
      <c r="E278" s="40">
        <v>52</v>
      </c>
      <c r="F278" s="192">
        <f t="shared" si="12"/>
        <v>578</v>
      </c>
      <c r="G278" s="29"/>
      <c r="K278" s="29"/>
      <c r="L278" s="29"/>
      <c r="M278" s="29"/>
      <c r="N278" s="29"/>
    </row>
    <row r="279" spans="1:14" x14ac:dyDescent="0.2">
      <c r="A279" s="192" t="s">
        <v>9</v>
      </c>
      <c r="B279" s="40">
        <v>12</v>
      </c>
      <c r="C279" s="40">
        <v>393</v>
      </c>
      <c r="D279" s="40">
        <v>15</v>
      </c>
      <c r="E279" s="40">
        <v>45</v>
      </c>
      <c r="F279" s="192">
        <f t="shared" si="12"/>
        <v>465</v>
      </c>
      <c r="G279" s="29"/>
      <c r="K279" s="29"/>
      <c r="L279" s="29"/>
      <c r="M279" s="29"/>
      <c r="N279" s="29"/>
    </row>
    <row r="280" spans="1:14" x14ac:dyDescent="0.2">
      <c r="A280" s="192" t="s">
        <v>10</v>
      </c>
      <c r="B280" s="40">
        <v>14</v>
      </c>
      <c r="C280" s="40">
        <v>293</v>
      </c>
      <c r="D280" s="40">
        <v>19</v>
      </c>
      <c r="E280" s="40">
        <v>59</v>
      </c>
      <c r="F280" s="192">
        <f t="shared" si="12"/>
        <v>385</v>
      </c>
      <c r="G280" s="29"/>
      <c r="K280" s="29"/>
      <c r="L280" s="29"/>
      <c r="M280" s="29"/>
      <c r="N280" s="29"/>
    </row>
    <row r="281" spans="1:14" x14ac:dyDescent="0.2">
      <c r="A281" s="192" t="s">
        <v>11</v>
      </c>
      <c r="B281" s="40">
        <v>2</v>
      </c>
      <c r="C281" s="40">
        <v>166</v>
      </c>
      <c r="D281" s="40">
        <v>13</v>
      </c>
      <c r="E281" s="40">
        <v>34</v>
      </c>
      <c r="F281" s="192">
        <f t="shared" si="12"/>
        <v>215</v>
      </c>
      <c r="G281" s="29"/>
      <c r="K281" s="29"/>
      <c r="L281" s="29"/>
      <c r="M281" s="29"/>
      <c r="N281" s="29"/>
    </row>
    <row r="282" spans="1:14" x14ac:dyDescent="0.2">
      <c r="A282" s="206" t="s">
        <v>12</v>
      </c>
      <c r="B282" s="40">
        <v>3</v>
      </c>
      <c r="C282" s="40">
        <v>211</v>
      </c>
      <c r="D282" s="40">
        <v>18</v>
      </c>
      <c r="E282" s="40">
        <v>50</v>
      </c>
      <c r="F282" s="192">
        <f t="shared" si="12"/>
        <v>282</v>
      </c>
      <c r="G282" s="29"/>
      <c r="K282" s="29"/>
      <c r="L282" s="29"/>
      <c r="M282" s="29"/>
      <c r="N282" s="29"/>
    </row>
    <row r="283" spans="1:14" ht="13.5" thickBot="1" x14ac:dyDescent="0.25">
      <c r="A283" s="203" t="s">
        <v>13</v>
      </c>
      <c r="B283" s="209">
        <f>SUM(B274:B282)</f>
        <v>116</v>
      </c>
      <c r="C283" s="209">
        <f>SUM(C274:C282)</f>
        <v>3439</v>
      </c>
      <c r="D283" s="209">
        <f>SUM(D274:D282)</f>
        <v>138</v>
      </c>
      <c r="E283" s="209">
        <f>SUM(E274:E282)</f>
        <v>521</v>
      </c>
      <c r="F283" s="209">
        <f>SUM(F274:F282)</f>
        <v>4214</v>
      </c>
      <c r="G283" s="29"/>
      <c r="K283" s="29"/>
      <c r="L283" s="29"/>
      <c r="M283" s="29"/>
      <c r="N283" s="29"/>
    </row>
    <row r="284" spans="1:14" ht="18.75" thickBot="1" x14ac:dyDescent="0.3">
      <c r="A284" s="220" t="s">
        <v>269</v>
      </c>
      <c r="B284" s="221">
        <f>B283/$F$283</f>
        <v>2.7527289985761746E-2</v>
      </c>
      <c r="C284" s="221">
        <f>C283/$F$283</f>
        <v>0.81608922638822967</v>
      </c>
      <c r="D284" s="221">
        <f>D283/$F$283</f>
        <v>3.274798291409587E-2</v>
      </c>
      <c r="E284" s="221">
        <f>E283/$F$283</f>
        <v>0.12363550071191268</v>
      </c>
      <c r="F284" s="222">
        <f>SUM(B284:E284)</f>
        <v>0.99999999999999989</v>
      </c>
      <c r="G284" s="765" t="s">
        <v>280</v>
      </c>
      <c r="H284" s="766"/>
      <c r="I284" s="767"/>
    </row>
    <row r="306" spans="1:16" ht="15.75" x14ac:dyDescent="0.25">
      <c r="A306" s="776" t="s">
        <v>624</v>
      </c>
      <c r="B306" s="776"/>
      <c r="C306" s="776"/>
      <c r="D306" s="776"/>
      <c r="E306" s="776"/>
      <c r="F306" s="123"/>
      <c r="G306" s="123"/>
      <c r="H306" s="123"/>
      <c r="I306" s="123"/>
      <c r="J306" s="123"/>
      <c r="K306" s="123"/>
      <c r="L306" s="123"/>
      <c r="M306" s="123"/>
      <c r="N306" s="123"/>
    </row>
    <row r="307" spans="1:16" ht="16.5" thickBot="1" x14ac:dyDescent="0.3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</row>
    <row r="308" spans="1:16" ht="16.5" thickBot="1" x14ac:dyDescent="0.3">
      <c r="A308" s="203" t="s">
        <v>265</v>
      </c>
      <c r="B308" s="204" t="s">
        <v>623</v>
      </c>
      <c r="C308" s="204" t="s">
        <v>277</v>
      </c>
      <c r="D308" s="204" t="s">
        <v>33</v>
      </c>
      <c r="E308" s="204" t="s">
        <v>278</v>
      </c>
      <c r="F308" s="204" t="s">
        <v>279</v>
      </c>
      <c r="G308" s="123"/>
      <c r="H308" s="123"/>
      <c r="I308" s="123"/>
      <c r="J308" s="123"/>
      <c r="L308" s="123"/>
      <c r="M308" s="123"/>
      <c r="N308" s="123"/>
    </row>
    <row r="309" spans="1:16" x14ac:dyDescent="0.2">
      <c r="A309" s="191" t="s">
        <v>187</v>
      </c>
      <c r="B309" s="40">
        <v>71</v>
      </c>
      <c r="C309" s="40">
        <v>5801</v>
      </c>
      <c r="D309" s="40">
        <v>739</v>
      </c>
      <c r="E309" s="40">
        <v>1250</v>
      </c>
      <c r="F309" s="192">
        <f>SUM(B309:E309)</f>
        <v>7861</v>
      </c>
      <c r="G309" s="29"/>
      <c r="H309" s="29"/>
      <c r="L309" s="29"/>
      <c r="M309" s="29"/>
      <c r="N309" s="29"/>
      <c r="O309" s="29"/>
      <c r="P309" s="29"/>
    </row>
    <row r="310" spans="1:16" x14ac:dyDescent="0.2">
      <c r="A310" s="192" t="s">
        <v>6</v>
      </c>
      <c r="B310" s="40">
        <v>223</v>
      </c>
      <c r="C310" s="40">
        <v>3117</v>
      </c>
      <c r="D310" s="40">
        <v>403</v>
      </c>
      <c r="E310" s="40">
        <v>1407</v>
      </c>
      <c r="F310" s="192">
        <f t="shared" ref="F310:F317" si="13">SUM(B310:E310)</f>
        <v>5150</v>
      </c>
      <c r="G310" s="29"/>
      <c r="H310" s="29"/>
      <c r="L310" s="29"/>
      <c r="M310" s="29"/>
      <c r="N310" s="29"/>
      <c r="O310" s="29"/>
      <c r="P310" s="29"/>
    </row>
    <row r="311" spans="1:16" x14ac:dyDescent="0.2">
      <c r="A311" s="192" t="s">
        <v>18</v>
      </c>
      <c r="B311" s="40">
        <v>249</v>
      </c>
      <c r="C311" s="40">
        <v>2354</v>
      </c>
      <c r="D311" s="40">
        <v>169</v>
      </c>
      <c r="E311" s="40">
        <v>1853</v>
      </c>
      <c r="F311" s="192">
        <f t="shared" si="13"/>
        <v>4625</v>
      </c>
      <c r="G311" s="29"/>
      <c r="H311" s="29"/>
      <c r="L311" s="29"/>
      <c r="M311" s="29"/>
      <c r="N311" s="29"/>
      <c r="O311" s="29"/>
      <c r="P311" s="29"/>
    </row>
    <row r="312" spans="1:16" x14ac:dyDescent="0.2">
      <c r="A312" s="192" t="s">
        <v>7</v>
      </c>
      <c r="B312" s="40">
        <v>38</v>
      </c>
      <c r="C312" s="40">
        <v>1441</v>
      </c>
      <c r="D312" s="40">
        <v>196</v>
      </c>
      <c r="E312" s="40">
        <v>758</v>
      </c>
      <c r="F312" s="192">
        <f t="shared" si="13"/>
        <v>2433</v>
      </c>
      <c r="G312" s="29"/>
      <c r="H312" s="29"/>
      <c r="L312" s="29"/>
      <c r="M312" s="29"/>
      <c r="N312" s="29"/>
      <c r="O312" s="29"/>
      <c r="P312" s="29"/>
    </row>
    <row r="313" spans="1:16" x14ac:dyDescent="0.2">
      <c r="A313" s="192" t="s">
        <v>8</v>
      </c>
      <c r="B313" s="40">
        <v>93</v>
      </c>
      <c r="C313" s="40">
        <v>3248</v>
      </c>
      <c r="D313" s="40">
        <v>335</v>
      </c>
      <c r="E313" s="40">
        <v>997</v>
      </c>
      <c r="F313" s="192">
        <f t="shared" si="13"/>
        <v>4673</v>
      </c>
      <c r="G313" s="29"/>
      <c r="H313" s="29"/>
      <c r="L313" s="29"/>
      <c r="M313" s="29"/>
      <c r="N313" s="29"/>
      <c r="O313" s="29"/>
      <c r="P313" s="29"/>
    </row>
    <row r="314" spans="1:16" x14ac:dyDescent="0.2">
      <c r="A314" s="192" t="s">
        <v>9</v>
      </c>
      <c r="B314" s="40">
        <v>90</v>
      </c>
      <c r="C314" s="40">
        <v>2952</v>
      </c>
      <c r="D314" s="40">
        <v>311</v>
      </c>
      <c r="E314" s="40">
        <v>903</v>
      </c>
      <c r="F314" s="192">
        <f t="shared" si="13"/>
        <v>4256</v>
      </c>
      <c r="G314" s="29"/>
      <c r="H314" s="29"/>
      <c r="L314" s="29"/>
      <c r="M314" s="29"/>
      <c r="N314" s="29"/>
      <c r="O314" s="29"/>
      <c r="P314" s="29"/>
    </row>
    <row r="315" spans="1:16" x14ac:dyDescent="0.2">
      <c r="A315" s="192" t="s">
        <v>10</v>
      </c>
      <c r="B315" s="40">
        <v>123</v>
      </c>
      <c r="C315" s="40">
        <v>2332</v>
      </c>
      <c r="D315" s="40">
        <v>404</v>
      </c>
      <c r="E315" s="40">
        <v>1070</v>
      </c>
      <c r="F315" s="192">
        <f t="shared" si="13"/>
        <v>3929</v>
      </c>
      <c r="G315" s="29"/>
      <c r="H315" s="29"/>
      <c r="L315" s="29"/>
      <c r="M315" s="29"/>
      <c r="N315" s="29"/>
      <c r="O315" s="29"/>
      <c r="P315" s="29"/>
    </row>
    <row r="316" spans="1:16" x14ac:dyDescent="0.2">
      <c r="A316" s="192" t="s">
        <v>11</v>
      </c>
      <c r="B316" s="40">
        <v>17</v>
      </c>
      <c r="C316" s="40">
        <v>1237</v>
      </c>
      <c r="D316" s="40">
        <v>267</v>
      </c>
      <c r="E316" s="40">
        <v>703</v>
      </c>
      <c r="F316" s="192">
        <f t="shared" si="13"/>
        <v>2224</v>
      </c>
      <c r="G316" s="29"/>
      <c r="H316" s="29"/>
      <c r="L316" s="29"/>
      <c r="M316" s="29"/>
      <c r="N316" s="29"/>
      <c r="O316" s="29"/>
      <c r="P316" s="29"/>
    </row>
    <row r="317" spans="1:16" x14ac:dyDescent="0.2">
      <c r="A317" s="206" t="s">
        <v>12</v>
      </c>
      <c r="B317" s="40">
        <v>22</v>
      </c>
      <c r="C317" s="40">
        <v>1421</v>
      </c>
      <c r="D317" s="40">
        <v>377</v>
      </c>
      <c r="E317" s="40">
        <v>919</v>
      </c>
      <c r="F317" s="192">
        <f t="shared" si="13"/>
        <v>2739</v>
      </c>
      <c r="G317" s="29"/>
      <c r="H317" s="29"/>
      <c r="L317" s="29"/>
      <c r="M317" s="29"/>
      <c r="N317" s="29"/>
      <c r="O317" s="29"/>
      <c r="P317" s="29"/>
    </row>
    <row r="318" spans="1:16" ht="13.5" thickBot="1" x14ac:dyDescent="0.25">
      <c r="A318" s="203" t="s">
        <v>13</v>
      </c>
      <c r="B318" s="209">
        <f>SUM(B309:B317)</f>
        <v>926</v>
      </c>
      <c r="C318" s="209">
        <f>SUM(C309:C317)</f>
        <v>23903</v>
      </c>
      <c r="D318" s="209">
        <f>SUM(D309:D317)</f>
        <v>3201</v>
      </c>
      <c r="E318" s="209">
        <f>SUM(E309:E317)</f>
        <v>9860</v>
      </c>
      <c r="F318" s="223">
        <f>SUM(F309:F317)</f>
        <v>37890</v>
      </c>
      <c r="G318" s="29"/>
      <c r="H318" s="29"/>
      <c r="L318" s="29"/>
      <c r="M318" s="29"/>
      <c r="N318" s="29"/>
      <c r="O318" s="29"/>
      <c r="P318" s="29"/>
    </row>
    <row r="319" spans="1:16" ht="18.75" thickBot="1" x14ac:dyDescent="0.3">
      <c r="A319" s="220" t="s">
        <v>269</v>
      </c>
      <c r="B319" s="221">
        <f>B318/$F$318</f>
        <v>2.4439166006861968E-2</v>
      </c>
      <c r="C319" s="221">
        <f>C318/$F$318</f>
        <v>0.63085246766956982</v>
      </c>
      <c r="D319" s="221">
        <f>D318/$F$318</f>
        <v>8.4481393507521776E-2</v>
      </c>
      <c r="E319" s="221">
        <f>E318/$F$318</f>
        <v>0.26022697281604645</v>
      </c>
      <c r="F319" s="222">
        <f>SUM(B319:E319)</f>
        <v>1</v>
      </c>
      <c r="G319" s="765" t="s">
        <v>280</v>
      </c>
      <c r="H319" s="766"/>
      <c r="I319" s="767"/>
    </row>
    <row r="343" spans="1:14" x14ac:dyDescent="0.2">
      <c r="A343" s="777" t="s">
        <v>281</v>
      </c>
      <c r="B343" s="778"/>
      <c r="C343" s="778"/>
      <c r="D343" s="778"/>
      <c r="E343" s="778"/>
      <c r="F343" s="778"/>
      <c r="G343" s="778"/>
    </row>
    <row r="346" spans="1:14" ht="18.75" x14ac:dyDescent="0.3">
      <c r="A346" s="218" t="s">
        <v>276</v>
      </c>
    </row>
    <row r="349" spans="1:14" ht="15.75" x14ac:dyDescent="0.25">
      <c r="A349" s="776" t="s">
        <v>262</v>
      </c>
      <c r="B349" s="776"/>
      <c r="C349" s="776"/>
      <c r="D349" s="776"/>
      <c r="E349" s="776"/>
      <c r="F349" s="123"/>
      <c r="G349" s="123"/>
      <c r="H349" s="123"/>
      <c r="I349" s="123"/>
      <c r="J349" s="123"/>
      <c r="K349" s="123"/>
      <c r="L349" s="123"/>
      <c r="M349" s="123"/>
      <c r="N349" s="123"/>
    </row>
    <row r="350" spans="1:14" ht="16.5" thickBot="1" x14ac:dyDescent="0.3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</row>
    <row r="351" spans="1:14" ht="16.5" thickBot="1" x14ac:dyDescent="0.3">
      <c r="A351" s="203" t="s">
        <v>265</v>
      </c>
      <c r="B351" s="204">
        <v>44531</v>
      </c>
      <c r="C351" s="204">
        <v>44896</v>
      </c>
      <c r="D351" s="204" t="s">
        <v>266</v>
      </c>
      <c r="F351" s="123"/>
      <c r="G351" s="123"/>
      <c r="H351" s="123"/>
      <c r="I351" s="123"/>
      <c r="J351" s="123"/>
      <c r="K351" s="123"/>
      <c r="L351" s="123"/>
      <c r="M351" s="123"/>
      <c r="N351" s="123"/>
    </row>
    <row r="352" spans="1:14" x14ac:dyDescent="0.2">
      <c r="A352" s="191" t="s">
        <v>187</v>
      </c>
      <c r="B352" s="40">
        <v>16</v>
      </c>
      <c r="C352" s="40">
        <v>16</v>
      </c>
      <c r="D352" s="205">
        <f>(C352-B352)/B352</f>
        <v>0</v>
      </c>
      <c r="F352" s="29"/>
    </row>
    <row r="353" spans="1:6" x14ac:dyDescent="0.2">
      <c r="A353" s="192" t="s">
        <v>6</v>
      </c>
      <c r="B353" s="40">
        <v>70</v>
      </c>
      <c r="C353" s="40">
        <v>73</v>
      </c>
      <c r="D353" s="205">
        <f t="shared" ref="D353:D361" si="14">(C353-B353)/B353</f>
        <v>4.2857142857142858E-2</v>
      </c>
      <c r="F353" s="29"/>
    </row>
    <row r="354" spans="1:6" x14ac:dyDescent="0.2">
      <c r="A354" s="192" t="s">
        <v>18</v>
      </c>
      <c r="B354" s="40">
        <v>123</v>
      </c>
      <c r="C354" s="40">
        <v>133</v>
      </c>
      <c r="D354" s="205">
        <f t="shared" si="14"/>
        <v>8.1300813008130079E-2</v>
      </c>
      <c r="F354" s="29"/>
    </row>
    <row r="355" spans="1:6" x14ac:dyDescent="0.2">
      <c r="A355" s="192" t="s">
        <v>7</v>
      </c>
      <c r="B355" s="40">
        <v>33</v>
      </c>
      <c r="C355" s="40">
        <v>34</v>
      </c>
      <c r="D355" s="205">
        <f t="shared" si="14"/>
        <v>3.0303030303030304E-2</v>
      </c>
      <c r="F355" s="29"/>
    </row>
    <row r="356" spans="1:6" x14ac:dyDescent="0.2">
      <c r="A356" s="192" t="s">
        <v>8</v>
      </c>
      <c r="B356" s="40">
        <v>18</v>
      </c>
      <c r="C356" s="40">
        <v>19</v>
      </c>
      <c r="D356" s="205">
        <f t="shared" si="14"/>
        <v>5.5555555555555552E-2</v>
      </c>
      <c r="F356" s="29"/>
    </row>
    <row r="357" spans="1:6" x14ac:dyDescent="0.2">
      <c r="A357" s="192" t="s">
        <v>9</v>
      </c>
      <c r="B357" s="40">
        <v>19</v>
      </c>
      <c r="C357" s="40">
        <v>22</v>
      </c>
      <c r="D357" s="205">
        <f t="shared" si="14"/>
        <v>0.15789473684210525</v>
      </c>
      <c r="F357" s="29"/>
    </row>
    <row r="358" spans="1:6" x14ac:dyDescent="0.2">
      <c r="A358" s="192" t="s">
        <v>10</v>
      </c>
      <c r="B358" s="40">
        <v>15</v>
      </c>
      <c r="C358" s="40">
        <v>16</v>
      </c>
      <c r="D358" s="205">
        <f t="shared" si="14"/>
        <v>6.6666666666666666E-2</v>
      </c>
      <c r="F358" s="29"/>
    </row>
    <row r="359" spans="1:6" x14ac:dyDescent="0.2">
      <c r="A359" s="192" t="s">
        <v>11</v>
      </c>
      <c r="B359" s="40">
        <v>17</v>
      </c>
      <c r="C359" s="40">
        <v>17</v>
      </c>
      <c r="D359" s="205">
        <f t="shared" si="14"/>
        <v>0</v>
      </c>
      <c r="F359" s="29"/>
    </row>
    <row r="360" spans="1:6" x14ac:dyDescent="0.2">
      <c r="A360" s="206" t="s">
        <v>12</v>
      </c>
      <c r="B360" s="40">
        <v>12</v>
      </c>
      <c r="C360" s="40">
        <v>12</v>
      </c>
      <c r="D360" s="205">
        <f t="shared" si="14"/>
        <v>0</v>
      </c>
      <c r="F360" s="29"/>
    </row>
    <row r="361" spans="1:6" ht="13.5" thickBot="1" x14ac:dyDescent="0.25">
      <c r="A361" s="203" t="s">
        <v>13</v>
      </c>
      <c r="B361" s="207">
        <v>323</v>
      </c>
      <c r="C361" s="207">
        <v>342</v>
      </c>
      <c r="D361" s="208">
        <f t="shared" si="14"/>
        <v>5.8823529411764705E-2</v>
      </c>
      <c r="F361" s="29"/>
    </row>
    <row r="384" spans="1:14" ht="15.75" x14ac:dyDescent="0.25">
      <c r="A384" s="776" t="s">
        <v>267</v>
      </c>
      <c r="B384" s="776"/>
      <c r="C384" s="776"/>
      <c r="D384" s="776"/>
      <c r="E384" s="776"/>
      <c r="F384" s="123"/>
      <c r="G384" s="123"/>
      <c r="H384" s="123"/>
      <c r="I384" s="123"/>
      <c r="J384" s="123"/>
      <c r="K384" s="123"/>
      <c r="L384" s="123"/>
      <c r="M384" s="123"/>
      <c r="N384" s="123"/>
    </row>
    <row r="385" spans="1:14" ht="16.5" thickBot="1" x14ac:dyDescent="0.3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</row>
    <row r="386" spans="1:14" ht="16.5" thickBot="1" x14ac:dyDescent="0.3">
      <c r="A386" s="203" t="s">
        <v>265</v>
      </c>
      <c r="B386" s="204">
        <v>44531</v>
      </c>
      <c r="C386" s="204">
        <v>44896</v>
      </c>
      <c r="D386" s="204" t="s">
        <v>266</v>
      </c>
      <c r="F386" s="123"/>
      <c r="G386" s="123"/>
      <c r="H386" s="123"/>
      <c r="I386" s="123"/>
      <c r="J386" s="123"/>
      <c r="K386" s="123"/>
      <c r="L386" s="123"/>
      <c r="M386" s="123"/>
      <c r="N386" s="123"/>
    </row>
    <row r="387" spans="1:14" x14ac:dyDescent="0.2">
      <c r="A387" s="191" t="s">
        <v>187</v>
      </c>
      <c r="B387" s="40">
        <v>841</v>
      </c>
      <c r="C387" s="40">
        <v>743</v>
      </c>
      <c r="D387" s="205">
        <f>(C387-B387)/B387</f>
        <v>-0.11652794292508918</v>
      </c>
      <c r="F387" s="29"/>
    </row>
    <row r="388" spans="1:14" x14ac:dyDescent="0.2">
      <c r="A388" s="192" t="s">
        <v>6</v>
      </c>
      <c r="B388" s="40">
        <v>2833</v>
      </c>
      <c r="C388" s="40">
        <v>2940</v>
      </c>
      <c r="D388" s="205">
        <f t="shared" ref="D388:D396" si="15">(C388-B388)/B388</f>
        <v>3.7769149311683729E-2</v>
      </c>
      <c r="F388" s="29"/>
    </row>
    <row r="389" spans="1:14" x14ac:dyDescent="0.2">
      <c r="A389" s="192" t="s">
        <v>18</v>
      </c>
      <c r="B389" s="40">
        <v>4635</v>
      </c>
      <c r="C389" s="40">
        <v>4992</v>
      </c>
      <c r="D389" s="205">
        <f t="shared" si="15"/>
        <v>7.7022653721682849E-2</v>
      </c>
      <c r="F389" s="29"/>
    </row>
    <row r="390" spans="1:14" x14ac:dyDescent="0.2">
      <c r="A390" s="192" t="s">
        <v>7</v>
      </c>
      <c r="B390" s="40">
        <v>1269</v>
      </c>
      <c r="C390" s="40">
        <v>1068</v>
      </c>
      <c r="D390" s="205">
        <f t="shared" si="15"/>
        <v>-0.15839243498817968</v>
      </c>
      <c r="F390" s="29"/>
    </row>
    <row r="391" spans="1:14" x14ac:dyDescent="0.2">
      <c r="A391" s="192" t="s">
        <v>8</v>
      </c>
      <c r="B391" s="40">
        <v>560</v>
      </c>
      <c r="C391" s="40">
        <v>589</v>
      </c>
      <c r="D391" s="205">
        <f t="shared" si="15"/>
        <v>5.1785714285714289E-2</v>
      </c>
      <c r="F391" s="29"/>
    </row>
    <row r="392" spans="1:14" x14ac:dyDescent="0.2">
      <c r="A392" s="192" t="s">
        <v>9</v>
      </c>
      <c r="B392" s="40">
        <v>1543</v>
      </c>
      <c r="C392" s="40">
        <v>1631</v>
      </c>
      <c r="D392" s="205">
        <f t="shared" si="15"/>
        <v>5.7031756318859365E-2</v>
      </c>
      <c r="F392" s="29"/>
    </row>
    <row r="393" spans="1:14" x14ac:dyDescent="0.2">
      <c r="A393" s="192" t="s">
        <v>10</v>
      </c>
      <c r="B393" s="40">
        <v>621</v>
      </c>
      <c r="C393" s="40">
        <v>631</v>
      </c>
      <c r="D393" s="205">
        <f t="shared" si="15"/>
        <v>1.610305958132045E-2</v>
      </c>
      <c r="F393" s="29"/>
    </row>
    <row r="394" spans="1:14" x14ac:dyDescent="0.2">
      <c r="A394" s="192" t="s">
        <v>11</v>
      </c>
      <c r="B394" s="40">
        <v>959</v>
      </c>
      <c r="C394" s="40">
        <v>959</v>
      </c>
      <c r="D394" s="205">
        <f t="shared" si="15"/>
        <v>0</v>
      </c>
      <c r="F394" s="29"/>
    </row>
    <row r="395" spans="1:14" x14ac:dyDescent="0.2">
      <c r="A395" s="206" t="s">
        <v>12</v>
      </c>
      <c r="B395" s="40">
        <v>188</v>
      </c>
      <c r="C395" s="40">
        <v>200</v>
      </c>
      <c r="D395" s="205">
        <f t="shared" si="15"/>
        <v>6.3829787234042548E-2</v>
      </c>
      <c r="F395" s="29"/>
    </row>
    <row r="396" spans="1:14" ht="13.5" thickBot="1" x14ac:dyDescent="0.25">
      <c r="A396" s="203" t="s">
        <v>13</v>
      </c>
      <c r="B396" s="207">
        <v>13449</v>
      </c>
      <c r="C396" s="207">
        <v>13753</v>
      </c>
      <c r="D396" s="208">
        <f t="shared" si="15"/>
        <v>2.2603911071455127E-2</v>
      </c>
      <c r="F396" s="29"/>
    </row>
    <row r="418" spans="1:14" x14ac:dyDescent="0.2">
      <c r="A418" s="777" t="s">
        <v>452</v>
      </c>
      <c r="B418" s="778"/>
      <c r="C418" s="778"/>
      <c r="D418" s="778"/>
      <c r="E418" s="778"/>
      <c r="F418" s="778"/>
      <c r="G418" s="778"/>
    </row>
    <row r="421" spans="1:14" ht="18.75" x14ac:dyDescent="0.3">
      <c r="A421" s="218" t="s">
        <v>276</v>
      </c>
    </row>
    <row r="424" spans="1:14" ht="15.75" x14ac:dyDescent="0.25">
      <c r="A424" s="776" t="s">
        <v>262</v>
      </c>
      <c r="B424" s="776"/>
      <c r="C424" s="776"/>
      <c r="D424" s="776"/>
      <c r="E424" s="776"/>
      <c r="F424" s="123"/>
      <c r="G424" s="123"/>
      <c r="H424" s="123"/>
      <c r="I424" s="123"/>
      <c r="J424" s="123"/>
      <c r="K424" s="123"/>
      <c r="L424" s="123"/>
      <c r="M424" s="123"/>
      <c r="N424" s="123"/>
    </row>
    <row r="425" spans="1:14" ht="16.5" thickBot="1" x14ac:dyDescent="0.3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</row>
    <row r="426" spans="1:14" ht="16.5" thickBot="1" x14ac:dyDescent="0.3">
      <c r="A426" s="203" t="s">
        <v>265</v>
      </c>
      <c r="B426" s="204">
        <v>44531</v>
      </c>
      <c r="C426" s="204">
        <v>44896</v>
      </c>
      <c r="D426" s="204" t="s">
        <v>266</v>
      </c>
      <c r="F426" s="123"/>
      <c r="G426" s="123"/>
      <c r="H426" s="123"/>
      <c r="I426" s="123"/>
      <c r="J426" s="123"/>
      <c r="K426" s="123"/>
      <c r="L426" s="123"/>
      <c r="M426" s="123"/>
      <c r="N426" s="123"/>
    </row>
    <row r="427" spans="1:14" x14ac:dyDescent="0.2">
      <c r="A427" s="191" t="s">
        <v>187</v>
      </c>
      <c r="B427" s="40">
        <v>536</v>
      </c>
      <c r="C427" s="40">
        <v>655</v>
      </c>
      <c r="D427" s="205">
        <f>(C427-B427)/B427</f>
        <v>0.22201492537313433</v>
      </c>
      <c r="F427" s="29"/>
    </row>
    <row r="428" spans="1:14" x14ac:dyDescent="0.2">
      <c r="A428" s="192" t="s">
        <v>6</v>
      </c>
      <c r="B428" s="40">
        <v>258</v>
      </c>
      <c r="C428" s="40">
        <v>345</v>
      </c>
      <c r="D428" s="205">
        <f t="shared" ref="D428:D436" si="16">(C428-B428)/B428</f>
        <v>0.33720930232558138</v>
      </c>
      <c r="F428" s="29"/>
    </row>
    <row r="429" spans="1:14" x14ac:dyDescent="0.2">
      <c r="A429" s="192" t="s">
        <v>18</v>
      </c>
      <c r="B429" s="40">
        <v>475</v>
      </c>
      <c r="C429" s="40">
        <v>605</v>
      </c>
      <c r="D429" s="205">
        <f t="shared" si="16"/>
        <v>0.27368421052631581</v>
      </c>
      <c r="F429" s="29"/>
    </row>
    <row r="430" spans="1:14" x14ac:dyDescent="0.2">
      <c r="A430" s="192" t="s">
        <v>7</v>
      </c>
      <c r="B430" s="40">
        <v>56</v>
      </c>
      <c r="C430" s="40">
        <v>74</v>
      </c>
      <c r="D430" s="205">
        <f t="shared" si="16"/>
        <v>0.32142857142857145</v>
      </c>
      <c r="F430" s="29"/>
    </row>
    <row r="431" spans="1:14" x14ac:dyDescent="0.2">
      <c r="A431" s="192" t="s">
        <v>8</v>
      </c>
      <c r="B431" s="40">
        <v>413</v>
      </c>
      <c r="C431" s="40">
        <v>531</v>
      </c>
      <c r="D431" s="205">
        <f t="shared" si="16"/>
        <v>0.2857142857142857</v>
      </c>
      <c r="F431" s="29"/>
    </row>
    <row r="432" spans="1:14" x14ac:dyDescent="0.2">
      <c r="A432" s="192" t="s">
        <v>9</v>
      </c>
      <c r="B432" s="40">
        <v>336</v>
      </c>
      <c r="C432" s="40">
        <v>381</v>
      </c>
      <c r="D432" s="205">
        <f t="shared" si="16"/>
        <v>0.13392857142857142</v>
      </c>
      <c r="F432" s="29"/>
    </row>
    <row r="433" spans="1:6" x14ac:dyDescent="0.2">
      <c r="A433" s="192" t="s">
        <v>10</v>
      </c>
      <c r="B433" s="40">
        <v>130</v>
      </c>
      <c r="C433" s="40">
        <v>173</v>
      </c>
      <c r="D433" s="205">
        <f t="shared" si="16"/>
        <v>0.33076923076923076</v>
      </c>
      <c r="F433" s="29"/>
    </row>
    <row r="434" spans="1:6" x14ac:dyDescent="0.2">
      <c r="A434" s="192" t="s">
        <v>11</v>
      </c>
      <c r="B434" s="40">
        <v>229</v>
      </c>
      <c r="C434" s="40">
        <v>251</v>
      </c>
      <c r="D434" s="205">
        <f t="shared" si="16"/>
        <v>9.606986899563319E-2</v>
      </c>
      <c r="F434" s="29"/>
    </row>
    <row r="435" spans="1:6" x14ac:dyDescent="0.2">
      <c r="A435" s="206" t="s">
        <v>12</v>
      </c>
      <c r="B435" s="40">
        <v>322</v>
      </c>
      <c r="C435" s="40">
        <v>356</v>
      </c>
      <c r="D435" s="205">
        <f t="shared" si="16"/>
        <v>0.10559006211180125</v>
      </c>
      <c r="F435" s="29"/>
    </row>
    <row r="436" spans="1:6" ht="13.5" thickBot="1" x14ac:dyDescent="0.25">
      <c r="A436" s="203" t="s">
        <v>13</v>
      </c>
      <c r="B436" s="207">
        <v>2755</v>
      </c>
      <c r="C436" s="207">
        <v>3371</v>
      </c>
      <c r="D436" s="208">
        <f t="shared" si="16"/>
        <v>0.22359346642468239</v>
      </c>
      <c r="F436" s="29"/>
    </row>
    <row r="459" spans="1:14" ht="15.75" x14ac:dyDescent="0.25">
      <c r="A459" s="776" t="s">
        <v>267</v>
      </c>
      <c r="B459" s="776"/>
      <c r="C459" s="776"/>
      <c r="D459" s="776"/>
      <c r="E459" s="776"/>
      <c r="F459" s="123"/>
      <c r="G459" s="123"/>
      <c r="H459" s="123"/>
      <c r="I459" s="123"/>
      <c r="J459" s="123"/>
      <c r="K459" s="123"/>
      <c r="L459" s="123"/>
      <c r="M459" s="123"/>
      <c r="N459" s="123"/>
    </row>
    <row r="460" spans="1:14" ht="16.5" thickBot="1" x14ac:dyDescent="0.3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</row>
    <row r="461" spans="1:14" ht="16.5" thickBot="1" x14ac:dyDescent="0.3">
      <c r="A461" s="203" t="s">
        <v>265</v>
      </c>
      <c r="B461" s="204">
        <v>44531</v>
      </c>
      <c r="C461" s="204">
        <v>44896</v>
      </c>
      <c r="D461" s="204" t="s">
        <v>266</v>
      </c>
      <c r="F461" s="123"/>
      <c r="G461" s="123"/>
      <c r="H461" s="123"/>
      <c r="I461" s="123"/>
      <c r="J461" s="123"/>
      <c r="K461" s="123"/>
      <c r="L461" s="123"/>
      <c r="M461" s="123"/>
      <c r="N461" s="123"/>
    </row>
    <row r="462" spans="1:14" x14ac:dyDescent="0.2">
      <c r="A462" s="191" t="s">
        <v>187</v>
      </c>
      <c r="B462" s="40">
        <v>4160</v>
      </c>
      <c r="C462" s="40">
        <v>4966</v>
      </c>
      <c r="D462" s="205">
        <f>(C462-B462)/B462</f>
        <v>0.19375000000000001</v>
      </c>
      <c r="F462" s="29"/>
    </row>
    <row r="463" spans="1:14" x14ac:dyDescent="0.2">
      <c r="A463" s="192" t="s">
        <v>6</v>
      </c>
      <c r="B463" s="40">
        <v>1627</v>
      </c>
      <c r="C463" s="40">
        <v>2191</v>
      </c>
      <c r="D463" s="205">
        <f t="shared" ref="D463:D471" si="17">(C463-B463)/B463</f>
        <v>0.3466502765826675</v>
      </c>
      <c r="F463" s="29"/>
    </row>
    <row r="464" spans="1:14" x14ac:dyDescent="0.2">
      <c r="A464" s="192" t="s">
        <v>18</v>
      </c>
      <c r="B464" s="40">
        <v>2690</v>
      </c>
      <c r="C464" s="40">
        <v>3344</v>
      </c>
      <c r="D464" s="205">
        <f t="shared" si="17"/>
        <v>0.24312267657992565</v>
      </c>
      <c r="F464" s="29"/>
    </row>
    <row r="465" spans="1:6" x14ac:dyDescent="0.2">
      <c r="A465" s="192" t="s">
        <v>7</v>
      </c>
      <c r="B465" s="40">
        <v>419</v>
      </c>
      <c r="C465" s="40">
        <v>544</v>
      </c>
      <c r="D465" s="205">
        <f t="shared" si="17"/>
        <v>0.29832935560859186</v>
      </c>
      <c r="F465" s="29"/>
    </row>
    <row r="466" spans="1:6" x14ac:dyDescent="0.2">
      <c r="A466" s="192" t="s">
        <v>8</v>
      </c>
      <c r="B466" s="40">
        <v>2230</v>
      </c>
      <c r="C466" s="40">
        <v>2868</v>
      </c>
      <c r="D466" s="205">
        <f t="shared" si="17"/>
        <v>0.28609865470852019</v>
      </c>
      <c r="F466" s="29"/>
    </row>
    <row r="467" spans="1:6" x14ac:dyDescent="0.2">
      <c r="A467" s="192" t="s">
        <v>9</v>
      </c>
      <c r="B467" s="40">
        <v>3379</v>
      </c>
      <c r="C467" s="40">
        <v>3738</v>
      </c>
      <c r="D467" s="205">
        <f t="shared" si="17"/>
        <v>0.10624445102101214</v>
      </c>
      <c r="F467" s="29"/>
    </row>
    <row r="468" spans="1:6" x14ac:dyDescent="0.2">
      <c r="A468" s="192" t="s">
        <v>10</v>
      </c>
      <c r="B468" s="40">
        <v>837</v>
      </c>
      <c r="C468" s="40">
        <v>1052</v>
      </c>
      <c r="D468" s="205">
        <f t="shared" si="17"/>
        <v>0.25686977299880526</v>
      </c>
      <c r="F468" s="29"/>
    </row>
    <row r="469" spans="1:6" x14ac:dyDescent="0.2">
      <c r="A469" s="192" t="s">
        <v>11</v>
      </c>
      <c r="B469" s="40">
        <v>1380</v>
      </c>
      <c r="C469" s="40">
        <v>1515</v>
      </c>
      <c r="D469" s="205">
        <f t="shared" si="17"/>
        <v>9.7826086956521743E-2</v>
      </c>
      <c r="F469" s="29"/>
    </row>
    <row r="470" spans="1:6" x14ac:dyDescent="0.2">
      <c r="A470" s="206" t="s">
        <v>12</v>
      </c>
      <c r="B470" s="40">
        <v>1781</v>
      </c>
      <c r="C470" s="40">
        <v>2010</v>
      </c>
      <c r="D470" s="205">
        <f t="shared" si="17"/>
        <v>0.12857944974733296</v>
      </c>
      <c r="F470" s="29"/>
    </row>
    <row r="471" spans="1:6" ht="13.5" thickBot="1" x14ac:dyDescent="0.25">
      <c r="A471" s="203" t="s">
        <v>13</v>
      </c>
      <c r="B471" s="207">
        <v>18503</v>
      </c>
      <c r="C471" s="207">
        <v>22228</v>
      </c>
      <c r="D471" s="208">
        <f t="shared" si="17"/>
        <v>0.20131870507485272</v>
      </c>
      <c r="F471" s="29"/>
    </row>
    <row r="492" spans="1:7" x14ac:dyDescent="0.2">
      <c r="A492" s="777" t="s">
        <v>451</v>
      </c>
      <c r="B492" s="778"/>
      <c r="C492" s="778"/>
      <c r="D492" s="778"/>
      <c r="E492" s="778"/>
      <c r="F492" s="778"/>
      <c r="G492" s="778"/>
    </row>
    <row r="495" spans="1:7" ht="18.75" x14ac:dyDescent="0.3">
      <c r="A495" s="218" t="s">
        <v>276</v>
      </c>
    </row>
    <row r="498" spans="1:14" ht="15.75" x14ac:dyDescent="0.25">
      <c r="A498" s="776" t="s">
        <v>262</v>
      </c>
      <c r="B498" s="776"/>
      <c r="C498" s="776"/>
      <c r="D498" s="776"/>
      <c r="E498" s="776"/>
      <c r="F498" s="123"/>
      <c r="G498" s="123"/>
      <c r="H498" s="123"/>
      <c r="I498" s="123"/>
      <c r="J498" s="123"/>
      <c r="K498" s="123"/>
      <c r="L498" s="123"/>
      <c r="M498" s="123"/>
      <c r="N498" s="123"/>
    </row>
    <row r="499" spans="1:14" ht="16.5" thickBot="1" x14ac:dyDescent="0.3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</row>
    <row r="500" spans="1:14" ht="16.5" thickBot="1" x14ac:dyDescent="0.3">
      <c r="A500" s="203" t="s">
        <v>265</v>
      </c>
      <c r="B500" s="204">
        <v>44531</v>
      </c>
      <c r="C500" s="204">
        <v>44896</v>
      </c>
      <c r="D500" s="204" t="s">
        <v>266</v>
      </c>
      <c r="F500" s="123"/>
      <c r="G500" s="123"/>
      <c r="H500" s="123"/>
      <c r="I500" s="123"/>
      <c r="J500" s="123"/>
      <c r="K500" s="123"/>
      <c r="L500" s="123"/>
      <c r="M500" s="123"/>
      <c r="N500" s="123"/>
    </row>
    <row r="501" spans="1:14" x14ac:dyDescent="0.2">
      <c r="A501" s="191" t="s">
        <v>187</v>
      </c>
      <c r="B501" s="40">
        <v>71</v>
      </c>
      <c r="C501" s="40">
        <v>78</v>
      </c>
      <c r="D501" s="205">
        <f>(C501-B501)/B501</f>
        <v>9.8591549295774641E-2</v>
      </c>
      <c r="F501" s="29"/>
    </row>
    <row r="502" spans="1:14" x14ac:dyDescent="0.2">
      <c r="A502" s="192" t="s">
        <v>6</v>
      </c>
      <c r="B502" s="40">
        <v>47</v>
      </c>
      <c r="C502" s="40">
        <v>54</v>
      </c>
      <c r="D502" s="205">
        <f t="shared" ref="D502:D510" si="18">(C502-B502)/B502</f>
        <v>0.14893617021276595</v>
      </c>
      <c r="F502" s="29"/>
    </row>
    <row r="503" spans="1:14" x14ac:dyDescent="0.2">
      <c r="A503" s="192" t="s">
        <v>18</v>
      </c>
      <c r="B503" s="40">
        <v>63</v>
      </c>
      <c r="C503" s="40">
        <v>68</v>
      </c>
      <c r="D503" s="205">
        <f t="shared" si="18"/>
        <v>7.9365079365079361E-2</v>
      </c>
      <c r="F503" s="29"/>
    </row>
    <row r="504" spans="1:14" x14ac:dyDescent="0.2">
      <c r="A504" s="192" t="s">
        <v>7</v>
      </c>
      <c r="B504" s="40">
        <v>13</v>
      </c>
      <c r="C504" s="40">
        <v>14</v>
      </c>
      <c r="D504" s="205">
        <f t="shared" si="18"/>
        <v>7.6923076923076927E-2</v>
      </c>
      <c r="F504" s="29"/>
    </row>
    <row r="505" spans="1:14" x14ac:dyDescent="0.2">
      <c r="A505" s="192" t="s">
        <v>8</v>
      </c>
      <c r="B505" s="40">
        <v>94</v>
      </c>
      <c r="C505" s="40">
        <v>103</v>
      </c>
      <c r="D505" s="205">
        <f t="shared" si="18"/>
        <v>9.5744680851063829E-2</v>
      </c>
      <c r="F505" s="29"/>
    </row>
    <row r="506" spans="1:14" x14ac:dyDescent="0.2">
      <c r="A506" s="192" t="s">
        <v>9</v>
      </c>
      <c r="B506" s="40">
        <v>58</v>
      </c>
      <c r="C506" s="40">
        <v>60</v>
      </c>
      <c r="D506" s="205">
        <f t="shared" si="18"/>
        <v>3.4482758620689655E-2</v>
      </c>
      <c r="F506" s="29"/>
    </row>
    <row r="507" spans="1:14" x14ac:dyDescent="0.2">
      <c r="A507" s="192" t="s">
        <v>10</v>
      </c>
      <c r="B507" s="40">
        <v>29</v>
      </c>
      <c r="C507" s="40">
        <v>34</v>
      </c>
      <c r="D507" s="205">
        <f t="shared" si="18"/>
        <v>0.17241379310344829</v>
      </c>
      <c r="F507" s="29"/>
    </row>
    <row r="508" spans="1:14" x14ac:dyDescent="0.2">
      <c r="A508" s="192" t="s">
        <v>11</v>
      </c>
      <c r="B508" s="40">
        <v>32</v>
      </c>
      <c r="C508" s="40">
        <v>34</v>
      </c>
      <c r="D508" s="205">
        <f t="shared" si="18"/>
        <v>6.25E-2</v>
      </c>
      <c r="F508" s="29"/>
    </row>
    <row r="509" spans="1:14" x14ac:dyDescent="0.2">
      <c r="A509" s="206" t="s">
        <v>12</v>
      </c>
      <c r="B509" s="40">
        <v>29</v>
      </c>
      <c r="C509" s="40">
        <v>31</v>
      </c>
      <c r="D509" s="205">
        <f t="shared" si="18"/>
        <v>6.8965517241379309E-2</v>
      </c>
      <c r="F509" s="29"/>
    </row>
    <row r="510" spans="1:14" ht="13.5" thickBot="1" x14ac:dyDescent="0.25">
      <c r="A510" s="203" t="s">
        <v>13</v>
      </c>
      <c r="B510" s="207">
        <v>436</v>
      </c>
      <c r="C510" s="207">
        <v>476</v>
      </c>
      <c r="D510" s="208">
        <f t="shared" si="18"/>
        <v>9.1743119266055051E-2</v>
      </c>
      <c r="F510" s="29"/>
    </row>
    <row r="533" spans="1:14" ht="15.75" x14ac:dyDescent="0.25">
      <c r="A533" s="776" t="s">
        <v>267</v>
      </c>
      <c r="B533" s="776"/>
      <c r="C533" s="776"/>
      <c r="D533" s="776"/>
      <c r="E533" s="776"/>
      <c r="F533" s="123"/>
      <c r="G533" s="123"/>
      <c r="H533" s="123"/>
      <c r="I533" s="123"/>
      <c r="J533" s="123"/>
      <c r="K533" s="123"/>
      <c r="L533" s="123"/>
      <c r="M533" s="123"/>
      <c r="N533" s="123"/>
    </row>
    <row r="534" spans="1:14" ht="16.5" thickBot="1" x14ac:dyDescent="0.3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</row>
    <row r="535" spans="1:14" ht="16.5" thickBot="1" x14ac:dyDescent="0.3">
      <c r="A535" s="203" t="s">
        <v>265</v>
      </c>
      <c r="B535" s="204">
        <v>44531</v>
      </c>
      <c r="C535" s="204">
        <v>44896</v>
      </c>
      <c r="D535" s="204" t="s">
        <v>266</v>
      </c>
      <c r="F535" s="123"/>
      <c r="G535" s="123"/>
      <c r="H535" s="123"/>
      <c r="I535" s="123"/>
      <c r="J535" s="123"/>
      <c r="K535" s="123"/>
      <c r="L535" s="123"/>
      <c r="M535" s="123"/>
      <c r="N535" s="123"/>
    </row>
    <row r="536" spans="1:14" x14ac:dyDescent="0.2">
      <c r="A536" s="191" t="s">
        <v>187</v>
      </c>
      <c r="B536" s="40">
        <v>986</v>
      </c>
      <c r="C536" s="40">
        <v>1067</v>
      </c>
      <c r="D536" s="205">
        <f>(C536-B536)/B536</f>
        <v>8.2150101419878302E-2</v>
      </c>
      <c r="F536" s="29"/>
    </row>
    <row r="537" spans="1:14" x14ac:dyDescent="0.2">
      <c r="A537" s="192" t="s">
        <v>6</v>
      </c>
      <c r="B537" s="40">
        <v>921</v>
      </c>
      <c r="C537" s="40">
        <v>1087</v>
      </c>
      <c r="D537" s="205">
        <f t="shared" ref="D537:D545" si="19">(C537-B537)/B537</f>
        <v>0.18023887079261672</v>
      </c>
      <c r="F537" s="29"/>
    </row>
    <row r="538" spans="1:14" x14ac:dyDescent="0.2">
      <c r="A538" s="192" t="s">
        <v>18</v>
      </c>
      <c r="B538" s="40">
        <v>1193</v>
      </c>
      <c r="C538" s="40">
        <v>1229</v>
      </c>
      <c r="D538" s="205">
        <f t="shared" si="19"/>
        <v>3.0176026823134954E-2</v>
      </c>
      <c r="F538" s="29"/>
    </row>
    <row r="539" spans="1:14" x14ac:dyDescent="0.2">
      <c r="A539" s="192" t="s">
        <v>7</v>
      </c>
      <c r="B539" s="40">
        <v>265</v>
      </c>
      <c r="C539" s="40">
        <v>292</v>
      </c>
      <c r="D539" s="205">
        <f t="shared" si="19"/>
        <v>0.10188679245283019</v>
      </c>
      <c r="F539" s="29"/>
    </row>
    <row r="540" spans="1:14" x14ac:dyDescent="0.2">
      <c r="A540" s="192" t="s">
        <v>8</v>
      </c>
      <c r="B540" s="40">
        <v>1967</v>
      </c>
      <c r="C540" s="40">
        <v>2220</v>
      </c>
      <c r="D540" s="205">
        <f t="shared" si="19"/>
        <v>0.12862226741230301</v>
      </c>
      <c r="F540" s="29"/>
    </row>
    <row r="541" spans="1:14" x14ac:dyDescent="0.2">
      <c r="A541" s="192" t="s">
        <v>9</v>
      </c>
      <c r="B541" s="40">
        <v>1128</v>
      </c>
      <c r="C541" s="40">
        <v>1175</v>
      </c>
      <c r="D541" s="205">
        <f t="shared" si="19"/>
        <v>4.1666666666666664E-2</v>
      </c>
      <c r="F541" s="29"/>
    </row>
    <row r="542" spans="1:14" x14ac:dyDescent="0.2">
      <c r="A542" s="192" t="s">
        <v>10</v>
      </c>
      <c r="B542" s="40">
        <v>505</v>
      </c>
      <c r="C542" s="40">
        <v>559</v>
      </c>
      <c r="D542" s="205">
        <f t="shared" si="19"/>
        <v>0.10693069306930693</v>
      </c>
      <c r="F542" s="29"/>
    </row>
    <row r="543" spans="1:14" x14ac:dyDescent="0.2">
      <c r="A543" s="192" t="s">
        <v>11</v>
      </c>
      <c r="B543" s="40">
        <v>541</v>
      </c>
      <c r="C543" s="40">
        <v>588</v>
      </c>
      <c r="D543" s="205">
        <f t="shared" si="19"/>
        <v>8.6876155268022184E-2</v>
      </c>
      <c r="F543" s="29"/>
    </row>
    <row r="544" spans="1:14" x14ac:dyDescent="0.2">
      <c r="A544" s="206" t="s">
        <v>12</v>
      </c>
      <c r="B544" s="40">
        <v>476</v>
      </c>
      <c r="C544" s="40">
        <v>507</v>
      </c>
      <c r="D544" s="205">
        <f t="shared" si="19"/>
        <v>6.5126050420168072E-2</v>
      </c>
      <c r="F544" s="29"/>
    </row>
    <row r="545" spans="1:6" ht="13.5" thickBot="1" x14ac:dyDescent="0.25">
      <c r="A545" s="203" t="s">
        <v>13</v>
      </c>
      <c r="B545" s="207">
        <v>7982</v>
      </c>
      <c r="C545" s="207">
        <v>8724</v>
      </c>
      <c r="D545" s="208">
        <f t="shared" si="19"/>
        <v>9.2959158105737905E-2</v>
      </c>
      <c r="F545" s="29"/>
    </row>
  </sheetData>
  <mergeCells count="27">
    <mergeCell ref="A343:G343"/>
    <mergeCell ref="A349:E349"/>
    <mergeCell ref="A384:E384"/>
    <mergeCell ref="A200:E200"/>
    <mergeCell ref="A235:E235"/>
    <mergeCell ref="A271:E271"/>
    <mergeCell ref="G284:I284"/>
    <mergeCell ref="A306:E306"/>
    <mergeCell ref="G319:I319"/>
    <mergeCell ref="A194:G194"/>
    <mergeCell ref="A4:J4"/>
    <mergeCell ref="A7:G7"/>
    <mergeCell ref="A10:M10"/>
    <mergeCell ref="A32:M32"/>
    <mergeCell ref="A54:M54"/>
    <mergeCell ref="A76:M76"/>
    <mergeCell ref="A97:G97"/>
    <mergeCell ref="A100:M100"/>
    <mergeCell ref="A122:M122"/>
    <mergeCell ref="A149:E149"/>
    <mergeCell ref="A172:E172"/>
    <mergeCell ref="A459:E459"/>
    <mergeCell ref="A492:G492"/>
    <mergeCell ref="A498:E498"/>
    <mergeCell ref="A533:E533"/>
    <mergeCell ref="A418:G418"/>
    <mergeCell ref="A424:E424"/>
  </mergeCells>
  <pageMargins left="0.75" right="0.75" top="1" bottom="1" header="0" footer="0"/>
  <pageSetup paperSize="9" scale="58" orientation="portrait" r:id="rId1"/>
  <headerFooter alignWithMargins="0"/>
  <rowBreaks count="3" manualBreakCount="3">
    <brk id="94" max="16383" man="1"/>
    <brk id="191" max="16383" man="1"/>
    <brk id="30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4</vt:i4>
      </vt:variant>
    </vt:vector>
  </HeadingPairs>
  <TitlesOfParts>
    <vt:vector size="21" baseType="lpstr">
      <vt:lpstr>ANUAL</vt:lpstr>
      <vt:lpstr>M.V. CyL</vt:lpstr>
      <vt:lpstr>M.V. PROV</vt:lpstr>
      <vt:lpstr>M.V. Y P. MESES</vt:lpstr>
      <vt:lpstr>M.V. TIPO ALOJ.</vt:lpstr>
      <vt:lpstr>M.V. PROC</vt:lpstr>
      <vt:lpstr>EV. Nº ESTABL. Y PLAZAS</vt:lpstr>
      <vt:lpstr>EV. ESTABL. Y PZAS. X PROV</vt:lpstr>
      <vt:lpstr>EV. ESTABL. Y PZAS. X T.A.</vt:lpstr>
      <vt:lpstr>REST.</vt:lpstr>
      <vt:lpstr>GASTO</vt:lpstr>
      <vt:lpstr>GASTO X PROV</vt:lpstr>
      <vt:lpstr>GASTO X MESES</vt:lpstr>
      <vt:lpstr>GASTO X T.A.</vt:lpstr>
      <vt:lpstr>EMPLEO</vt:lpstr>
      <vt:lpstr>EMPLEO X PROV.</vt:lpstr>
      <vt:lpstr>DEMANDA ANUAL</vt:lpstr>
      <vt:lpstr>ANUAL!Área_de_impresión</vt:lpstr>
      <vt:lpstr>'GASTO X MESES'!Área_de_impresión</vt:lpstr>
      <vt:lpstr>'M.V. PROV'!Área_de_impresión</vt:lpstr>
      <vt:lpstr>'M.V. Y P. MESES'!Área_de_impresión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2023-02-07T08:45:21Z</cp:lastPrinted>
  <dcterms:created xsi:type="dcterms:W3CDTF">2011-10-19T11:12:35Z</dcterms:created>
  <dcterms:modified xsi:type="dcterms:W3CDTF">2023-02-07T08:47:58Z</dcterms:modified>
</cp:coreProperties>
</file>